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-12" windowWidth="11508" windowHeight="9540" tabRatio="881" firstSheet="51" activeTab="63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  <sheet name="0609 " sheetId="322" r:id="rId25"/>
    <sheet name="晉欣18度C0609" sheetId="324" r:id="rId26"/>
    <sheet name="晉欣4度C0609" sheetId="325" r:id="rId27"/>
    <sheet name="0610" sheetId="326" r:id="rId28"/>
    <sheet name="晉欣18度C0610" sheetId="328" r:id="rId29"/>
    <sheet name="晉欣4度C0610" sheetId="327" r:id="rId30"/>
    <sheet name="0611" sheetId="329" r:id="rId31"/>
    <sheet name="晉欣18度C0611" sheetId="331" r:id="rId32"/>
    <sheet name="晉欣4度C0611" sheetId="333" r:id="rId33"/>
    <sheet name="0612" sheetId="330" r:id="rId34"/>
    <sheet name="晉欣18度C0612" sheetId="332" r:id="rId35"/>
    <sheet name="晉欣4度C0612" sheetId="334" r:id="rId36"/>
    <sheet name="0613" sheetId="335" r:id="rId37"/>
    <sheet name="晉欣18度C0613" sheetId="339" r:id="rId38"/>
    <sheet name="晉欣4度C0613" sheetId="337" r:id="rId39"/>
    <sheet name="0614" sheetId="336" r:id="rId40"/>
    <sheet name="晉欣18度C0614" sheetId="340" r:id="rId41"/>
    <sheet name="晉欣4度C0614" sheetId="345" r:id="rId42"/>
    <sheet name="0615" sheetId="342" r:id="rId43"/>
    <sheet name="晉欣18度C0615" sheetId="343" r:id="rId44"/>
    <sheet name="晉欣4度C0615" sheetId="344" r:id="rId45"/>
    <sheet name="0616" sheetId="346" r:id="rId46"/>
    <sheet name="晉欣18度C0616" sheetId="350" r:id="rId47"/>
    <sheet name="晉欣4度C0616" sheetId="348" r:id="rId48"/>
    <sheet name="0617" sheetId="347" r:id="rId49"/>
    <sheet name="晉欣18度C0617" sheetId="351" r:id="rId50"/>
    <sheet name="晉欣4度C0617" sheetId="349" r:id="rId51"/>
    <sheet name="0618" sheetId="352" r:id="rId52"/>
    <sheet name="晉欣18度C0618" sheetId="360" r:id="rId53"/>
    <sheet name="晉欣4度C0618" sheetId="356" r:id="rId54"/>
    <sheet name="0619" sheetId="353" r:id="rId55"/>
    <sheet name="晉欣18度C0619" sheetId="361" r:id="rId56"/>
    <sheet name="晉欣4度C0619" sheetId="357" r:id="rId57"/>
    <sheet name="0620" sheetId="354" r:id="rId58"/>
    <sheet name="晉欣18度C0620" sheetId="362" r:id="rId59"/>
    <sheet name="晉欣4度C0620" sheetId="358" r:id="rId60"/>
    <sheet name="0621" sheetId="355" r:id="rId61"/>
    <sheet name="晉欣18度C0621" sheetId="363" r:id="rId62"/>
    <sheet name="晉欣4度C0621" sheetId="359" r:id="rId63"/>
    <sheet name="0622" sheetId="364" r:id="rId64"/>
    <sheet name="晉欣18度C0622" sheetId="365" r:id="rId65"/>
    <sheet name="晉欣4度C0622" sheetId="366" r:id="rId66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24" hidden="1">'0609 '!$B$10:$Q$25</definedName>
    <definedName name="_xlnm._FilterDatabase" localSheetId="27" hidden="1">'0610'!$B$10:$Q$25</definedName>
    <definedName name="_xlnm._FilterDatabase" localSheetId="30" hidden="1">'0611'!$B$10:$Q$25</definedName>
    <definedName name="_xlnm._FilterDatabase" localSheetId="33" hidden="1">'0612'!$B$10:$Q$25</definedName>
    <definedName name="_xlnm._FilterDatabase" localSheetId="36" hidden="1">'0613'!$B$10:$Q$25</definedName>
    <definedName name="_xlnm._FilterDatabase" localSheetId="39" hidden="1">'0614'!$B$10:$Q$25</definedName>
    <definedName name="_xlnm._FilterDatabase" localSheetId="42" hidden="1">'0615'!$B$10:$Q$25</definedName>
    <definedName name="_xlnm._FilterDatabase" localSheetId="45" hidden="1">'0616'!$B$10:$Q$25</definedName>
    <definedName name="_xlnm._FilterDatabase" localSheetId="48" hidden="1">'0617'!$B$10:$Q$25</definedName>
    <definedName name="_xlnm._FilterDatabase" localSheetId="51" hidden="1">'0618'!$B$10:$Q$25</definedName>
    <definedName name="_xlnm._FilterDatabase" localSheetId="54" hidden="1">'0619'!$B$10:$Q$25</definedName>
    <definedName name="_xlnm._FilterDatabase" localSheetId="57" hidden="1">'0620'!$B$10:$Q$25</definedName>
    <definedName name="_xlnm._FilterDatabase" localSheetId="60" hidden="1">'0621'!$B$10:$Q$25</definedName>
    <definedName name="_xlnm._FilterDatabase" localSheetId="63" hidden="1">'0622'!$B$10:$Q$25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5" hidden="1">晉欣18度C0609!$A$4:$R$124</definedName>
    <definedName name="_xlnm._FilterDatabase" localSheetId="28" hidden="1">晉欣18度C0610!$A$4:$R$124</definedName>
    <definedName name="_xlnm._FilterDatabase" localSheetId="31" hidden="1">晉欣18度C0611!$A$4:$R$124</definedName>
    <definedName name="_xlnm._FilterDatabase" localSheetId="34" hidden="1">晉欣18度C0612!$A$4:$R$124</definedName>
    <definedName name="_xlnm._FilterDatabase" localSheetId="37" hidden="1">晉欣18度C0613!$A$4:$R$124</definedName>
    <definedName name="_xlnm._FilterDatabase" localSheetId="40" hidden="1">晉欣18度C0614!$A$4:$R$124</definedName>
    <definedName name="_xlnm._FilterDatabase" localSheetId="43" hidden="1">晉欣18度C0615!$A$4:$R$124</definedName>
    <definedName name="_xlnm._FilterDatabase" localSheetId="46" hidden="1">晉欣18度C0616!$A$4:$R$124</definedName>
    <definedName name="_xlnm._FilterDatabase" localSheetId="49" hidden="1">晉欣18度C0617!$A$4:$R$124</definedName>
    <definedName name="_xlnm._FilterDatabase" localSheetId="52" hidden="1">晉欣18度C0618!$A$4:$R$124</definedName>
    <definedName name="_xlnm._FilterDatabase" localSheetId="55" hidden="1">晉欣18度C0619!$A$4:$R$124</definedName>
    <definedName name="_xlnm._FilterDatabase" localSheetId="58" hidden="1">晉欣18度C0620!$A$4:$R$124</definedName>
    <definedName name="_xlnm._FilterDatabase" localSheetId="61" hidden="1">晉欣18度C0621!$A$4:$R$124</definedName>
    <definedName name="_xlnm._FilterDatabase" localSheetId="64" hidden="1">晉欣18度C0622!$A$4:$R$124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  <definedName name="_xlnm._FilterDatabase" localSheetId="26" hidden="1">晉欣4度C0609!$A$4:$AJ$173</definedName>
    <definedName name="_xlnm._FilterDatabase" localSheetId="29" hidden="1">晉欣4度C0610!$A$4:$AJ$173</definedName>
    <definedName name="_xlnm._FilterDatabase" localSheetId="32" hidden="1">晉欣4度C0611!$A$4:$AJ$173</definedName>
    <definedName name="_xlnm._FilterDatabase" localSheetId="35" hidden="1">晉欣4度C0612!$A$4:$AJ$173</definedName>
    <definedName name="_xlnm._FilterDatabase" localSheetId="38" hidden="1">晉欣4度C0613!$A$4:$AJ$173</definedName>
    <definedName name="_xlnm._FilterDatabase" localSheetId="41" hidden="1">晉欣4度C0614!$A$4:$AJ$173</definedName>
    <definedName name="_xlnm._FilterDatabase" localSheetId="44" hidden="1">晉欣4度C0615!$A$4:$AJ$173</definedName>
    <definedName name="_xlnm._FilterDatabase" localSheetId="47" hidden="1">晉欣4度C0616!$A$4:$AJ$173</definedName>
    <definedName name="_xlnm._FilterDatabase" localSheetId="50" hidden="1">晉欣4度C0617!$A$4:$AJ$173</definedName>
    <definedName name="_xlnm._FilterDatabase" localSheetId="53" hidden="1">晉欣4度C0618!$A$4:$AJ$173</definedName>
    <definedName name="_xlnm._FilterDatabase" localSheetId="56" hidden="1">晉欣4度C0619!$A$4:$AJ$173</definedName>
    <definedName name="_xlnm._FilterDatabase" localSheetId="59" hidden="1">晉欣4度C0620!$A$4:$AJ$173</definedName>
    <definedName name="_xlnm._FilterDatabase" localSheetId="62" hidden="1">晉欣4度C0621!$A$4:$AJ$173</definedName>
    <definedName name="_xlnm._FilterDatabase" localSheetId="65" hidden="1">晉欣4度C0622!$A$4:$AJ$173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366" l="1"/>
  <c r="AD173" i="366"/>
  <c r="AA173" i="366"/>
  <c r="Z173" i="366"/>
  <c r="M173" i="366"/>
  <c r="P173" i="366" s="1"/>
  <c r="W172" i="366"/>
  <c r="H172" i="366"/>
  <c r="W171" i="366"/>
  <c r="H171" i="366"/>
  <c r="AG170" i="366"/>
  <c r="AF170" i="366"/>
  <c r="W170" i="366"/>
  <c r="H170" i="366"/>
  <c r="AG169" i="366"/>
  <c r="AF169" i="366"/>
  <c r="W169" i="366"/>
  <c r="H169" i="366"/>
  <c r="AG168" i="366"/>
  <c r="AF168" i="366"/>
  <c r="W168" i="366"/>
  <c r="H168" i="366"/>
  <c r="AG167" i="366"/>
  <c r="AF167" i="366"/>
  <c r="W167" i="366"/>
  <c r="H167" i="366"/>
  <c r="W166" i="366"/>
  <c r="N166" i="366"/>
  <c r="AG166" i="366" s="1"/>
  <c r="P166" i="366"/>
  <c r="H166" i="366"/>
  <c r="W165" i="366"/>
  <c r="P165" i="366"/>
  <c r="N165" i="366"/>
  <c r="O165" i="366" s="1"/>
  <c r="H165" i="366"/>
  <c r="W164" i="366"/>
  <c r="N164" i="366"/>
  <c r="AG164" i="366" s="1"/>
  <c r="P164" i="366"/>
  <c r="H164" i="366"/>
  <c r="W163" i="366"/>
  <c r="P163" i="366"/>
  <c r="N163" i="366"/>
  <c r="O163" i="366" s="1"/>
  <c r="H163" i="366"/>
  <c r="W162" i="366"/>
  <c r="N162" i="366"/>
  <c r="AG162" i="366" s="1"/>
  <c r="P162" i="366"/>
  <c r="H162" i="366"/>
  <c r="W161" i="366"/>
  <c r="P161" i="366"/>
  <c r="N161" i="366"/>
  <c r="AF161" i="366" s="1"/>
  <c r="H161" i="366"/>
  <c r="AE160" i="366"/>
  <c r="AD160" i="366"/>
  <c r="AA160" i="366"/>
  <c r="Z160" i="366"/>
  <c r="M160" i="366"/>
  <c r="W159" i="366"/>
  <c r="H159" i="366"/>
  <c r="W158" i="366"/>
  <c r="H158" i="366"/>
  <c r="W157" i="366"/>
  <c r="H157" i="366"/>
  <c r="W156" i="366"/>
  <c r="H156" i="366"/>
  <c r="W155" i="366"/>
  <c r="H155" i="366"/>
  <c r="AG154" i="366"/>
  <c r="AF154" i="366"/>
  <c r="W154" i="366"/>
  <c r="H154" i="366"/>
  <c r="W153" i="366"/>
  <c r="P153" i="366"/>
  <c r="N153" i="366"/>
  <c r="AG153" i="366" s="1"/>
  <c r="H153" i="366"/>
  <c r="W152" i="366"/>
  <c r="P152" i="366"/>
  <c r="N152" i="366"/>
  <c r="O152" i="366" s="1"/>
  <c r="H152" i="366"/>
  <c r="W151" i="366"/>
  <c r="P151" i="366"/>
  <c r="N151" i="366"/>
  <c r="AG151" i="366" s="1"/>
  <c r="H151" i="366"/>
  <c r="W150" i="366"/>
  <c r="P150" i="366"/>
  <c r="N150" i="366"/>
  <c r="O150" i="366" s="1"/>
  <c r="H150" i="366"/>
  <c r="W149" i="366"/>
  <c r="P149" i="366"/>
  <c r="N149" i="366"/>
  <c r="AG149" i="366" s="1"/>
  <c r="H149" i="366"/>
  <c r="W148" i="366"/>
  <c r="N148" i="366" s="1"/>
  <c r="P148" i="366"/>
  <c r="H148" i="366"/>
  <c r="AE147" i="366"/>
  <c r="AD147" i="366"/>
  <c r="AA147" i="366"/>
  <c r="Z147" i="366"/>
  <c r="W147" i="366"/>
  <c r="M147" i="366"/>
  <c r="W146" i="366"/>
  <c r="H146" i="366"/>
  <c r="AG145" i="366"/>
  <c r="AF145" i="366"/>
  <c r="W145" i="366"/>
  <c r="H145" i="366"/>
  <c r="AG144" i="366"/>
  <c r="W144" i="366"/>
  <c r="P144" i="366"/>
  <c r="N144" i="366"/>
  <c r="O144" i="366" s="1"/>
  <c r="AF144" i="366"/>
  <c r="H144" i="366"/>
  <c r="W143" i="366"/>
  <c r="N143" i="366" s="1"/>
  <c r="P143" i="366"/>
  <c r="H143" i="366"/>
  <c r="AG142" i="366"/>
  <c r="W142" i="366"/>
  <c r="P142" i="366"/>
  <c r="N142" i="366"/>
  <c r="O142" i="366" s="1"/>
  <c r="AF142" i="366"/>
  <c r="H142" i="366"/>
  <c r="W141" i="366"/>
  <c r="N141" i="366" s="1"/>
  <c r="P141" i="366"/>
  <c r="H141" i="366"/>
  <c r="AG140" i="366"/>
  <c r="W140" i="366"/>
  <c r="P140" i="366"/>
  <c r="N140" i="366"/>
  <c r="O140" i="366" s="1"/>
  <c r="AF140" i="366"/>
  <c r="H140" i="366"/>
  <c r="W139" i="366"/>
  <c r="N139" i="366" s="1"/>
  <c r="P139" i="366"/>
  <c r="H139" i="366"/>
  <c r="AG138" i="366"/>
  <c r="W138" i="366"/>
  <c r="P138" i="366"/>
  <c r="N138" i="366"/>
  <c r="O138" i="366" s="1"/>
  <c r="AF138" i="366"/>
  <c r="H138" i="366"/>
  <c r="W137" i="366"/>
  <c r="N137" i="366" s="1"/>
  <c r="P137" i="366"/>
  <c r="H137" i="366"/>
  <c r="AG136" i="366"/>
  <c r="W136" i="366"/>
  <c r="P136" i="366"/>
  <c r="N136" i="366"/>
  <c r="O136" i="366" s="1"/>
  <c r="AF136" i="366"/>
  <c r="H136" i="366"/>
  <c r="AF135" i="366"/>
  <c r="W135" i="366"/>
  <c r="N135" i="366" s="1"/>
  <c r="P135" i="366"/>
  <c r="H135" i="366"/>
  <c r="AE134" i="366"/>
  <c r="AD134" i="366"/>
  <c r="AA134" i="366"/>
  <c r="Z134" i="366"/>
  <c r="M134" i="366"/>
  <c r="W133" i="366"/>
  <c r="H133" i="366"/>
  <c r="W132" i="366"/>
  <c r="H132" i="366"/>
  <c r="AG131" i="366"/>
  <c r="AF131" i="366"/>
  <c r="W131" i="366"/>
  <c r="H131" i="366"/>
  <c r="AG130" i="366"/>
  <c r="AF130" i="366"/>
  <c r="W130" i="366"/>
  <c r="H130" i="366"/>
  <c r="AG129" i="366"/>
  <c r="AF129" i="366"/>
  <c r="W129" i="366"/>
  <c r="H129" i="366"/>
  <c r="W128" i="366"/>
  <c r="N128" i="366" s="1"/>
  <c r="O128" i="366" s="1"/>
  <c r="P128" i="366"/>
  <c r="H128" i="366"/>
  <c r="W127" i="366"/>
  <c r="N127" i="366" s="1"/>
  <c r="H127" i="366"/>
  <c r="W126" i="366"/>
  <c r="N126" i="366" s="1"/>
  <c r="O126" i="366" s="1"/>
  <c r="P126" i="366"/>
  <c r="AG126" i="366"/>
  <c r="H126" i="366"/>
  <c r="W125" i="366"/>
  <c r="N125" i="366" s="1"/>
  <c r="H125" i="366"/>
  <c r="AG124" i="366"/>
  <c r="AF124" i="366"/>
  <c r="W124" i="366"/>
  <c r="N124" i="366" s="1"/>
  <c r="O124" i="366" s="1"/>
  <c r="P124" i="366"/>
  <c r="Q124" i="366"/>
  <c r="H124" i="366"/>
  <c r="W123" i="366"/>
  <c r="O123" i="366"/>
  <c r="N123" i="366"/>
  <c r="P123" i="366"/>
  <c r="H123" i="366"/>
  <c r="AG122" i="366"/>
  <c r="W122" i="366"/>
  <c r="O122" i="366"/>
  <c r="N122" i="366"/>
  <c r="AF122" i="366" s="1"/>
  <c r="P122" i="366"/>
  <c r="H122" i="366"/>
  <c r="AE121" i="366"/>
  <c r="AD121" i="366"/>
  <c r="AA121" i="366"/>
  <c r="Z121" i="366"/>
  <c r="W121" i="366"/>
  <c r="M121" i="366"/>
  <c r="P121" i="366" s="1"/>
  <c r="AG120" i="366"/>
  <c r="AF120" i="366"/>
  <c r="W120" i="366"/>
  <c r="H120" i="366"/>
  <c r="AG119" i="366"/>
  <c r="AF119" i="366"/>
  <c r="W119" i="366"/>
  <c r="H119" i="366"/>
  <c r="AG118" i="366"/>
  <c r="AF118" i="366"/>
  <c r="W118" i="366"/>
  <c r="H118" i="366"/>
  <c r="AF117" i="366"/>
  <c r="W117" i="366"/>
  <c r="N117" i="366" s="1"/>
  <c r="AG117" i="366" s="1"/>
  <c r="O117" i="366"/>
  <c r="P117" i="366"/>
  <c r="H117" i="366"/>
  <c r="W116" i="366"/>
  <c r="N116" i="366"/>
  <c r="AF116" i="366" s="1"/>
  <c r="P116" i="366"/>
  <c r="H116" i="366"/>
  <c r="W115" i="366"/>
  <c r="N115" i="366" s="1"/>
  <c r="AF115" i="366" s="1"/>
  <c r="P115" i="366"/>
  <c r="H115" i="366"/>
  <c r="AG114" i="366"/>
  <c r="W114" i="366"/>
  <c r="O114" i="366"/>
  <c r="N114" i="366"/>
  <c r="AF114" i="366" s="1"/>
  <c r="P114" i="366"/>
  <c r="H114" i="366"/>
  <c r="W113" i="366"/>
  <c r="N113" i="366"/>
  <c r="O113" i="366" s="1"/>
  <c r="H113" i="366"/>
  <c r="W112" i="366"/>
  <c r="N112" i="366" s="1"/>
  <c r="P112" i="366"/>
  <c r="H112" i="366"/>
  <c r="W111" i="366"/>
  <c r="N111" i="366"/>
  <c r="O111" i="366" s="1"/>
  <c r="H111" i="366"/>
  <c r="W110" i="366"/>
  <c r="N110" i="366" s="1"/>
  <c r="P110" i="366"/>
  <c r="H110" i="366"/>
  <c r="W109" i="366"/>
  <c r="N109" i="366" s="1"/>
  <c r="P109" i="366"/>
  <c r="H109" i="366"/>
  <c r="AE108" i="366"/>
  <c r="AD108" i="366"/>
  <c r="AA108" i="366"/>
  <c r="Z108" i="366"/>
  <c r="W108" i="366"/>
  <c r="M108" i="366"/>
  <c r="W107" i="366"/>
  <c r="H107" i="366"/>
  <c r="AG106" i="366"/>
  <c r="AF106" i="366"/>
  <c r="W106" i="366"/>
  <c r="H106" i="366"/>
  <c r="AG105" i="366"/>
  <c r="AF105" i="366"/>
  <c r="W105" i="366"/>
  <c r="H105" i="366"/>
  <c r="W104" i="366"/>
  <c r="N104" i="366" s="1"/>
  <c r="P104" i="366"/>
  <c r="H104" i="366"/>
  <c r="AG103" i="366"/>
  <c r="W103" i="366"/>
  <c r="P103" i="366"/>
  <c r="N103" i="366"/>
  <c r="O103" i="366" s="1"/>
  <c r="AF103" i="366"/>
  <c r="H103" i="366"/>
  <c r="W102" i="366"/>
  <c r="N102" i="366" s="1"/>
  <c r="P102" i="366"/>
  <c r="H102" i="366"/>
  <c r="AG101" i="366"/>
  <c r="W101" i="366"/>
  <c r="P101" i="366"/>
  <c r="N101" i="366"/>
  <c r="O101" i="366" s="1"/>
  <c r="AF101" i="366"/>
  <c r="H101" i="366"/>
  <c r="W100" i="366"/>
  <c r="N100" i="366" s="1"/>
  <c r="P100" i="366"/>
  <c r="H100" i="366"/>
  <c r="AG99" i="366"/>
  <c r="W99" i="366"/>
  <c r="P99" i="366"/>
  <c r="N99" i="366"/>
  <c r="O99" i="366" s="1"/>
  <c r="AF99" i="366"/>
  <c r="H99" i="366"/>
  <c r="W98" i="366"/>
  <c r="N98" i="366" s="1"/>
  <c r="P98" i="366"/>
  <c r="H98" i="366"/>
  <c r="AG97" i="366"/>
  <c r="W97" i="366"/>
  <c r="P97" i="366"/>
  <c r="N97" i="366"/>
  <c r="O97" i="366" s="1"/>
  <c r="R97" i="366" s="1"/>
  <c r="AF97" i="366"/>
  <c r="H97" i="366"/>
  <c r="AF96" i="366"/>
  <c r="W96" i="366"/>
  <c r="N96" i="366" s="1"/>
  <c r="P96" i="366"/>
  <c r="H96" i="366"/>
  <c r="AE95" i="366"/>
  <c r="AD95" i="366"/>
  <c r="AA95" i="366"/>
  <c r="Z95" i="366"/>
  <c r="M95" i="366"/>
  <c r="AG94" i="366"/>
  <c r="AF94" i="366"/>
  <c r="W94" i="366"/>
  <c r="H94" i="366"/>
  <c r="AG93" i="366"/>
  <c r="AF93" i="366"/>
  <c r="W93" i="366"/>
  <c r="H93" i="366"/>
  <c r="AG92" i="366"/>
  <c r="AF92" i="366"/>
  <c r="W92" i="366"/>
  <c r="H92" i="366"/>
  <c r="AG91" i="366"/>
  <c r="AF91" i="366"/>
  <c r="W91" i="366"/>
  <c r="H91" i="366"/>
  <c r="AG90" i="366"/>
  <c r="AF90" i="366"/>
  <c r="W90" i="366"/>
  <c r="H90" i="366"/>
  <c r="W89" i="366"/>
  <c r="P89" i="366"/>
  <c r="N89" i="366"/>
  <c r="O89" i="366" s="1"/>
  <c r="AG89" i="366"/>
  <c r="H89" i="366"/>
  <c r="W88" i="366"/>
  <c r="N88" i="366" s="1"/>
  <c r="P88" i="366"/>
  <c r="H88" i="366"/>
  <c r="W87" i="366"/>
  <c r="P87" i="366"/>
  <c r="N87" i="366"/>
  <c r="O87" i="366" s="1"/>
  <c r="AG87" i="366"/>
  <c r="H87" i="366"/>
  <c r="W86" i="366"/>
  <c r="N86" i="366" s="1"/>
  <c r="P86" i="366"/>
  <c r="H86" i="366"/>
  <c r="W85" i="366"/>
  <c r="P85" i="366"/>
  <c r="N85" i="366"/>
  <c r="O85" i="366" s="1"/>
  <c r="R85" i="366"/>
  <c r="AG85" i="366"/>
  <c r="H85" i="366"/>
  <c r="W84" i="366"/>
  <c r="O84" i="366"/>
  <c r="N84" i="366"/>
  <c r="R84" i="366"/>
  <c r="P84" i="366"/>
  <c r="H84" i="366"/>
  <c r="W83" i="366"/>
  <c r="N83" i="366"/>
  <c r="AF83" i="366" s="1"/>
  <c r="P83" i="366"/>
  <c r="H83" i="366"/>
  <c r="AE82" i="366"/>
  <c r="AD82" i="366"/>
  <c r="AA82" i="366"/>
  <c r="Z82" i="366"/>
  <c r="M82" i="366"/>
  <c r="W81" i="366"/>
  <c r="AG80" i="366"/>
  <c r="AF80" i="366"/>
  <c r="W80" i="366"/>
  <c r="H80" i="366"/>
  <c r="AG79" i="366"/>
  <c r="AF79" i="366"/>
  <c r="W79" i="366"/>
  <c r="H79" i="366"/>
  <c r="AG78" i="366"/>
  <c r="AF78" i="366"/>
  <c r="W78" i="366"/>
  <c r="H78" i="366"/>
  <c r="AG77" i="366"/>
  <c r="AF77" i="366"/>
  <c r="W77" i="366"/>
  <c r="H77" i="366"/>
  <c r="AG76" i="366"/>
  <c r="AF76" i="366"/>
  <c r="W76" i="366"/>
  <c r="H76" i="366"/>
  <c r="AG75" i="366"/>
  <c r="AF75" i="366"/>
  <c r="W75" i="366"/>
  <c r="N75" i="366" s="1"/>
  <c r="O75" i="366"/>
  <c r="P75" i="366"/>
  <c r="H75" i="366"/>
  <c r="W74" i="366"/>
  <c r="N74" i="366"/>
  <c r="AG74" i="366" s="1"/>
  <c r="P74" i="366"/>
  <c r="H74" i="366"/>
  <c r="W73" i="366"/>
  <c r="N73" i="366"/>
  <c r="AF73" i="366" s="1"/>
  <c r="P73" i="366"/>
  <c r="H73" i="366"/>
  <c r="W72" i="366"/>
  <c r="P72" i="366"/>
  <c r="N72" i="366"/>
  <c r="AF72" i="366" s="1"/>
  <c r="AG72" i="366"/>
  <c r="H72" i="366"/>
  <c r="W71" i="366"/>
  <c r="N71" i="366"/>
  <c r="AF71" i="366" s="1"/>
  <c r="P71" i="366"/>
  <c r="H71" i="366"/>
  <c r="W70" i="366"/>
  <c r="N70" i="366" s="1"/>
  <c r="P82" i="366"/>
  <c r="H70" i="366"/>
  <c r="AE69" i="366"/>
  <c r="AD69" i="366"/>
  <c r="AA69" i="366"/>
  <c r="Z69" i="366"/>
  <c r="W69" i="366"/>
  <c r="M69" i="366"/>
  <c r="W68" i="366"/>
  <c r="H68" i="366"/>
  <c r="AG67" i="366"/>
  <c r="AF67" i="366"/>
  <c r="W67" i="366"/>
  <c r="H67" i="366"/>
  <c r="AG66" i="366"/>
  <c r="AF66" i="366"/>
  <c r="W66" i="366"/>
  <c r="H66" i="366"/>
  <c r="AG65" i="366"/>
  <c r="AF65" i="366"/>
  <c r="W65" i="366"/>
  <c r="H65" i="366"/>
  <c r="AG64" i="366"/>
  <c r="AF64" i="366"/>
  <c r="W64" i="366"/>
  <c r="H64" i="366"/>
  <c r="AG63" i="366"/>
  <c r="AF63" i="366"/>
  <c r="W63" i="366"/>
  <c r="H63" i="366"/>
  <c r="W62" i="366"/>
  <c r="N62" i="366" s="1"/>
  <c r="P62" i="366"/>
  <c r="H62" i="366"/>
  <c r="W61" i="366"/>
  <c r="N61" i="366"/>
  <c r="O61" i="366" s="1"/>
  <c r="H61" i="366"/>
  <c r="W60" i="366"/>
  <c r="N60" i="366" s="1"/>
  <c r="P60" i="366"/>
  <c r="H60" i="366"/>
  <c r="W59" i="366"/>
  <c r="N59" i="366"/>
  <c r="O59" i="366" s="1"/>
  <c r="H59" i="366"/>
  <c r="W58" i="366"/>
  <c r="N58" i="366" s="1"/>
  <c r="P58" i="366"/>
  <c r="H58" i="366"/>
  <c r="W57" i="366"/>
  <c r="N57" i="366" s="1"/>
  <c r="P57" i="366"/>
  <c r="H57" i="366"/>
  <c r="AE56" i="366"/>
  <c r="AD56" i="366"/>
  <c r="AA56" i="366"/>
  <c r="Z56" i="366"/>
  <c r="W56" i="366"/>
  <c r="M56" i="366"/>
  <c r="W55" i="366"/>
  <c r="H55" i="366"/>
  <c r="AG54" i="366"/>
  <c r="AF54" i="366"/>
  <c r="W54" i="366"/>
  <c r="H54" i="366"/>
  <c r="AG53" i="366"/>
  <c r="AF53" i="366"/>
  <c r="W53" i="366"/>
  <c r="H53" i="366"/>
  <c r="AG52" i="366"/>
  <c r="AF52" i="366"/>
  <c r="W52" i="366"/>
  <c r="H52" i="366"/>
  <c r="AG51" i="366"/>
  <c r="AF51" i="366"/>
  <c r="W51" i="366"/>
  <c r="H51" i="366"/>
  <c r="W50" i="366"/>
  <c r="N50" i="366" s="1"/>
  <c r="P50" i="366"/>
  <c r="H50" i="366"/>
  <c r="AG49" i="366"/>
  <c r="W49" i="366"/>
  <c r="P49" i="366"/>
  <c r="N49" i="366"/>
  <c r="AF49" i="366" s="1"/>
  <c r="H49" i="366"/>
  <c r="W48" i="366"/>
  <c r="N48" i="366" s="1"/>
  <c r="P48" i="366"/>
  <c r="H48" i="366"/>
  <c r="AG47" i="366"/>
  <c r="W47" i="366"/>
  <c r="P47" i="366"/>
  <c r="N47" i="366"/>
  <c r="AF47" i="366" s="1"/>
  <c r="H47" i="366"/>
  <c r="W46" i="366"/>
  <c r="N46" i="366" s="1"/>
  <c r="P46" i="366"/>
  <c r="H46" i="366"/>
  <c r="AG45" i="366"/>
  <c r="W45" i="366"/>
  <c r="P45" i="366"/>
  <c r="N45" i="366"/>
  <c r="AF45" i="366" s="1"/>
  <c r="H45" i="366"/>
  <c r="AF44" i="366"/>
  <c r="W44" i="366"/>
  <c r="P44" i="366"/>
  <c r="N44" i="366"/>
  <c r="AG44" i="366" s="1"/>
  <c r="H44" i="366"/>
  <c r="AE43" i="366"/>
  <c r="AD43" i="366"/>
  <c r="AA43" i="366"/>
  <c r="Z43" i="366"/>
  <c r="M43" i="366"/>
  <c r="W42" i="366"/>
  <c r="H42" i="366"/>
  <c r="W41" i="366"/>
  <c r="AG40" i="366"/>
  <c r="AF40" i="366"/>
  <c r="W40" i="366"/>
  <c r="H40" i="366"/>
  <c r="AG39" i="366"/>
  <c r="AF39" i="366"/>
  <c r="W39" i="366"/>
  <c r="H39" i="366"/>
  <c r="W38" i="366"/>
  <c r="N38" i="366"/>
  <c r="O38" i="366" s="1"/>
  <c r="P38" i="366"/>
  <c r="H38" i="366"/>
  <c r="W37" i="366"/>
  <c r="N37" i="366" s="1"/>
  <c r="P37" i="366"/>
  <c r="H37" i="366"/>
  <c r="AG36" i="366"/>
  <c r="W36" i="366"/>
  <c r="N36" i="366"/>
  <c r="O36" i="366" s="1"/>
  <c r="P36" i="366"/>
  <c r="H36" i="366"/>
  <c r="W35" i="366"/>
  <c r="N35" i="366" s="1"/>
  <c r="O35" i="366" s="1"/>
  <c r="P35" i="366"/>
  <c r="H35" i="366"/>
  <c r="AG34" i="366"/>
  <c r="W34" i="366"/>
  <c r="N34" i="366"/>
  <c r="O34" i="366" s="1"/>
  <c r="Q34" i="366"/>
  <c r="P34" i="366"/>
  <c r="H34" i="366"/>
  <c r="W33" i="366"/>
  <c r="N33" i="366" s="1"/>
  <c r="O33" i="366"/>
  <c r="P33" i="366"/>
  <c r="H33" i="366"/>
  <c r="AG32" i="366"/>
  <c r="W32" i="366"/>
  <c r="N32" i="366"/>
  <c r="O32" i="366" s="1"/>
  <c r="R32" i="366" s="1"/>
  <c r="P32" i="366"/>
  <c r="H32" i="366"/>
  <c r="AF31" i="366"/>
  <c r="W31" i="366"/>
  <c r="N31" i="366"/>
  <c r="O31" i="366" s="1"/>
  <c r="H31" i="366"/>
  <c r="AE30" i="366"/>
  <c r="AD30" i="366"/>
  <c r="AA30" i="366"/>
  <c r="Z30" i="366"/>
  <c r="M30" i="366"/>
  <c r="P30" i="366"/>
  <c r="AF29" i="366"/>
  <c r="W29" i="366"/>
  <c r="H29" i="366"/>
  <c r="AG28" i="366"/>
  <c r="AF28" i="366"/>
  <c r="W28" i="366"/>
  <c r="H28" i="366"/>
  <c r="AG27" i="366"/>
  <c r="AF27" i="366"/>
  <c r="W27" i="366"/>
  <c r="H27" i="366"/>
  <c r="AG26" i="366"/>
  <c r="AF26" i="366"/>
  <c r="W26" i="366"/>
  <c r="H26" i="366"/>
  <c r="AG25" i="366"/>
  <c r="AF25" i="366"/>
  <c r="W25" i="366"/>
  <c r="H25" i="366"/>
  <c r="W24" i="366"/>
  <c r="P24" i="366"/>
  <c r="N24" i="366"/>
  <c r="O24" i="366" s="1"/>
  <c r="H24" i="366"/>
  <c r="W23" i="366"/>
  <c r="N23" i="366"/>
  <c r="P23" i="366"/>
  <c r="H23" i="366"/>
  <c r="W22" i="366"/>
  <c r="P22" i="366"/>
  <c r="N22" i="366"/>
  <c r="O22" i="366" s="1"/>
  <c r="H22" i="366"/>
  <c r="W21" i="366"/>
  <c r="N21" i="366"/>
  <c r="P21" i="366"/>
  <c r="H21" i="366"/>
  <c r="W20" i="366"/>
  <c r="P20" i="366"/>
  <c r="N20" i="366"/>
  <c r="AG20" i="366" s="1"/>
  <c r="H20" i="366"/>
  <c r="W19" i="366"/>
  <c r="P19" i="366"/>
  <c r="N19" i="366"/>
  <c r="H19" i="366"/>
  <c r="W18" i="366"/>
  <c r="P18" i="366"/>
  <c r="N18" i="366"/>
  <c r="H18" i="366"/>
  <c r="AE17" i="366"/>
  <c r="AD17" i="366"/>
  <c r="AD2" i="366" s="1"/>
  <c r="AA17" i="366"/>
  <c r="Z17" i="366"/>
  <c r="W17" i="366"/>
  <c r="M17" i="366"/>
  <c r="AG16" i="366"/>
  <c r="AF16" i="366"/>
  <c r="W16" i="366"/>
  <c r="H16" i="366"/>
  <c r="AG15" i="366"/>
  <c r="AF15" i="366"/>
  <c r="W15" i="366"/>
  <c r="H15" i="366"/>
  <c r="AG14" i="366"/>
  <c r="AF14" i="366"/>
  <c r="W14" i="366"/>
  <c r="H14" i="366"/>
  <c r="AG13" i="366"/>
  <c r="AF13" i="366"/>
  <c r="W13" i="366"/>
  <c r="H13" i="366"/>
  <c r="AG12" i="366"/>
  <c r="AF12" i="366"/>
  <c r="W12" i="366"/>
  <c r="H12" i="366"/>
  <c r="AG11" i="366"/>
  <c r="W11" i="366"/>
  <c r="N11" i="366"/>
  <c r="AF11" i="366" s="1"/>
  <c r="P11" i="366"/>
  <c r="H11" i="366"/>
  <c r="W10" i="366"/>
  <c r="N10" i="366" s="1"/>
  <c r="P10" i="366"/>
  <c r="H10" i="366"/>
  <c r="AG9" i="366"/>
  <c r="W9" i="366"/>
  <c r="N9" i="366"/>
  <c r="AF9" i="366" s="1"/>
  <c r="P9" i="366"/>
  <c r="H9" i="366"/>
  <c r="W8" i="366"/>
  <c r="N8" i="366" s="1"/>
  <c r="P8" i="366"/>
  <c r="H8" i="366"/>
  <c r="AG7" i="366"/>
  <c r="W7" i="366"/>
  <c r="N7" i="366"/>
  <c r="AF7" i="366" s="1"/>
  <c r="P7" i="366"/>
  <c r="H7" i="366"/>
  <c r="W6" i="366"/>
  <c r="N6" i="366" s="1"/>
  <c r="P6" i="366"/>
  <c r="H6" i="366"/>
  <c r="W5" i="366"/>
  <c r="N5" i="366" s="1"/>
  <c r="P17" i="366"/>
  <c r="H5" i="366"/>
  <c r="AE2" i="366"/>
  <c r="AA2" i="366"/>
  <c r="Z2" i="366"/>
  <c r="I2" i="366"/>
  <c r="I1" i="366"/>
  <c r="E1" i="366"/>
  <c r="J124" i="365"/>
  <c r="H123" i="365"/>
  <c r="H122" i="365"/>
  <c r="H121" i="365"/>
  <c r="H120" i="365"/>
  <c r="H119" i="365"/>
  <c r="P118" i="365"/>
  <c r="K118" i="365" s="1"/>
  <c r="L118" i="365" s="1"/>
  <c r="H118" i="365"/>
  <c r="P117" i="365"/>
  <c r="K117" i="365"/>
  <c r="L117" i="365" s="1"/>
  <c r="H117" i="365"/>
  <c r="P116" i="365"/>
  <c r="K116" i="365" s="1"/>
  <c r="L116" i="365" s="1"/>
  <c r="H116" i="365"/>
  <c r="P115" i="365"/>
  <c r="K115" i="365"/>
  <c r="L115" i="365" s="1"/>
  <c r="H115" i="365"/>
  <c r="P114" i="365"/>
  <c r="K114" i="365" s="1"/>
  <c r="L114" i="365" s="1"/>
  <c r="H114" i="365"/>
  <c r="P113" i="365"/>
  <c r="K113" i="365"/>
  <c r="L113" i="365" s="1"/>
  <c r="H113" i="365"/>
  <c r="P112" i="365"/>
  <c r="K112" i="365" s="1"/>
  <c r="H112" i="365"/>
  <c r="J111" i="365"/>
  <c r="H110" i="365"/>
  <c r="H109" i="365"/>
  <c r="H108" i="365"/>
  <c r="H107" i="365"/>
  <c r="H106" i="365"/>
  <c r="P105" i="365"/>
  <c r="K105" i="365" s="1"/>
  <c r="L105" i="365" s="1"/>
  <c r="H105" i="365"/>
  <c r="P104" i="365"/>
  <c r="K104" i="365"/>
  <c r="L104" i="365" s="1"/>
  <c r="H104" i="365"/>
  <c r="P103" i="365"/>
  <c r="K103" i="365" s="1"/>
  <c r="L103" i="365" s="1"/>
  <c r="H103" i="365"/>
  <c r="P102" i="365"/>
  <c r="K102" i="365"/>
  <c r="L102" i="365" s="1"/>
  <c r="H102" i="365"/>
  <c r="P101" i="365"/>
  <c r="K101" i="365" s="1"/>
  <c r="H101" i="365"/>
  <c r="J100" i="365"/>
  <c r="H99" i="365"/>
  <c r="H98" i="365"/>
  <c r="H97" i="365"/>
  <c r="H96" i="365"/>
  <c r="H95" i="365"/>
  <c r="H94" i="365"/>
  <c r="P93" i="365"/>
  <c r="K93" i="365" s="1"/>
  <c r="L93" i="365" s="1"/>
  <c r="H93" i="365"/>
  <c r="P92" i="365"/>
  <c r="K92" i="365"/>
  <c r="K100" i="365" s="1"/>
  <c r="H92" i="365"/>
  <c r="J91" i="365"/>
  <c r="H90" i="365"/>
  <c r="H89" i="365"/>
  <c r="H88" i="365"/>
  <c r="H87" i="365"/>
  <c r="H86" i="365"/>
  <c r="H85" i="365"/>
  <c r="H84" i="365"/>
  <c r="H83" i="365"/>
  <c r="P82" i="365"/>
  <c r="K82" i="365" s="1"/>
  <c r="H82" i="365"/>
  <c r="L81" i="365"/>
  <c r="K81" i="365"/>
  <c r="J81" i="365"/>
  <c r="H80" i="365"/>
  <c r="H79" i="365"/>
  <c r="H78" i="365"/>
  <c r="H77" i="365"/>
  <c r="H76" i="365"/>
  <c r="J75" i="365"/>
  <c r="H74" i="365"/>
  <c r="H73" i="365"/>
  <c r="P72" i="365"/>
  <c r="L72" i="365"/>
  <c r="K72" i="365"/>
  <c r="H72" i="365"/>
  <c r="P71" i="365"/>
  <c r="K71" i="365" s="1"/>
  <c r="L71" i="365" s="1"/>
  <c r="H71" i="365"/>
  <c r="P70" i="365"/>
  <c r="L70" i="365"/>
  <c r="K70" i="365"/>
  <c r="H70" i="365"/>
  <c r="P69" i="365"/>
  <c r="K69" i="365" s="1"/>
  <c r="L69" i="365" s="1"/>
  <c r="H69" i="365"/>
  <c r="P68" i="365"/>
  <c r="L68" i="365"/>
  <c r="K68" i="365"/>
  <c r="H68" i="365"/>
  <c r="P67" i="365"/>
  <c r="K67" i="365" s="1"/>
  <c r="L67" i="365" s="1"/>
  <c r="H67" i="365"/>
  <c r="P66" i="365"/>
  <c r="L66" i="365"/>
  <c r="K66" i="365"/>
  <c r="H66" i="365"/>
  <c r="P65" i="365"/>
  <c r="K65" i="365" s="1"/>
  <c r="H65" i="365"/>
  <c r="J64" i="365"/>
  <c r="H63" i="365"/>
  <c r="H62" i="365"/>
  <c r="H61" i="365"/>
  <c r="H60" i="365"/>
  <c r="H59" i="365"/>
  <c r="H58" i="365"/>
  <c r="P57" i="365"/>
  <c r="K57" i="365" s="1"/>
  <c r="L57" i="365" s="1"/>
  <c r="H57" i="365"/>
  <c r="P56" i="365"/>
  <c r="L56" i="365"/>
  <c r="K56" i="365"/>
  <c r="H56" i="365"/>
  <c r="P55" i="365"/>
  <c r="K55" i="365" s="1"/>
  <c r="L55" i="365" s="1"/>
  <c r="H55" i="365"/>
  <c r="P54" i="365"/>
  <c r="L54" i="365"/>
  <c r="K54" i="365"/>
  <c r="H54" i="365"/>
  <c r="P53" i="365"/>
  <c r="K53" i="365" s="1"/>
  <c r="L53" i="365" s="1"/>
  <c r="H53" i="365"/>
  <c r="P52" i="365"/>
  <c r="L52" i="365"/>
  <c r="L64" i="365" s="1"/>
  <c r="K52" i="365"/>
  <c r="K64" i="365" s="1"/>
  <c r="H52" i="365"/>
  <c r="H50" i="365"/>
  <c r="H49" i="365"/>
  <c r="H47" i="365"/>
  <c r="H46" i="365"/>
  <c r="H45" i="365"/>
  <c r="H44" i="365"/>
  <c r="H43" i="365"/>
  <c r="H42" i="365"/>
  <c r="H41" i="365"/>
  <c r="H40" i="365"/>
  <c r="H39" i="365"/>
  <c r="J38" i="365"/>
  <c r="H37" i="365"/>
  <c r="H36" i="365"/>
  <c r="H35" i="365"/>
  <c r="H34" i="365"/>
  <c r="H33" i="365"/>
  <c r="H32" i="365"/>
  <c r="H31" i="365"/>
  <c r="H30" i="365"/>
  <c r="H29" i="365"/>
  <c r="P28" i="365"/>
  <c r="K28" i="365" s="1"/>
  <c r="L28" i="365" s="1"/>
  <c r="H28" i="365"/>
  <c r="P27" i="365"/>
  <c r="K27" i="365"/>
  <c r="L27" i="365" s="1"/>
  <c r="H27" i="365"/>
  <c r="P26" i="365"/>
  <c r="K26" i="365" s="1"/>
  <c r="L26" i="365" s="1"/>
  <c r="H26" i="365"/>
  <c r="P25" i="365"/>
  <c r="K25" i="365"/>
  <c r="K38" i="365" s="1"/>
  <c r="H25" i="365"/>
  <c r="J24" i="365"/>
  <c r="H23" i="365"/>
  <c r="H22" i="365"/>
  <c r="H21" i="365"/>
  <c r="P20" i="365"/>
  <c r="K20" i="365" s="1"/>
  <c r="L20" i="365" s="1"/>
  <c r="H20" i="365"/>
  <c r="P19" i="365"/>
  <c r="K19" i="365"/>
  <c r="L19" i="365" s="1"/>
  <c r="H19" i="365"/>
  <c r="P18" i="365"/>
  <c r="K18" i="365" s="1"/>
  <c r="L18" i="365" s="1"/>
  <c r="H18" i="365"/>
  <c r="P17" i="365"/>
  <c r="K17" i="365"/>
  <c r="K24" i="365" s="1"/>
  <c r="H17" i="365"/>
  <c r="J16" i="365"/>
  <c r="H15" i="365"/>
  <c r="H14" i="365"/>
  <c r="H13" i="365"/>
  <c r="H12" i="365"/>
  <c r="H11" i="365"/>
  <c r="H10" i="365"/>
  <c r="H9" i="365"/>
  <c r="H8" i="365"/>
  <c r="P7" i="365"/>
  <c r="K7" i="365" s="1"/>
  <c r="L7" i="365" s="1"/>
  <c r="H7" i="365"/>
  <c r="P6" i="365"/>
  <c r="K6" i="365"/>
  <c r="L6" i="365" s="1"/>
  <c r="H6" i="365"/>
  <c r="P5" i="365"/>
  <c r="K5" i="365" s="1"/>
  <c r="H5" i="365"/>
  <c r="I2" i="365"/>
  <c r="I1" i="365"/>
  <c r="E1" i="365"/>
  <c r="M32" i="364"/>
  <c r="L32" i="364"/>
  <c r="L8" i="364" s="1"/>
  <c r="K32" i="364"/>
  <c r="J32" i="364"/>
  <c r="I32" i="364"/>
  <c r="H32" i="364"/>
  <c r="G32" i="364"/>
  <c r="F32" i="364"/>
  <c r="E32" i="364"/>
  <c r="D32" i="364"/>
  <c r="J8" i="364" s="1"/>
  <c r="Q15" i="364"/>
  <c r="P15" i="364"/>
  <c r="O15" i="364"/>
  <c r="N15" i="364"/>
  <c r="M15" i="364"/>
  <c r="L15" i="364"/>
  <c r="K15" i="364"/>
  <c r="J15" i="364"/>
  <c r="I15" i="364"/>
  <c r="H15" i="364"/>
  <c r="G15" i="364"/>
  <c r="F15" i="364"/>
  <c r="H8" i="364" s="1"/>
  <c r="E15" i="364"/>
  <c r="D15" i="364"/>
  <c r="L7" i="364"/>
  <c r="J7" i="364"/>
  <c r="H7" i="364"/>
  <c r="F7" i="364"/>
  <c r="L6" i="364"/>
  <c r="J6" i="364"/>
  <c r="H6" i="364"/>
  <c r="F6" i="364"/>
  <c r="AG10" i="366" l="1"/>
  <c r="AF10" i="366"/>
  <c r="O10" i="366"/>
  <c r="G1" i="366"/>
  <c r="G2" i="366" s="1"/>
  <c r="AG6" i="366"/>
  <c r="AF6" i="366"/>
  <c r="O6" i="366"/>
  <c r="Q35" i="366"/>
  <c r="R35" i="366"/>
  <c r="AG5" i="366"/>
  <c r="N17" i="366"/>
  <c r="AF5" i="366"/>
  <c r="O5" i="366"/>
  <c r="AG8" i="366"/>
  <c r="O8" i="366"/>
  <c r="AF8" i="366"/>
  <c r="R36" i="366"/>
  <c r="Q36" i="366"/>
  <c r="AF86" i="366"/>
  <c r="AG86" i="366"/>
  <c r="O86" i="366"/>
  <c r="O18" i="366"/>
  <c r="AF18" i="366"/>
  <c r="AG18" i="366"/>
  <c r="AF21" i="366"/>
  <c r="O21" i="366"/>
  <c r="AG21" i="366"/>
  <c r="AF23" i="366"/>
  <c r="O23" i="366"/>
  <c r="AG23" i="366"/>
  <c r="R31" i="366"/>
  <c r="R34" i="366"/>
  <c r="R38" i="366"/>
  <c r="Q38" i="366"/>
  <c r="AF46" i="366"/>
  <c r="O46" i="366"/>
  <c r="AG46" i="366"/>
  <c r="N69" i="366"/>
  <c r="AF57" i="366"/>
  <c r="O57" i="366"/>
  <c r="AG57" i="366"/>
  <c r="R59" i="366"/>
  <c r="Q59" i="366"/>
  <c r="AG62" i="366"/>
  <c r="AF62" i="366"/>
  <c r="O62" i="366"/>
  <c r="N82" i="366"/>
  <c r="O70" i="366"/>
  <c r="AG70" i="366"/>
  <c r="AF70" i="366"/>
  <c r="AF88" i="366"/>
  <c r="AG88" i="366"/>
  <c r="O88" i="366"/>
  <c r="Q22" i="366"/>
  <c r="R24" i="366"/>
  <c r="AG60" i="366"/>
  <c r="AF60" i="366"/>
  <c r="O60" i="366"/>
  <c r="O9" i="366"/>
  <c r="O11" i="366"/>
  <c r="N30" i="366"/>
  <c r="P43" i="366"/>
  <c r="Q31" i="366"/>
  <c r="R61" i="366"/>
  <c r="Q61" i="366"/>
  <c r="P69" i="366"/>
  <c r="AF48" i="366"/>
  <c r="O48" i="366"/>
  <c r="AG48" i="366"/>
  <c r="P5" i="366"/>
  <c r="O7" i="366"/>
  <c r="AG35" i="366"/>
  <c r="AF35" i="366"/>
  <c r="AF19" i="366"/>
  <c r="O19" i="366"/>
  <c r="AG19" i="366"/>
  <c r="AF20" i="366"/>
  <c r="AG22" i="366"/>
  <c r="R22" i="366"/>
  <c r="AF22" i="366"/>
  <c r="AG24" i="366"/>
  <c r="Q24" i="366"/>
  <c r="AF24" i="366"/>
  <c r="Q32" i="366"/>
  <c r="AG33" i="366"/>
  <c r="AF33" i="366"/>
  <c r="AG37" i="366"/>
  <c r="AF37" i="366"/>
  <c r="O37" i="366"/>
  <c r="AF50" i="366"/>
  <c r="O50" i="366"/>
  <c r="AG50" i="366"/>
  <c r="AG58" i="366"/>
  <c r="AF58" i="366"/>
  <c r="O58" i="366"/>
  <c r="O20" i="366"/>
  <c r="P31" i="366"/>
  <c r="AF32" i="366"/>
  <c r="AF34" i="366"/>
  <c r="AF36" i="366"/>
  <c r="AF38" i="366"/>
  <c r="O44" i="366"/>
  <c r="O45" i="366"/>
  <c r="O47" i="366"/>
  <c r="O49" i="366"/>
  <c r="P59" i="366"/>
  <c r="AF59" i="366"/>
  <c r="P61" i="366"/>
  <c r="AF61" i="366"/>
  <c r="AG71" i="366"/>
  <c r="O72" i="366"/>
  <c r="AG73" i="366"/>
  <c r="O74" i="366"/>
  <c r="O83" i="366"/>
  <c r="AG84" i="366"/>
  <c r="Q87" i="366"/>
  <c r="Q89" i="366"/>
  <c r="AG96" i="366"/>
  <c r="N108" i="366"/>
  <c r="O96" i="366"/>
  <c r="AF100" i="366"/>
  <c r="O100" i="366"/>
  <c r="AG100" i="366"/>
  <c r="AG112" i="366"/>
  <c r="AF112" i="366"/>
  <c r="O112" i="366"/>
  <c r="Q128" i="366"/>
  <c r="AG38" i="366"/>
  <c r="AG59" i="366"/>
  <c r="AG61" i="366"/>
  <c r="R75" i="366"/>
  <c r="AG83" i="366"/>
  <c r="Q84" i="366"/>
  <c r="AF84" i="366"/>
  <c r="AF85" i="366"/>
  <c r="R87" i="366"/>
  <c r="AF87" i="366"/>
  <c r="AF89" i="366"/>
  <c r="P95" i="366"/>
  <c r="Q97" i="366"/>
  <c r="AF98" i="366"/>
  <c r="O98" i="366"/>
  <c r="AG98" i="366"/>
  <c r="R103" i="366"/>
  <c r="Q103" i="366"/>
  <c r="N121" i="366"/>
  <c r="AF109" i="366"/>
  <c r="O109" i="366"/>
  <c r="AG109" i="366"/>
  <c r="R111" i="366"/>
  <c r="Q111" i="366"/>
  <c r="AG31" i="366"/>
  <c r="N43" i="366"/>
  <c r="P56" i="366"/>
  <c r="N56" i="366"/>
  <c r="O71" i="366"/>
  <c r="O73" i="366"/>
  <c r="Q85" i="366"/>
  <c r="N95" i="366"/>
  <c r="R101" i="366"/>
  <c r="Q101" i="366"/>
  <c r="AF104" i="366"/>
  <c r="O104" i="366"/>
  <c r="AG104" i="366"/>
  <c r="R113" i="366"/>
  <c r="Q113" i="366"/>
  <c r="AF125" i="366"/>
  <c r="AG125" i="366"/>
  <c r="O125" i="366"/>
  <c r="AF127" i="366"/>
  <c r="AG127" i="366"/>
  <c r="O127" i="366"/>
  <c r="P70" i="366"/>
  <c r="AF74" i="366"/>
  <c r="R99" i="366"/>
  <c r="Q99" i="366"/>
  <c r="AF102" i="366"/>
  <c r="O102" i="366"/>
  <c r="AG102" i="366"/>
  <c r="AG110" i="366"/>
  <c r="AF110" i="366"/>
  <c r="O110" i="366"/>
  <c r="P111" i="366"/>
  <c r="AF111" i="366"/>
  <c r="P113" i="366"/>
  <c r="AF113" i="366"/>
  <c r="AG115" i="366"/>
  <c r="O116" i="366"/>
  <c r="AG116" i="366"/>
  <c r="R123" i="366"/>
  <c r="R124" i="366"/>
  <c r="Q126" i="366"/>
  <c r="AF126" i="366"/>
  <c r="AG128" i="366"/>
  <c r="AG135" i="366"/>
  <c r="N147" i="366"/>
  <c r="O135" i="366"/>
  <c r="AF137" i="366"/>
  <c r="O137" i="366"/>
  <c r="AG137" i="366"/>
  <c r="R142" i="366"/>
  <c r="Q142" i="366"/>
  <c r="N160" i="366"/>
  <c r="AF148" i="366"/>
  <c r="O148" i="366"/>
  <c r="AG148" i="366"/>
  <c r="P160" i="366"/>
  <c r="R165" i="366"/>
  <c r="Q165" i="366"/>
  <c r="AG111" i="366"/>
  <c r="AG113" i="366"/>
  <c r="Q117" i="366"/>
  <c r="AF123" i="366"/>
  <c r="AG123" i="366"/>
  <c r="P127" i="366"/>
  <c r="R140" i="366"/>
  <c r="Q140" i="366"/>
  <c r="AF143" i="366"/>
  <c r="O143" i="366"/>
  <c r="AG143" i="366"/>
  <c r="R163" i="366"/>
  <c r="Q163" i="366"/>
  <c r="P108" i="366"/>
  <c r="R117" i="366"/>
  <c r="Q123" i="366"/>
  <c r="P125" i="366"/>
  <c r="R128" i="366"/>
  <c r="P134" i="366"/>
  <c r="R138" i="366"/>
  <c r="Q138" i="366"/>
  <c r="AF141" i="366"/>
  <c r="O141" i="366"/>
  <c r="AG141" i="366"/>
  <c r="R150" i="366"/>
  <c r="Q150" i="366"/>
  <c r="R152" i="366"/>
  <c r="Q152" i="366"/>
  <c r="O115" i="366"/>
  <c r="R126" i="366"/>
  <c r="AF128" i="366"/>
  <c r="N134" i="366"/>
  <c r="R136" i="366"/>
  <c r="Q136" i="366"/>
  <c r="AF139" i="366"/>
  <c r="O139" i="366"/>
  <c r="AG139" i="366"/>
  <c r="R144" i="366"/>
  <c r="Q144" i="366"/>
  <c r="AF150" i="366"/>
  <c r="AF152" i="366"/>
  <c r="AG161" i="366"/>
  <c r="AF163" i="366"/>
  <c r="AF165" i="366"/>
  <c r="O149" i="366"/>
  <c r="AG150" i="366"/>
  <c r="O151" i="366"/>
  <c r="AG152" i="366"/>
  <c r="O153" i="366"/>
  <c r="O161" i="366"/>
  <c r="O162" i="366"/>
  <c r="AG163" i="366"/>
  <c r="O164" i="366"/>
  <c r="AG165" i="366"/>
  <c r="O166" i="366"/>
  <c r="N173" i="366"/>
  <c r="P147" i="366"/>
  <c r="AF149" i="366"/>
  <c r="AF151" i="366"/>
  <c r="AF153" i="366"/>
  <c r="AF162" i="366"/>
  <c r="AF164" i="366"/>
  <c r="AF166" i="366"/>
  <c r="L101" i="365"/>
  <c r="L111" i="365" s="1"/>
  <c r="K111" i="365"/>
  <c r="G1" i="365"/>
  <c r="G2" i="365" s="1"/>
  <c r="K75" i="365"/>
  <c r="L65" i="365"/>
  <c r="L75" i="365" s="1"/>
  <c r="L82" i="365"/>
  <c r="L91" i="365" s="1"/>
  <c r="K91" i="365"/>
  <c r="K16" i="365"/>
  <c r="L5" i="365"/>
  <c r="L16" i="365" s="1"/>
  <c r="L112" i="365"/>
  <c r="L124" i="365" s="1"/>
  <c r="K124" i="365"/>
  <c r="L92" i="365"/>
  <c r="L100" i="365" s="1"/>
  <c r="L17" i="365"/>
  <c r="L24" i="365" s="1"/>
  <c r="L25" i="365"/>
  <c r="L38" i="365" s="1"/>
  <c r="F8" i="364"/>
  <c r="J124" i="363"/>
  <c r="H123" i="363"/>
  <c r="H122" i="363"/>
  <c r="H121" i="363"/>
  <c r="H120" i="363"/>
  <c r="H119" i="363"/>
  <c r="P118" i="363"/>
  <c r="K118" i="363" s="1"/>
  <c r="L118" i="363" s="1"/>
  <c r="H118" i="363"/>
  <c r="P117" i="363"/>
  <c r="K117" i="363"/>
  <c r="L117" i="363" s="1"/>
  <c r="H117" i="363"/>
  <c r="P116" i="363"/>
  <c r="K116" i="363" s="1"/>
  <c r="L116" i="363" s="1"/>
  <c r="H116" i="363"/>
  <c r="P115" i="363"/>
  <c r="K115" i="363"/>
  <c r="L115" i="363" s="1"/>
  <c r="H115" i="363"/>
  <c r="P114" i="363"/>
  <c r="K114" i="363" s="1"/>
  <c r="L114" i="363" s="1"/>
  <c r="H114" i="363"/>
  <c r="P113" i="363"/>
  <c r="K113" i="363"/>
  <c r="L113" i="363" s="1"/>
  <c r="H113" i="363"/>
  <c r="P112" i="363"/>
  <c r="K112" i="363" s="1"/>
  <c r="H112" i="363"/>
  <c r="J111" i="363"/>
  <c r="H110" i="363"/>
  <c r="H109" i="363"/>
  <c r="H108" i="363"/>
  <c r="H107" i="363"/>
  <c r="H106" i="363"/>
  <c r="P105" i="363"/>
  <c r="K105" i="363" s="1"/>
  <c r="L105" i="363" s="1"/>
  <c r="H105" i="363"/>
  <c r="P104" i="363"/>
  <c r="K104" i="363"/>
  <c r="L104" i="363" s="1"/>
  <c r="H104" i="363"/>
  <c r="P103" i="363"/>
  <c r="K103" i="363" s="1"/>
  <c r="L103" i="363" s="1"/>
  <c r="H103" i="363"/>
  <c r="P102" i="363"/>
  <c r="K102" i="363"/>
  <c r="L102" i="363" s="1"/>
  <c r="H102" i="363"/>
  <c r="P101" i="363"/>
  <c r="K101" i="363" s="1"/>
  <c r="H101" i="363"/>
  <c r="J100" i="363"/>
  <c r="H99" i="363"/>
  <c r="H98" i="363"/>
  <c r="H97" i="363"/>
  <c r="H96" i="363"/>
  <c r="H95" i="363"/>
  <c r="H94" i="363"/>
  <c r="P93" i="363"/>
  <c r="K93" i="363" s="1"/>
  <c r="L93" i="363" s="1"/>
  <c r="H93" i="363"/>
  <c r="P92" i="363"/>
  <c r="K92" i="363"/>
  <c r="K100" i="363" s="1"/>
  <c r="H92" i="363"/>
  <c r="J91" i="363"/>
  <c r="H90" i="363"/>
  <c r="H89" i="363"/>
  <c r="H88" i="363"/>
  <c r="H87" i="363"/>
  <c r="H86" i="363"/>
  <c r="H85" i="363"/>
  <c r="H84" i="363"/>
  <c r="H83" i="363"/>
  <c r="P82" i="363"/>
  <c r="K82" i="363" s="1"/>
  <c r="H82" i="363"/>
  <c r="L81" i="363"/>
  <c r="K81" i="363"/>
  <c r="J81" i="363"/>
  <c r="H80" i="363"/>
  <c r="H79" i="363"/>
  <c r="H78" i="363"/>
  <c r="H77" i="363"/>
  <c r="H76" i="363"/>
  <c r="J75" i="363"/>
  <c r="H74" i="363"/>
  <c r="H73" i="363"/>
  <c r="P72" i="363"/>
  <c r="L72" i="363"/>
  <c r="K72" i="363"/>
  <c r="H72" i="363"/>
  <c r="P71" i="363"/>
  <c r="K71" i="363" s="1"/>
  <c r="L71" i="363" s="1"/>
  <c r="H71" i="363"/>
  <c r="P70" i="363"/>
  <c r="L70" i="363"/>
  <c r="K70" i="363"/>
  <c r="H70" i="363"/>
  <c r="P69" i="363"/>
  <c r="K69" i="363" s="1"/>
  <c r="L69" i="363" s="1"/>
  <c r="H69" i="363"/>
  <c r="P68" i="363"/>
  <c r="L68" i="363"/>
  <c r="K68" i="363"/>
  <c r="H68" i="363"/>
  <c r="P67" i="363"/>
  <c r="K67" i="363" s="1"/>
  <c r="L67" i="363" s="1"/>
  <c r="H67" i="363"/>
  <c r="P66" i="363"/>
  <c r="L66" i="363"/>
  <c r="K66" i="363"/>
  <c r="H66" i="363"/>
  <c r="P65" i="363"/>
  <c r="K65" i="363" s="1"/>
  <c r="H65" i="363"/>
  <c r="J64" i="363"/>
  <c r="H63" i="363"/>
  <c r="H62" i="363"/>
  <c r="H61" i="363"/>
  <c r="H60" i="363"/>
  <c r="H59" i="363"/>
  <c r="H58" i="363"/>
  <c r="P57" i="363"/>
  <c r="K57" i="363" s="1"/>
  <c r="L57" i="363" s="1"/>
  <c r="H57" i="363"/>
  <c r="P56" i="363"/>
  <c r="L56" i="363"/>
  <c r="K56" i="363"/>
  <c r="H56" i="363"/>
  <c r="P55" i="363"/>
  <c r="K55" i="363" s="1"/>
  <c r="L55" i="363" s="1"/>
  <c r="H55" i="363"/>
  <c r="P54" i="363"/>
  <c r="L54" i="363"/>
  <c r="K54" i="363"/>
  <c r="H54" i="363"/>
  <c r="P53" i="363"/>
  <c r="K53" i="363" s="1"/>
  <c r="L53" i="363" s="1"/>
  <c r="H53" i="363"/>
  <c r="P52" i="363"/>
  <c r="L52" i="363"/>
  <c r="K52" i="363"/>
  <c r="K64" i="363" s="1"/>
  <c r="H52" i="363"/>
  <c r="H50" i="363"/>
  <c r="H49" i="363"/>
  <c r="H47" i="363"/>
  <c r="H46" i="363"/>
  <c r="H45" i="363"/>
  <c r="H44" i="363"/>
  <c r="H43" i="363"/>
  <c r="H42" i="363"/>
  <c r="H41" i="363"/>
  <c r="H40" i="363"/>
  <c r="H39" i="363"/>
  <c r="J38" i="363"/>
  <c r="H37" i="363"/>
  <c r="H36" i="363"/>
  <c r="H35" i="363"/>
  <c r="H34" i="363"/>
  <c r="H33" i="363"/>
  <c r="H32" i="363"/>
  <c r="H31" i="363"/>
  <c r="H30" i="363"/>
  <c r="H29" i="363"/>
  <c r="P28" i="363"/>
  <c r="K28" i="363" s="1"/>
  <c r="L28" i="363" s="1"/>
  <c r="H28" i="363"/>
  <c r="P27" i="363"/>
  <c r="K27" i="363"/>
  <c r="L27" i="363" s="1"/>
  <c r="H27" i="363"/>
  <c r="P26" i="363"/>
  <c r="K26" i="363" s="1"/>
  <c r="L26" i="363" s="1"/>
  <c r="H26" i="363"/>
  <c r="P25" i="363"/>
  <c r="K25" i="363"/>
  <c r="K38" i="363" s="1"/>
  <c r="H25" i="363"/>
  <c r="J24" i="363"/>
  <c r="H23" i="363"/>
  <c r="H22" i="363"/>
  <c r="H21" i="363"/>
  <c r="P20" i="363"/>
  <c r="K20" i="363" s="1"/>
  <c r="L20" i="363" s="1"/>
  <c r="H20" i="363"/>
  <c r="P19" i="363"/>
  <c r="L19" i="363"/>
  <c r="K19" i="363"/>
  <c r="H19" i="363"/>
  <c r="P18" i="363"/>
  <c r="K18" i="363" s="1"/>
  <c r="L18" i="363" s="1"/>
  <c r="H18" i="363"/>
  <c r="P17" i="363"/>
  <c r="L17" i="363"/>
  <c r="K17" i="363"/>
  <c r="K24" i="363" s="1"/>
  <c r="H17" i="363"/>
  <c r="J16" i="363"/>
  <c r="H15" i="363"/>
  <c r="H14" i="363"/>
  <c r="H13" i="363"/>
  <c r="H12" i="363"/>
  <c r="H11" i="363"/>
  <c r="H10" i="363"/>
  <c r="H9" i="363"/>
  <c r="H8" i="363"/>
  <c r="P7" i="363"/>
  <c r="K7" i="363" s="1"/>
  <c r="L7" i="363" s="1"/>
  <c r="H7" i="363"/>
  <c r="P6" i="363"/>
  <c r="L6" i="363"/>
  <c r="K6" i="363"/>
  <c r="H6" i="363"/>
  <c r="P5" i="363"/>
  <c r="K5" i="363" s="1"/>
  <c r="H5" i="363"/>
  <c r="I2" i="363"/>
  <c r="I1" i="363"/>
  <c r="E1" i="363"/>
  <c r="J124" i="362"/>
  <c r="H123" i="362"/>
  <c r="H122" i="362"/>
  <c r="H121" i="362"/>
  <c r="H120" i="362"/>
  <c r="H119" i="362"/>
  <c r="P118" i="362"/>
  <c r="K118" i="362" s="1"/>
  <c r="L118" i="362" s="1"/>
  <c r="H118" i="362"/>
  <c r="P117" i="362"/>
  <c r="K117" i="362"/>
  <c r="L117" i="362" s="1"/>
  <c r="H117" i="362"/>
  <c r="P116" i="362"/>
  <c r="K116" i="362" s="1"/>
  <c r="L116" i="362" s="1"/>
  <c r="H116" i="362"/>
  <c r="P115" i="362"/>
  <c r="K115" i="362"/>
  <c r="L115" i="362" s="1"/>
  <c r="H115" i="362"/>
  <c r="P114" i="362"/>
  <c r="K114" i="362" s="1"/>
  <c r="L114" i="362" s="1"/>
  <c r="H114" i="362"/>
  <c r="P113" i="362"/>
  <c r="K113" i="362"/>
  <c r="L113" i="362" s="1"/>
  <c r="H113" i="362"/>
  <c r="P112" i="362"/>
  <c r="K112" i="362" s="1"/>
  <c r="H112" i="362"/>
  <c r="J111" i="362"/>
  <c r="H110" i="362"/>
  <c r="H109" i="362"/>
  <c r="H108" i="362"/>
  <c r="H107" i="362"/>
  <c r="H106" i="362"/>
  <c r="P105" i="362"/>
  <c r="K105" i="362" s="1"/>
  <c r="L105" i="362" s="1"/>
  <c r="H105" i="362"/>
  <c r="P104" i="362"/>
  <c r="L104" i="362"/>
  <c r="K104" i="362"/>
  <c r="H104" i="362"/>
  <c r="P103" i="362"/>
  <c r="K103" i="362" s="1"/>
  <c r="L103" i="362" s="1"/>
  <c r="H103" i="362"/>
  <c r="P102" i="362"/>
  <c r="L102" i="362"/>
  <c r="K102" i="362"/>
  <c r="H102" i="362"/>
  <c r="P101" i="362"/>
  <c r="K101" i="362" s="1"/>
  <c r="H101" i="362"/>
  <c r="J100" i="362"/>
  <c r="H99" i="362"/>
  <c r="H98" i="362"/>
  <c r="H97" i="362"/>
  <c r="H96" i="362"/>
  <c r="H95" i="362"/>
  <c r="H94" i="362"/>
  <c r="P93" i="362"/>
  <c r="K93" i="362" s="1"/>
  <c r="L93" i="362" s="1"/>
  <c r="H93" i="362"/>
  <c r="P92" i="362"/>
  <c r="L92" i="362"/>
  <c r="K92" i="362"/>
  <c r="H92" i="362"/>
  <c r="J91" i="362"/>
  <c r="H90" i="362"/>
  <c r="H89" i="362"/>
  <c r="H88" i="362"/>
  <c r="H87" i="362"/>
  <c r="H86" i="362"/>
  <c r="H85" i="362"/>
  <c r="H84" i="362"/>
  <c r="H83" i="362"/>
  <c r="P82" i="362"/>
  <c r="K82" i="362" s="1"/>
  <c r="K91" i="362" s="1"/>
  <c r="L82" i="362"/>
  <c r="L91" i="362" s="1"/>
  <c r="H82" i="362"/>
  <c r="L81" i="362"/>
  <c r="K81" i="362"/>
  <c r="J81" i="362"/>
  <c r="H80" i="362"/>
  <c r="H79" i="362"/>
  <c r="H78" i="362"/>
  <c r="H77" i="362"/>
  <c r="H76" i="362"/>
  <c r="J75" i="362"/>
  <c r="H74" i="362"/>
  <c r="H73" i="362"/>
  <c r="P72" i="362"/>
  <c r="L72" i="362"/>
  <c r="K72" i="362"/>
  <c r="H72" i="362"/>
  <c r="P71" i="362"/>
  <c r="K71" i="362" s="1"/>
  <c r="L71" i="362"/>
  <c r="H71" i="362"/>
  <c r="P70" i="362"/>
  <c r="L70" i="362"/>
  <c r="K70" i="362"/>
  <c r="H70" i="362"/>
  <c r="P69" i="362"/>
  <c r="K69" i="362" s="1"/>
  <c r="L69" i="362" s="1"/>
  <c r="H69" i="362"/>
  <c r="P68" i="362"/>
  <c r="K68" i="362"/>
  <c r="L68" i="362" s="1"/>
  <c r="H68" i="362"/>
  <c r="P67" i="362"/>
  <c r="K67" i="362" s="1"/>
  <c r="L67" i="362" s="1"/>
  <c r="H67" i="362"/>
  <c r="P66" i="362"/>
  <c r="K66" i="362"/>
  <c r="L66" i="362" s="1"/>
  <c r="H66" i="362"/>
  <c r="P65" i="362"/>
  <c r="K65" i="362" s="1"/>
  <c r="L65" i="362"/>
  <c r="H65" i="362"/>
  <c r="J64" i="362"/>
  <c r="H63" i="362"/>
  <c r="H62" i="362"/>
  <c r="H61" i="362"/>
  <c r="H60" i="362"/>
  <c r="H59" i="362"/>
  <c r="H58" i="362"/>
  <c r="P57" i="362"/>
  <c r="K57" i="362" s="1"/>
  <c r="L57" i="362" s="1"/>
  <c r="H57" i="362"/>
  <c r="P56" i="362"/>
  <c r="K56" i="362"/>
  <c r="L56" i="362" s="1"/>
  <c r="H56" i="362"/>
  <c r="P55" i="362"/>
  <c r="K55" i="362" s="1"/>
  <c r="L55" i="362"/>
  <c r="H55" i="362"/>
  <c r="P54" i="362"/>
  <c r="L54" i="362"/>
  <c r="K54" i="362"/>
  <c r="H54" i="362"/>
  <c r="P53" i="362"/>
  <c r="K53" i="362" s="1"/>
  <c r="L53" i="362"/>
  <c r="H53" i="362"/>
  <c r="P52" i="362"/>
  <c r="L52" i="362"/>
  <c r="K52" i="362"/>
  <c r="K64" i="362" s="1"/>
  <c r="H52" i="362"/>
  <c r="H50" i="362"/>
  <c r="H49" i="362"/>
  <c r="H47" i="362"/>
  <c r="H46" i="362"/>
  <c r="H45" i="362"/>
  <c r="H44" i="362"/>
  <c r="H43" i="362"/>
  <c r="H42" i="362"/>
  <c r="H41" i="362"/>
  <c r="H40" i="362"/>
  <c r="H39" i="362"/>
  <c r="J38" i="362"/>
  <c r="H37" i="362"/>
  <c r="H36" i="362"/>
  <c r="H35" i="362"/>
  <c r="H34" i="362"/>
  <c r="H33" i="362"/>
  <c r="H32" i="362"/>
  <c r="H31" i="362"/>
  <c r="H30" i="362"/>
  <c r="H29" i="362"/>
  <c r="P28" i="362"/>
  <c r="K28" i="362" s="1"/>
  <c r="L28" i="362" s="1"/>
  <c r="H28" i="362"/>
  <c r="P27" i="362"/>
  <c r="K27" i="362" s="1"/>
  <c r="L27" i="362" s="1"/>
  <c r="H27" i="362"/>
  <c r="P26" i="362"/>
  <c r="K26" i="362"/>
  <c r="L26" i="362" s="1"/>
  <c r="H26" i="362"/>
  <c r="P25" i="362"/>
  <c r="K25" i="362"/>
  <c r="K38" i="362" s="1"/>
  <c r="H25" i="362"/>
  <c r="J24" i="362"/>
  <c r="H23" i="362"/>
  <c r="H22" i="362"/>
  <c r="H21" i="362"/>
  <c r="P20" i="362"/>
  <c r="K20" i="362"/>
  <c r="L20" i="362" s="1"/>
  <c r="H20" i="362"/>
  <c r="P19" i="362"/>
  <c r="K19" i="362" s="1"/>
  <c r="L19" i="362" s="1"/>
  <c r="H19" i="362"/>
  <c r="P18" i="362"/>
  <c r="K18" i="362"/>
  <c r="L18" i="362" s="1"/>
  <c r="H18" i="362"/>
  <c r="P17" i="362"/>
  <c r="K17" i="362" s="1"/>
  <c r="H17" i="362"/>
  <c r="J16" i="362"/>
  <c r="I1" i="362" s="1"/>
  <c r="H15" i="362"/>
  <c r="H14" i="362"/>
  <c r="H13" i="362"/>
  <c r="H12" i="362"/>
  <c r="H11" i="362"/>
  <c r="H10" i="362"/>
  <c r="H9" i="362"/>
  <c r="H8" i="362"/>
  <c r="P7" i="362"/>
  <c r="K7" i="362"/>
  <c r="L7" i="362" s="1"/>
  <c r="H7" i="362"/>
  <c r="P6" i="362"/>
  <c r="K6" i="362" s="1"/>
  <c r="L6" i="362" s="1"/>
  <c r="H6" i="362"/>
  <c r="P5" i="362"/>
  <c r="K5" i="362"/>
  <c r="K16" i="362" s="1"/>
  <c r="H5" i="362"/>
  <c r="I2" i="362"/>
  <c r="E1" i="362"/>
  <c r="J124" i="361"/>
  <c r="H123" i="361"/>
  <c r="H122" i="361"/>
  <c r="H121" i="361"/>
  <c r="H120" i="361"/>
  <c r="H119" i="361"/>
  <c r="P118" i="361"/>
  <c r="K118" i="361" s="1"/>
  <c r="L118" i="361" s="1"/>
  <c r="H118" i="361"/>
  <c r="P117" i="361"/>
  <c r="K117" i="361"/>
  <c r="L117" i="361" s="1"/>
  <c r="H117" i="361"/>
  <c r="P116" i="361"/>
  <c r="K116" i="361" s="1"/>
  <c r="L116" i="361" s="1"/>
  <c r="H116" i="361"/>
  <c r="P115" i="361"/>
  <c r="K115" i="361"/>
  <c r="L115" i="361" s="1"/>
  <c r="H115" i="361"/>
  <c r="P114" i="361"/>
  <c r="K114" i="361" s="1"/>
  <c r="L114" i="361" s="1"/>
  <c r="H114" i="361"/>
  <c r="P113" i="361"/>
  <c r="K113" i="361"/>
  <c r="L113" i="361" s="1"/>
  <c r="H113" i="361"/>
  <c r="P112" i="361"/>
  <c r="K112" i="361" s="1"/>
  <c r="H112" i="361"/>
  <c r="J111" i="361"/>
  <c r="H110" i="361"/>
  <c r="H109" i="361"/>
  <c r="H108" i="361"/>
  <c r="H107" i="361"/>
  <c r="H106" i="361"/>
  <c r="P105" i="361"/>
  <c r="K105" i="361"/>
  <c r="L105" i="361" s="1"/>
  <c r="H105" i="361"/>
  <c r="P104" i="361"/>
  <c r="K104" i="361" s="1"/>
  <c r="L104" i="361" s="1"/>
  <c r="H104" i="361"/>
  <c r="P103" i="361"/>
  <c r="K103" i="361"/>
  <c r="L103" i="361" s="1"/>
  <c r="H103" i="361"/>
  <c r="P102" i="361"/>
  <c r="L102" i="361"/>
  <c r="K102" i="361"/>
  <c r="H102" i="361"/>
  <c r="P101" i="361"/>
  <c r="K101" i="361"/>
  <c r="H101" i="361"/>
  <c r="J100" i="361"/>
  <c r="H99" i="361"/>
  <c r="H98" i="361"/>
  <c r="H97" i="361"/>
  <c r="H96" i="361"/>
  <c r="H95" i="361"/>
  <c r="H94" i="361"/>
  <c r="P93" i="361"/>
  <c r="K93" i="361" s="1"/>
  <c r="H93" i="361"/>
  <c r="P92" i="361"/>
  <c r="L92" i="361"/>
  <c r="K92" i="361"/>
  <c r="H92" i="361"/>
  <c r="J91" i="361"/>
  <c r="H90" i="361"/>
  <c r="H89" i="361"/>
  <c r="H88" i="361"/>
  <c r="H87" i="361"/>
  <c r="H86" i="361"/>
  <c r="H85" i="361"/>
  <c r="H84" i="361"/>
  <c r="H83" i="361"/>
  <c r="P82" i="361"/>
  <c r="K82" i="361" s="1"/>
  <c r="H82" i="361"/>
  <c r="L81" i="361"/>
  <c r="K81" i="361"/>
  <c r="J81" i="361"/>
  <c r="H80" i="361"/>
  <c r="H79" i="361"/>
  <c r="H78" i="361"/>
  <c r="H77" i="361"/>
  <c r="H76" i="361"/>
  <c r="J75" i="361"/>
  <c r="H74" i="361"/>
  <c r="H73" i="361"/>
  <c r="P72" i="361"/>
  <c r="L72" i="361"/>
  <c r="K72" i="361"/>
  <c r="H72" i="361"/>
  <c r="P71" i="361"/>
  <c r="K71" i="361" s="1"/>
  <c r="L71" i="361" s="1"/>
  <c r="H71" i="361"/>
  <c r="P70" i="361"/>
  <c r="L70" i="361"/>
  <c r="K70" i="361"/>
  <c r="H70" i="361"/>
  <c r="P69" i="361"/>
  <c r="K69" i="361" s="1"/>
  <c r="L69" i="361" s="1"/>
  <c r="H69" i="361"/>
  <c r="P68" i="361"/>
  <c r="L68" i="361"/>
  <c r="K68" i="361"/>
  <c r="H68" i="361"/>
  <c r="P67" i="361"/>
  <c r="K67" i="361" s="1"/>
  <c r="L67" i="361" s="1"/>
  <c r="H67" i="361"/>
  <c r="P66" i="361"/>
  <c r="L66" i="361"/>
  <c r="K66" i="361"/>
  <c r="H66" i="361"/>
  <c r="P65" i="361"/>
  <c r="K65" i="361" s="1"/>
  <c r="H65" i="361"/>
  <c r="J64" i="361"/>
  <c r="H63" i="361"/>
  <c r="H62" i="361"/>
  <c r="H61" i="361"/>
  <c r="H60" i="361"/>
  <c r="H59" i="361"/>
  <c r="H58" i="361"/>
  <c r="P57" i="361"/>
  <c r="K57" i="361" s="1"/>
  <c r="L57" i="361" s="1"/>
  <c r="H57" i="361"/>
  <c r="P56" i="361"/>
  <c r="L56" i="361"/>
  <c r="K56" i="361"/>
  <c r="H56" i="361"/>
  <c r="P55" i="361"/>
  <c r="K55" i="361" s="1"/>
  <c r="L55" i="361" s="1"/>
  <c r="H55" i="361"/>
  <c r="P54" i="361"/>
  <c r="L54" i="361"/>
  <c r="K54" i="361"/>
  <c r="H54" i="361"/>
  <c r="P53" i="361"/>
  <c r="K53" i="361" s="1"/>
  <c r="H53" i="361"/>
  <c r="P52" i="361"/>
  <c r="L52" i="361"/>
  <c r="K52" i="361"/>
  <c r="H52" i="361"/>
  <c r="H50" i="361"/>
  <c r="H49" i="361"/>
  <c r="H47" i="361"/>
  <c r="H46" i="361"/>
  <c r="H45" i="361"/>
  <c r="H44" i="361"/>
  <c r="H43" i="361"/>
  <c r="H42" i="361"/>
  <c r="H41" i="361"/>
  <c r="H40" i="361"/>
  <c r="H39" i="361"/>
  <c r="J38" i="361"/>
  <c r="H37" i="361"/>
  <c r="H36" i="361"/>
  <c r="H35" i="361"/>
  <c r="H34" i="361"/>
  <c r="H33" i="361"/>
  <c r="H32" i="361"/>
  <c r="H31" i="361"/>
  <c r="H30" i="361"/>
  <c r="H29" i="361"/>
  <c r="P28" i="361"/>
  <c r="K28" i="361" s="1"/>
  <c r="L28" i="361" s="1"/>
  <c r="H28" i="361"/>
  <c r="P27" i="361"/>
  <c r="K27" i="361"/>
  <c r="L27" i="361" s="1"/>
  <c r="H27" i="361"/>
  <c r="P26" i="361"/>
  <c r="K26" i="361" s="1"/>
  <c r="L26" i="361" s="1"/>
  <c r="H26" i="361"/>
  <c r="P25" i="361"/>
  <c r="K25" i="361"/>
  <c r="H25" i="361"/>
  <c r="J24" i="361"/>
  <c r="H23" i="361"/>
  <c r="H22" i="361"/>
  <c r="H21" i="361"/>
  <c r="P20" i="361"/>
  <c r="K20" i="361" s="1"/>
  <c r="L20" i="361" s="1"/>
  <c r="H20" i="361"/>
  <c r="P19" i="361"/>
  <c r="L19" i="361"/>
  <c r="K19" i="361"/>
  <c r="H19" i="361"/>
  <c r="P18" i="361"/>
  <c r="K18" i="361" s="1"/>
  <c r="L18" i="361" s="1"/>
  <c r="H18" i="361"/>
  <c r="P17" i="361"/>
  <c r="L17" i="361"/>
  <c r="L24" i="361" s="1"/>
  <c r="K17" i="361"/>
  <c r="K24" i="361" s="1"/>
  <c r="H17" i="361"/>
  <c r="J16" i="361"/>
  <c r="I1" i="361" s="1"/>
  <c r="H15" i="361"/>
  <c r="H14" i="361"/>
  <c r="H13" i="361"/>
  <c r="H12" i="361"/>
  <c r="H11" i="361"/>
  <c r="H10" i="361"/>
  <c r="H9" i="361"/>
  <c r="H8" i="361"/>
  <c r="P7" i="361"/>
  <c r="K7" i="361" s="1"/>
  <c r="L7" i="361" s="1"/>
  <c r="H7" i="361"/>
  <c r="P6" i="361"/>
  <c r="L6" i="361"/>
  <c r="K6" i="361"/>
  <c r="H6" i="361"/>
  <c r="P5" i="361"/>
  <c r="K5" i="361" s="1"/>
  <c r="H5" i="361"/>
  <c r="I2" i="361"/>
  <c r="E1" i="361"/>
  <c r="J124" i="360"/>
  <c r="H123" i="360"/>
  <c r="H122" i="360"/>
  <c r="H121" i="360"/>
  <c r="H120" i="360"/>
  <c r="H119" i="360"/>
  <c r="P118" i="360"/>
  <c r="K118" i="360" s="1"/>
  <c r="L118" i="360" s="1"/>
  <c r="H118" i="360"/>
  <c r="P117" i="360"/>
  <c r="K117" i="360"/>
  <c r="L117" i="360" s="1"/>
  <c r="H117" i="360"/>
  <c r="P116" i="360"/>
  <c r="K116" i="360" s="1"/>
  <c r="L116" i="360"/>
  <c r="H116" i="360"/>
  <c r="P115" i="360"/>
  <c r="K115" i="360"/>
  <c r="L115" i="360" s="1"/>
  <c r="H115" i="360"/>
  <c r="P114" i="360"/>
  <c r="K114" i="360" s="1"/>
  <c r="L114" i="360" s="1"/>
  <c r="H114" i="360"/>
  <c r="P113" i="360"/>
  <c r="K113" i="360"/>
  <c r="L113" i="360" s="1"/>
  <c r="H113" i="360"/>
  <c r="P112" i="360"/>
  <c r="K112" i="360" s="1"/>
  <c r="L112" i="360"/>
  <c r="H112" i="360"/>
  <c r="J111" i="360"/>
  <c r="H110" i="360"/>
  <c r="H109" i="360"/>
  <c r="H108" i="360"/>
  <c r="H107" i="360"/>
  <c r="H106" i="360"/>
  <c r="P105" i="360"/>
  <c r="K105" i="360" s="1"/>
  <c r="L105" i="360" s="1"/>
  <c r="H105" i="360"/>
  <c r="P104" i="360"/>
  <c r="L104" i="360"/>
  <c r="K104" i="360"/>
  <c r="H104" i="360"/>
  <c r="P103" i="360"/>
  <c r="K103" i="360"/>
  <c r="L103" i="360" s="1"/>
  <c r="H103" i="360"/>
  <c r="P102" i="360"/>
  <c r="K102" i="360" s="1"/>
  <c r="L102" i="360" s="1"/>
  <c r="H102" i="360"/>
  <c r="P101" i="360"/>
  <c r="K101" i="360"/>
  <c r="H101" i="360"/>
  <c r="J100" i="360"/>
  <c r="H99" i="360"/>
  <c r="H98" i="360"/>
  <c r="H97" i="360"/>
  <c r="H96" i="360"/>
  <c r="H95" i="360"/>
  <c r="H94" i="360"/>
  <c r="P93" i="360"/>
  <c r="K93" i="360"/>
  <c r="L93" i="360" s="1"/>
  <c r="H93" i="360"/>
  <c r="P92" i="360"/>
  <c r="K92" i="360" s="1"/>
  <c r="H92" i="360"/>
  <c r="J91" i="360"/>
  <c r="H90" i="360"/>
  <c r="H89" i="360"/>
  <c r="H88" i="360"/>
  <c r="H87" i="360"/>
  <c r="H86" i="360"/>
  <c r="H85" i="360"/>
  <c r="H84" i="360"/>
  <c r="H83" i="360"/>
  <c r="P82" i="360"/>
  <c r="K82" i="360"/>
  <c r="L82" i="360" s="1"/>
  <c r="L91" i="360" s="1"/>
  <c r="H82" i="360"/>
  <c r="L81" i="360"/>
  <c r="K81" i="360"/>
  <c r="J81" i="360"/>
  <c r="H80" i="360"/>
  <c r="H79" i="360"/>
  <c r="H78" i="360"/>
  <c r="H77" i="360"/>
  <c r="H76" i="360"/>
  <c r="J75" i="360"/>
  <c r="H74" i="360"/>
  <c r="H73" i="360"/>
  <c r="P72" i="360"/>
  <c r="K72" i="360"/>
  <c r="L72" i="360" s="1"/>
  <c r="H72" i="360"/>
  <c r="P71" i="360"/>
  <c r="K71" i="360" s="1"/>
  <c r="L71" i="360" s="1"/>
  <c r="H71" i="360"/>
  <c r="P70" i="360"/>
  <c r="K70" i="360"/>
  <c r="L70" i="360" s="1"/>
  <c r="H70" i="360"/>
  <c r="P69" i="360"/>
  <c r="K69" i="360" s="1"/>
  <c r="L69" i="360" s="1"/>
  <c r="H69" i="360"/>
  <c r="P68" i="360"/>
  <c r="K68" i="360"/>
  <c r="L68" i="360" s="1"/>
  <c r="H68" i="360"/>
  <c r="P67" i="360"/>
  <c r="K67" i="360" s="1"/>
  <c r="L67" i="360" s="1"/>
  <c r="H67" i="360"/>
  <c r="P66" i="360"/>
  <c r="K66" i="360"/>
  <c r="L66" i="360" s="1"/>
  <c r="H66" i="360"/>
  <c r="P65" i="360"/>
  <c r="K65" i="360" s="1"/>
  <c r="H65" i="360"/>
  <c r="J64" i="360"/>
  <c r="H63" i="360"/>
  <c r="H62" i="360"/>
  <c r="H61" i="360"/>
  <c r="H60" i="360"/>
  <c r="H59" i="360"/>
  <c r="H58" i="360"/>
  <c r="P57" i="360"/>
  <c r="K57" i="360" s="1"/>
  <c r="L57" i="360" s="1"/>
  <c r="H57" i="360"/>
  <c r="P56" i="360"/>
  <c r="K56" i="360"/>
  <c r="L56" i="360" s="1"/>
  <c r="H56" i="360"/>
  <c r="P55" i="360"/>
  <c r="K55" i="360" s="1"/>
  <c r="L55" i="360" s="1"/>
  <c r="H55" i="360"/>
  <c r="P54" i="360"/>
  <c r="K54" i="360"/>
  <c r="L54" i="360" s="1"/>
  <c r="H54" i="360"/>
  <c r="P53" i="360"/>
  <c r="K53" i="360" s="1"/>
  <c r="L53" i="360" s="1"/>
  <c r="H53" i="360"/>
  <c r="P52" i="360"/>
  <c r="K52" i="360"/>
  <c r="K64" i="360" s="1"/>
  <c r="H52" i="360"/>
  <c r="H50" i="360"/>
  <c r="H49" i="360"/>
  <c r="H47" i="360"/>
  <c r="H46" i="360"/>
  <c r="H45" i="360"/>
  <c r="H44" i="360"/>
  <c r="H43" i="360"/>
  <c r="H42" i="360"/>
  <c r="H41" i="360"/>
  <c r="H40" i="360"/>
  <c r="H39" i="360"/>
  <c r="J38" i="360"/>
  <c r="H37" i="360"/>
  <c r="H36" i="360"/>
  <c r="H35" i="360"/>
  <c r="H34" i="360"/>
  <c r="H33" i="360"/>
  <c r="H32" i="360"/>
  <c r="H31" i="360"/>
  <c r="H30" i="360"/>
  <c r="H29" i="360"/>
  <c r="P28" i="360"/>
  <c r="K28" i="360" s="1"/>
  <c r="L28" i="360" s="1"/>
  <c r="H28" i="360"/>
  <c r="P27" i="360"/>
  <c r="K27" i="360"/>
  <c r="L27" i="360" s="1"/>
  <c r="H27" i="360"/>
  <c r="P26" i="360"/>
  <c r="K26" i="360" s="1"/>
  <c r="L26" i="360" s="1"/>
  <c r="H26" i="360"/>
  <c r="P25" i="360"/>
  <c r="K25" i="360"/>
  <c r="K38" i="360" s="1"/>
  <c r="H25" i="360"/>
  <c r="J24" i="360"/>
  <c r="H23" i="360"/>
  <c r="H22" i="360"/>
  <c r="H21" i="360"/>
  <c r="P20" i="360"/>
  <c r="K20" i="360" s="1"/>
  <c r="L20" i="360" s="1"/>
  <c r="H20" i="360"/>
  <c r="P19" i="360"/>
  <c r="K19" i="360"/>
  <c r="L19" i="360" s="1"/>
  <c r="H19" i="360"/>
  <c r="P18" i="360"/>
  <c r="K18" i="360"/>
  <c r="L18" i="360" s="1"/>
  <c r="H18" i="360"/>
  <c r="P17" i="360"/>
  <c r="K17" i="360"/>
  <c r="K24" i="360" s="1"/>
  <c r="H17" i="360"/>
  <c r="J16" i="360"/>
  <c r="I1" i="360" s="1"/>
  <c r="H15" i="360"/>
  <c r="H14" i="360"/>
  <c r="H13" i="360"/>
  <c r="H12" i="360"/>
  <c r="H11" i="360"/>
  <c r="H10" i="360"/>
  <c r="H9" i="360"/>
  <c r="H8" i="360"/>
  <c r="P7" i="360"/>
  <c r="K7" i="360" s="1"/>
  <c r="L7" i="360" s="1"/>
  <c r="H7" i="360"/>
  <c r="P6" i="360"/>
  <c r="L6" i="360"/>
  <c r="K6" i="360"/>
  <c r="H6" i="360"/>
  <c r="P5" i="360"/>
  <c r="K5" i="360" s="1"/>
  <c r="H5" i="360"/>
  <c r="I2" i="360"/>
  <c r="E1" i="360"/>
  <c r="Q164" i="366" l="1"/>
  <c r="R164" i="366"/>
  <c r="R115" i="366"/>
  <c r="Q115" i="366"/>
  <c r="AG160" i="366"/>
  <c r="AH148" i="366" s="1"/>
  <c r="AF160" i="366"/>
  <c r="R116" i="366"/>
  <c r="Q116" i="366"/>
  <c r="O108" i="366"/>
  <c r="R96" i="366"/>
  <c r="Q96" i="366"/>
  <c r="R45" i="366"/>
  <c r="Q45" i="366"/>
  <c r="Q37" i="366"/>
  <c r="R37" i="366"/>
  <c r="R33" i="366"/>
  <c r="Q60" i="366"/>
  <c r="R60" i="366"/>
  <c r="O43" i="366"/>
  <c r="R43" i="366" s="1"/>
  <c r="S31" i="366" s="1"/>
  <c r="AG173" i="366"/>
  <c r="AH161" i="366" s="1"/>
  <c r="AF173" i="366"/>
  <c r="R114" i="366"/>
  <c r="Q114" i="366"/>
  <c r="R141" i="366"/>
  <c r="Q141" i="366"/>
  <c r="Q127" i="366"/>
  <c r="R127" i="366"/>
  <c r="AF43" i="366"/>
  <c r="Q43" i="366"/>
  <c r="AG43" i="366"/>
  <c r="AH31" i="366" s="1"/>
  <c r="AG121" i="366"/>
  <c r="AH109" i="366" s="1"/>
  <c r="AF121" i="366"/>
  <c r="R98" i="366"/>
  <c r="Q98" i="366"/>
  <c r="AG108" i="366"/>
  <c r="AH96" i="366" s="1"/>
  <c r="AF108" i="366"/>
  <c r="O56" i="366"/>
  <c r="R56" i="366" s="1"/>
  <c r="S44" i="366" s="1"/>
  <c r="R44" i="366"/>
  <c r="Q44" i="366"/>
  <c r="Q58" i="366"/>
  <c r="R58" i="366"/>
  <c r="Q33" i="366"/>
  <c r="R48" i="366"/>
  <c r="Q48" i="366"/>
  <c r="Q11" i="366"/>
  <c r="R11" i="366"/>
  <c r="O82" i="366"/>
  <c r="R82" i="366" s="1"/>
  <c r="S70" i="366" s="1"/>
  <c r="R70" i="366"/>
  <c r="Q70" i="366"/>
  <c r="Q57" i="366"/>
  <c r="O69" i="366"/>
  <c r="R69" i="366" s="1"/>
  <c r="S57" i="366" s="1"/>
  <c r="R57" i="366"/>
  <c r="R46" i="366"/>
  <c r="Q46" i="366"/>
  <c r="Q21" i="366"/>
  <c r="R21" i="366"/>
  <c r="O30" i="366"/>
  <c r="Q18" i="366"/>
  <c r="R18" i="366"/>
  <c r="R8" i="366"/>
  <c r="Q8" i="366"/>
  <c r="AG17" i="366"/>
  <c r="AH5" i="366" s="1"/>
  <c r="AF17" i="366"/>
  <c r="R6" i="366"/>
  <c r="Q6" i="366"/>
  <c r="R10" i="366"/>
  <c r="Q10" i="366"/>
  <c r="Q149" i="366"/>
  <c r="R149" i="366"/>
  <c r="Q166" i="366"/>
  <c r="R166" i="366"/>
  <c r="Q162" i="366"/>
  <c r="R162" i="366"/>
  <c r="Q151" i="366"/>
  <c r="R151" i="366"/>
  <c r="Q122" i="366"/>
  <c r="R143" i="366"/>
  <c r="Q143" i="366"/>
  <c r="Q148" i="366"/>
  <c r="O160" i="366"/>
  <c r="R148" i="366"/>
  <c r="O147" i="366"/>
  <c r="R135" i="366"/>
  <c r="Q135" i="366"/>
  <c r="Q110" i="366"/>
  <c r="R110" i="366"/>
  <c r="R102" i="366"/>
  <c r="Q102" i="366"/>
  <c r="R71" i="366"/>
  <c r="Q71" i="366"/>
  <c r="R89" i="366"/>
  <c r="Q112" i="366"/>
  <c r="R112" i="366"/>
  <c r="R100" i="366"/>
  <c r="Q100" i="366"/>
  <c r="R72" i="366"/>
  <c r="Q72" i="366"/>
  <c r="R49" i="366"/>
  <c r="Q49" i="366"/>
  <c r="R50" i="366"/>
  <c r="Q50" i="366"/>
  <c r="Q19" i="366"/>
  <c r="R19" i="366"/>
  <c r="Q7" i="366"/>
  <c r="R7" i="366"/>
  <c r="R9" i="366"/>
  <c r="Q9" i="366"/>
  <c r="Q75" i="366"/>
  <c r="Q82" i="366"/>
  <c r="AG82" i="366"/>
  <c r="AH70" i="366" s="1"/>
  <c r="AF82" i="366"/>
  <c r="Q23" i="366"/>
  <c r="R23" i="366"/>
  <c r="Q86" i="366"/>
  <c r="R86" i="366"/>
  <c r="Q153" i="366"/>
  <c r="R153" i="366"/>
  <c r="R137" i="366"/>
  <c r="Q137" i="366"/>
  <c r="Q125" i="366"/>
  <c r="R125" i="366"/>
  <c r="R73" i="366"/>
  <c r="Q73" i="366"/>
  <c r="R74" i="366"/>
  <c r="Q74" i="366"/>
  <c r="AG30" i="366"/>
  <c r="AH18" i="366" s="1"/>
  <c r="AF30" i="366"/>
  <c r="Q161" i="366"/>
  <c r="O173" i="366"/>
  <c r="R161" i="366"/>
  <c r="R139" i="366"/>
  <c r="Q139" i="366"/>
  <c r="AF134" i="366"/>
  <c r="AG134" i="366"/>
  <c r="AH122" i="366" s="1"/>
  <c r="R122" i="366"/>
  <c r="O134" i="366"/>
  <c r="AG147" i="366"/>
  <c r="AH135" i="366" s="1"/>
  <c r="AF147" i="366"/>
  <c r="R104" i="366"/>
  <c r="Q104" i="366"/>
  <c r="AF95" i="366"/>
  <c r="AG95" i="366"/>
  <c r="AH83" i="366" s="1"/>
  <c r="AG56" i="366"/>
  <c r="AH44" i="366" s="1"/>
  <c r="Q56" i="366"/>
  <c r="AF56" i="366"/>
  <c r="O121" i="366"/>
  <c r="Q109" i="366"/>
  <c r="R109" i="366"/>
  <c r="O95" i="366"/>
  <c r="Q83" i="366"/>
  <c r="R83" i="366"/>
  <c r="R47" i="366"/>
  <c r="Q47" i="366"/>
  <c r="R20" i="366"/>
  <c r="Q20" i="366"/>
  <c r="Q88" i="366"/>
  <c r="R88" i="366"/>
  <c r="Q62" i="366"/>
  <c r="R62" i="366"/>
  <c r="AG69" i="366"/>
  <c r="AH57" i="366" s="1"/>
  <c r="Q69" i="366"/>
  <c r="AF69" i="366"/>
  <c r="O17" i="366"/>
  <c r="R5" i="366"/>
  <c r="Q5" i="366"/>
  <c r="E2" i="365"/>
  <c r="G1" i="361"/>
  <c r="G2" i="361" s="1"/>
  <c r="K100" i="360"/>
  <c r="L92" i="360"/>
  <c r="L100" i="360" s="1"/>
  <c r="G1" i="360"/>
  <c r="G2" i="360" s="1"/>
  <c r="K75" i="360"/>
  <c r="L65" i="360"/>
  <c r="L75" i="360" s="1"/>
  <c r="L124" i="360"/>
  <c r="K16" i="360"/>
  <c r="L5" i="360"/>
  <c r="L16" i="360" s="1"/>
  <c r="L17" i="360"/>
  <c r="L24" i="360" s="1"/>
  <c r="L52" i="360"/>
  <c r="L64" i="360" s="1"/>
  <c r="K124" i="360"/>
  <c r="K100" i="361"/>
  <c r="L93" i="361"/>
  <c r="K111" i="361"/>
  <c r="L112" i="361"/>
  <c r="L124" i="361" s="1"/>
  <c r="K124" i="361"/>
  <c r="G1" i="362"/>
  <c r="G2" i="362" s="1"/>
  <c r="L25" i="360"/>
  <c r="L38" i="360" s="1"/>
  <c r="K111" i="360"/>
  <c r="K64" i="361"/>
  <c r="L53" i="361"/>
  <c r="L64" i="361" s="1"/>
  <c r="L75" i="362"/>
  <c r="K91" i="360"/>
  <c r="L101" i="360"/>
  <c r="L111" i="360" s="1"/>
  <c r="L25" i="361"/>
  <c r="L38" i="361" s="1"/>
  <c r="K38" i="361"/>
  <c r="L82" i="361"/>
  <c r="L91" i="361" s="1"/>
  <c r="K91" i="361"/>
  <c r="K16" i="361"/>
  <c r="L5" i="361"/>
  <c r="L16" i="361" s="1"/>
  <c r="K75" i="361"/>
  <c r="L65" i="361"/>
  <c r="L75" i="361" s="1"/>
  <c r="L100" i="361"/>
  <c r="L17" i="362"/>
  <c r="L24" i="362" s="1"/>
  <c r="K24" i="362"/>
  <c r="L101" i="361"/>
  <c r="L111" i="361" s="1"/>
  <c r="L5" i="362"/>
  <c r="L16" i="362" s="1"/>
  <c r="K16" i="363"/>
  <c r="L5" i="363"/>
  <c r="L16" i="363" s="1"/>
  <c r="L64" i="363"/>
  <c r="L112" i="363"/>
  <c r="L124" i="363" s="1"/>
  <c r="K124" i="363"/>
  <c r="L112" i="362"/>
  <c r="L124" i="362" s="1"/>
  <c r="K124" i="362"/>
  <c r="L100" i="362"/>
  <c r="K100" i="362"/>
  <c r="L101" i="362"/>
  <c r="L111" i="362" s="1"/>
  <c r="K111" i="362"/>
  <c r="L101" i="363"/>
  <c r="L111" i="363" s="1"/>
  <c r="K111" i="363"/>
  <c r="L25" i="362"/>
  <c r="L38" i="362" s="1"/>
  <c r="L64" i="362"/>
  <c r="K75" i="362"/>
  <c r="G1" i="363"/>
  <c r="G2" i="363" s="1"/>
  <c r="L24" i="363"/>
  <c r="K75" i="363"/>
  <c r="L65" i="363"/>
  <c r="L75" i="363" s="1"/>
  <c r="L82" i="363"/>
  <c r="L91" i="363" s="1"/>
  <c r="K91" i="363"/>
  <c r="L92" i="363"/>
  <c r="L100" i="363" s="1"/>
  <c r="L25" i="363"/>
  <c r="L38" i="363" s="1"/>
  <c r="Q95" i="366" l="1"/>
  <c r="R95" i="366"/>
  <c r="S83" i="366" s="1"/>
  <c r="R173" i="366"/>
  <c r="S161" i="366" s="1"/>
  <c r="Q173" i="366"/>
  <c r="Q134" i="366"/>
  <c r="R134" i="366"/>
  <c r="S122" i="366" s="1"/>
  <c r="R160" i="366"/>
  <c r="S148" i="366" s="1"/>
  <c r="Q160" i="366"/>
  <c r="Q30" i="366"/>
  <c r="R30" i="366"/>
  <c r="S18" i="366" s="1"/>
  <c r="R121" i="366"/>
  <c r="S109" i="366" s="1"/>
  <c r="Q121" i="366"/>
  <c r="R147" i="366"/>
  <c r="S135" i="366" s="1"/>
  <c r="Q147" i="366"/>
  <c r="Q17" i="366"/>
  <c r="E2" i="366"/>
  <c r="R17" i="366"/>
  <c r="S5" i="366" s="1"/>
  <c r="R108" i="366"/>
  <c r="S96" i="366" s="1"/>
  <c r="Q108" i="366"/>
  <c r="E2" i="363"/>
  <c r="E2" i="360"/>
  <c r="E2" i="361"/>
  <c r="E2" i="362"/>
  <c r="AE173" i="359" l="1"/>
  <c r="AD173" i="359"/>
  <c r="AA173" i="359"/>
  <c r="Z173" i="359"/>
  <c r="M173" i="359"/>
  <c r="W172" i="359"/>
  <c r="H172" i="359"/>
  <c r="W171" i="359"/>
  <c r="H171" i="359"/>
  <c r="AG170" i="359"/>
  <c r="AF170" i="359"/>
  <c r="W170" i="359"/>
  <c r="H170" i="359"/>
  <c r="AG169" i="359"/>
  <c r="AF169" i="359"/>
  <c r="W169" i="359"/>
  <c r="H169" i="359"/>
  <c r="AG168" i="359"/>
  <c r="AF168" i="359"/>
  <c r="W168" i="359"/>
  <c r="H168" i="359"/>
  <c r="W167" i="359"/>
  <c r="N167" i="359" s="1"/>
  <c r="P167" i="359"/>
  <c r="H167" i="359"/>
  <c r="W166" i="359"/>
  <c r="N166" i="359"/>
  <c r="AG166" i="359" s="1"/>
  <c r="H166" i="359"/>
  <c r="W165" i="359"/>
  <c r="P165" i="359"/>
  <c r="N165" i="359"/>
  <c r="O165" i="359" s="1"/>
  <c r="AG165" i="359"/>
  <c r="H165" i="359"/>
  <c r="W164" i="359"/>
  <c r="N164" i="359"/>
  <c r="AG164" i="359" s="1"/>
  <c r="P164" i="359"/>
  <c r="H164" i="359"/>
  <c r="W163" i="359"/>
  <c r="P163" i="359"/>
  <c r="N163" i="359"/>
  <c r="O163" i="359" s="1"/>
  <c r="H163" i="359"/>
  <c r="W162" i="359"/>
  <c r="N162" i="359"/>
  <c r="AG162" i="359" s="1"/>
  <c r="P162" i="359"/>
  <c r="H162" i="359"/>
  <c r="W161" i="359"/>
  <c r="N161" i="359"/>
  <c r="AF161" i="359" s="1"/>
  <c r="P161" i="359"/>
  <c r="H161" i="359"/>
  <c r="AE160" i="359"/>
  <c r="AD160" i="359"/>
  <c r="AA160" i="359"/>
  <c r="Z160" i="359"/>
  <c r="M160" i="359"/>
  <c r="W159" i="359"/>
  <c r="H159" i="359"/>
  <c r="W158" i="359"/>
  <c r="H158" i="359"/>
  <c r="W157" i="359"/>
  <c r="H157" i="359"/>
  <c r="W156" i="359"/>
  <c r="H156" i="359"/>
  <c r="W155" i="359"/>
  <c r="H155" i="359"/>
  <c r="AG154" i="359"/>
  <c r="AF154" i="359"/>
  <c r="W154" i="359"/>
  <c r="H154" i="359"/>
  <c r="AG153" i="359"/>
  <c r="AF153" i="359"/>
  <c r="W153" i="359"/>
  <c r="H153" i="359"/>
  <c r="AG152" i="359"/>
  <c r="AF152" i="359"/>
  <c r="W152" i="359"/>
  <c r="H152" i="359"/>
  <c r="W151" i="359"/>
  <c r="P151" i="359"/>
  <c r="N151" i="359"/>
  <c r="AG151" i="359" s="1"/>
  <c r="H151" i="359"/>
  <c r="W150" i="359"/>
  <c r="N150" i="359"/>
  <c r="O150" i="359" s="1"/>
  <c r="P150" i="359"/>
  <c r="H150" i="359"/>
  <c r="W149" i="359"/>
  <c r="P149" i="359"/>
  <c r="N149" i="359"/>
  <c r="AG149" i="359" s="1"/>
  <c r="H149" i="359"/>
  <c r="W148" i="359"/>
  <c r="N148" i="359" s="1"/>
  <c r="P148" i="359"/>
  <c r="H148" i="359"/>
  <c r="AE147" i="359"/>
  <c r="AD147" i="359"/>
  <c r="AA147" i="359"/>
  <c r="Z147" i="359"/>
  <c r="W147" i="359"/>
  <c r="M147" i="359"/>
  <c r="W146" i="359"/>
  <c r="H146" i="359"/>
  <c r="AG145" i="359"/>
  <c r="AF145" i="359"/>
  <c r="W145" i="359"/>
  <c r="H145" i="359"/>
  <c r="AG144" i="359"/>
  <c r="W144" i="359"/>
  <c r="P144" i="359"/>
  <c r="N144" i="359"/>
  <c r="O144" i="359" s="1"/>
  <c r="AF144" i="359"/>
  <c r="H144" i="359"/>
  <c r="W143" i="359"/>
  <c r="N143" i="359" s="1"/>
  <c r="P143" i="359"/>
  <c r="H143" i="359"/>
  <c r="AG142" i="359"/>
  <c r="W142" i="359"/>
  <c r="P142" i="359"/>
  <c r="N142" i="359"/>
  <c r="O142" i="359" s="1"/>
  <c r="AF142" i="359"/>
  <c r="H142" i="359"/>
  <c r="W141" i="359"/>
  <c r="N141" i="359" s="1"/>
  <c r="P141" i="359"/>
  <c r="H141" i="359"/>
  <c r="AG140" i="359"/>
  <c r="W140" i="359"/>
  <c r="P140" i="359"/>
  <c r="N140" i="359"/>
  <c r="O140" i="359" s="1"/>
  <c r="AF140" i="359"/>
  <c r="H140" i="359"/>
  <c r="W139" i="359"/>
  <c r="N139" i="359" s="1"/>
  <c r="P139" i="359"/>
  <c r="H139" i="359"/>
  <c r="AG138" i="359"/>
  <c r="W138" i="359"/>
  <c r="P138" i="359"/>
  <c r="N138" i="359"/>
  <c r="O138" i="359" s="1"/>
  <c r="AF138" i="359"/>
  <c r="H138" i="359"/>
  <c r="W137" i="359"/>
  <c r="N137" i="359" s="1"/>
  <c r="P137" i="359"/>
  <c r="H137" i="359"/>
  <c r="AG136" i="359"/>
  <c r="W136" i="359"/>
  <c r="P136" i="359"/>
  <c r="N136" i="359"/>
  <c r="O136" i="359" s="1"/>
  <c r="AF136" i="359"/>
  <c r="H136" i="359"/>
  <c r="W135" i="359"/>
  <c r="N135" i="359" s="1"/>
  <c r="P135" i="359"/>
  <c r="P147" i="359"/>
  <c r="H135" i="359"/>
  <c r="AE134" i="359"/>
  <c r="AD134" i="359"/>
  <c r="AA134" i="359"/>
  <c r="Z134" i="359"/>
  <c r="M134" i="359"/>
  <c r="W133" i="359"/>
  <c r="H133" i="359"/>
  <c r="W132" i="359"/>
  <c r="H132" i="359"/>
  <c r="AG131" i="359"/>
  <c r="AF131" i="359"/>
  <c r="W131" i="359"/>
  <c r="H131" i="359"/>
  <c r="W130" i="359"/>
  <c r="N130" i="359" s="1"/>
  <c r="P130" i="359"/>
  <c r="H130" i="359"/>
  <c r="W129" i="359"/>
  <c r="N129" i="359"/>
  <c r="P129" i="359"/>
  <c r="H129" i="359"/>
  <c r="AF128" i="359"/>
  <c r="W128" i="359"/>
  <c r="N128" i="359" s="1"/>
  <c r="P128" i="359"/>
  <c r="H128" i="359"/>
  <c r="W127" i="359"/>
  <c r="N127" i="359"/>
  <c r="O127" i="359" s="1"/>
  <c r="H127" i="359"/>
  <c r="AG126" i="359"/>
  <c r="W126" i="359"/>
  <c r="N126" i="359" s="1"/>
  <c r="O126" i="359" s="1"/>
  <c r="P126" i="359"/>
  <c r="H126" i="359"/>
  <c r="W125" i="359"/>
  <c r="N125" i="359" s="1"/>
  <c r="H125" i="359"/>
  <c r="AF124" i="359"/>
  <c r="W124" i="359"/>
  <c r="N124" i="359" s="1"/>
  <c r="O124" i="359" s="1"/>
  <c r="P124" i="359"/>
  <c r="Q124" i="359"/>
  <c r="AG124" i="359"/>
  <c r="H124" i="359"/>
  <c r="W123" i="359"/>
  <c r="N123" i="359"/>
  <c r="P123" i="359"/>
  <c r="H123" i="359"/>
  <c r="W122" i="359"/>
  <c r="N122" i="359"/>
  <c r="H122" i="359"/>
  <c r="AE121" i="359"/>
  <c r="AD121" i="359"/>
  <c r="AA121" i="359"/>
  <c r="Z121" i="359"/>
  <c r="W121" i="359"/>
  <c r="M121" i="359"/>
  <c r="AG120" i="359"/>
  <c r="AF120" i="359"/>
  <c r="W120" i="359"/>
  <c r="H120" i="359"/>
  <c r="AG119" i="359"/>
  <c r="AF119" i="359"/>
  <c r="W119" i="359"/>
  <c r="H119" i="359"/>
  <c r="W118" i="359"/>
  <c r="N118" i="359"/>
  <c r="AF118" i="359" s="1"/>
  <c r="P118" i="359"/>
  <c r="H118" i="359"/>
  <c r="W117" i="359"/>
  <c r="N117" i="359" s="1"/>
  <c r="O117" i="359"/>
  <c r="AF117" i="359"/>
  <c r="P117" i="359"/>
  <c r="H117" i="359"/>
  <c r="W116" i="359"/>
  <c r="P116" i="359"/>
  <c r="N116" i="359"/>
  <c r="AF116" i="359" s="1"/>
  <c r="H116" i="359"/>
  <c r="W115" i="359"/>
  <c r="P115" i="359"/>
  <c r="N115" i="359"/>
  <c r="AG115" i="359" s="1"/>
  <c r="H115" i="359"/>
  <c r="W114" i="359"/>
  <c r="N114" i="359"/>
  <c r="AF114" i="359" s="1"/>
  <c r="P114" i="359"/>
  <c r="H114" i="359"/>
  <c r="W113" i="359"/>
  <c r="P113" i="359"/>
  <c r="N113" i="359"/>
  <c r="AG113" i="359" s="1"/>
  <c r="H113" i="359"/>
  <c r="W112" i="359"/>
  <c r="P112" i="359"/>
  <c r="N112" i="359"/>
  <c r="AF112" i="359" s="1"/>
  <c r="H112" i="359"/>
  <c r="W111" i="359"/>
  <c r="N111" i="359"/>
  <c r="AG111" i="359" s="1"/>
  <c r="P111" i="359"/>
  <c r="H111" i="359"/>
  <c r="W110" i="359"/>
  <c r="P110" i="359"/>
  <c r="N110" i="359"/>
  <c r="AF110" i="359" s="1"/>
  <c r="H110" i="359"/>
  <c r="W109" i="359"/>
  <c r="N109" i="359" s="1"/>
  <c r="P109" i="359"/>
  <c r="P121" i="359"/>
  <c r="H109" i="359"/>
  <c r="AE108" i="359"/>
  <c r="AD108" i="359"/>
  <c r="AA108" i="359"/>
  <c r="Z108" i="359"/>
  <c r="W108" i="359"/>
  <c r="M108" i="359"/>
  <c r="W107" i="359"/>
  <c r="H107" i="359"/>
  <c r="AG106" i="359"/>
  <c r="AF106" i="359"/>
  <c r="W106" i="359"/>
  <c r="H106" i="359"/>
  <c r="AG105" i="359"/>
  <c r="AF105" i="359"/>
  <c r="W105" i="359"/>
  <c r="H105" i="359"/>
  <c r="AG104" i="359"/>
  <c r="AF104" i="359"/>
  <c r="W104" i="359"/>
  <c r="H104" i="359"/>
  <c r="AG103" i="359"/>
  <c r="W103" i="359"/>
  <c r="P103" i="359"/>
  <c r="N103" i="359"/>
  <c r="O103" i="359" s="1"/>
  <c r="AF103" i="359"/>
  <c r="H103" i="359"/>
  <c r="W102" i="359"/>
  <c r="N102" i="359" s="1"/>
  <c r="P102" i="359"/>
  <c r="H102" i="359"/>
  <c r="AG101" i="359"/>
  <c r="W101" i="359"/>
  <c r="P101" i="359"/>
  <c r="N101" i="359"/>
  <c r="O101" i="359" s="1"/>
  <c r="AF101" i="359"/>
  <c r="H101" i="359"/>
  <c r="W100" i="359"/>
  <c r="N100" i="359" s="1"/>
  <c r="P100" i="359"/>
  <c r="H100" i="359"/>
  <c r="AG99" i="359"/>
  <c r="W99" i="359"/>
  <c r="P99" i="359"/>
  <c r="N99" i="359"/>
  <c r="O99" i="359" s="1"/>
  <c r="AF99" i="359"/>
  <c r="H99" i="359"/>
  <c r="W98" i="359"/>
  <c r="N98" i="359" s="1"/>
  <c r="P98" i="359"/>
  <c r="H98" i="359"/>
  <c r="AG97" i="359"/>
  <c r="W97" i="359"/>
  <c r="P97" i="359"/>
  <c r="N97" i="359"/>
  <c r="O97" i="359" s="1"/>
  <c r="AF97" i="359"/>
  <c r="H97" i="359"/>
  <c r="W96" i="359"/>
  <c r="N96" i="359" s="1"/>
  <c r="P96" i="359"/>
  <c r="H96" i="359"/>
  <c r="AE95" i="359"/>
  <c r="AD95" i="359"/>
  <c r="AA95" i="359"/>
  <c r="Z95" i="359"/>
  <c r="M95" i="359"/>
  <c r="AG94" i="359"/>
  <c r="AF94" i="359"/>
  <c r="W94" i="359"/>
  <c r="H94" i="359"/>
  <c r="AG93" i="359"/>
  <c r="AF93" i="359"/>
  <c r="W93" i="359"/>
  <c r="H93" i="359"/>
  <c r="AG92" i="359"/>
  <c r="AF92" i="359"/>
  <c r="W92" i="359"/>
  <c r="H92" i="359"/>
  <c r="AG91" i="359"/>
  <c r="AF91" i="359"/>
  <c r="W91" i="359"/>
  <c r="H91" i="359"/>
  <c r="AG90" i="359"/>
  <c r="AF90" i="359"/>
  <c r="W90" i="359"/>
  <c r="H90" i="359"/>
  <c r="AG89" i="359"/>
  <c r="AF89" i="359"/>
  <c r="W89" i="359"/>
  <c r="H89" i="359"/>
  <c r="W88" i="359"/>
  <c r="N88" i="359"/>
  <c r="O88" i="359" s="1"/>
  <c r="H88" i="359"/>
  <c r="W87" i="359"/>
  <c r="N87" i="359" s="1"/>
  <c r="P87" i="359"/>
  <c r="H87" i="359"/>
  <c r="W86" i="359"/>
  <c r="N86" i="359"/>
  <c r="O86" i="359" s="1"/>
  <c r="P86" i="359"/>
  <c r="H86" i="359"/>
  <c r="W85" i="359"/>
  <c r="P85" i="359"/>
  <c r="N85" i="359"/>
  <c r="O85" i="359" s="1"/>
  <c r="AG85" i="359"/>
  <c r="H85" i="359"/>
  <c r="W84" i="359"/>
  <c r="N84" i="359"/>
  <c r="O84" i="359" s="1"/>
  <c r="P84" i="359"/>
  <c r="H84" i="359"/>
  <c r="W83" i="359"/>
  <c r="N83" i="359"/>
  <c r="N95" i="359" s="1"/>
  <c r="H83" i="359"/>
  <c r="AE82" i="359"/>
  <c r="AD82" i="359"/>
  <c r="AA82" i="359"/>
  <c r="Z82" i="359"/>
  <c r="M82" i="359"/>
  <c r="W81" i="359"/>
  <c r="AG80" i="359"/>
  <c r="AF80" i="359"/>
  <c r="W80" i="359"/>
  <c r="H80" i="359"/>
  <c r="AG79" i="359"/>
  <c r="AF79" i="359"/>
  <c r="W79" i="359"/>
  <c r="H79" i="359"/>
  <c r="AG78" i="359"/>
  <c r="AF78" i="359"/>
  <c r="W78" i="359"/>
  <c r="H78" i="359"/>
  <c r="AG77" i="359"/>
  <c r="AF77" i="359"/>
  <c r="W77" i="359"/>
  <c r="H77" i="359"/>
  <c r="AG76" i="359"/>
  <c r="AF76" i="359"/>
  <c r="W76" i="359"/>
  <c r="H76" i="359"/>
  <c r="AG75" i="359"/>
  <c r="AF75" i="359"/>
  <c r="W75" i="359"/>
  <c r="H75" i="359"/>
  <c r="W74" i="359"/>
  <c r="N74" i="359"/>
  <c r="AG74" i="359" s="1"/>
  <c r="P74" i="359"/>
  <c r="H74" i="359"/>
  <c r="W73" i="359"/>
  <c r="N73" i="359" s="1"/>
  <c r="P73" i="359"/>
  <c r="H73" i="359"/>
  <c r="W72" i="359"/>
  <c r="N72" i="359"/>
  <c r="P72" i="359"/>
  <c r="H72" i="359"/>
  <c r="W71" i="359"/>
  <c r="N71" i="359" s="1"/>
  <c r="P71" i="359"/>
  <c r="O71" i="359"/>
  <c r="H71" i="359"/>
  <c r="W70" i="359"/>
  <c r="N70" i="359" s="1"/>
  <c r="O70" i="359"/>
  <c r="P82" i="359"/>
  <c r="H70" i="359"/>
  <c r="AE69" i="359"/>
  <c r="AD69" i="359"/>
  <c r="AA69" i="359"/>
  <c r="Z69" i="359"/>
  <c r="W69" i="359"/>
  <c r="M69" i="359"/>
  <c r="W68" i="359"/>
  <c r="H68" i="359"/>
  <c r="AG67" i="359"/>
  <c r="AF67" i="359"/>
  <c r="W67" i="359"/>
  <c r="H67" i="359"/>
  <c r="AG66" i="359"/>
  <c r="AF66" i="359"/>
  <c r="W66" i="359"/>
  <c r="H66" i="359"/>
  <c r="AG65" i="359"/>
  <c r="AF65" i="359"/>
  <c r="W65" i="359"/>
  <c r="H65" i="359"/>
  <c r="AG64" i="359"/>
  <c r="AF64" i="359"/>
  <c r="W64" i="359"/>
  <c r="H64" i="359"/>
  <c r="AG63" i="359"/>
  <c r="AF63" i="359"/>
  <c r="W63" i="359"/>
  <c r="H63" i="359"/>
  <c r="W62" i="359"/>
  <c r="P62" i="359"/>
  <c r="N62" i="359"/>
  <c r="O62" i="359" s="1"/>
  <c r="AG62" i="359"/>
  <c r="H62" i="359"/>
  <c r="W61" i="359"/>
  <c r="N61" i="359"/>
  <c r="P61" i="359"/>
  <c r="H61" i="359"/>
  <c r="AG60" i="359"/>
  <c r="W60" i="359"/>
  <c r="N60" i="359"/>
  <c r="AF60" i="359" s="1"/>
  <c r="P60" i="359"/>
  <c r="H60" i="359"/>
  <c r="W59" i="359"/>
  <c r="N59" i="359" s="1"/>
  <c r="P59" i="359"/>
  <c r="H59" i="359"/>
  <c r="AG58" i="359"/>
  <c r="W58" i="359"/>
  <c r="N58" i="359"/>
  <c r="AF58" i="359" s="1"/>
  <c r="P58" i="359"/>
  <c r="H58" i="359"/>
  <c r="AF57" i="359"/>
  <c r="W57" i="359"/>
  <c r="N57" i="359"/>
  <c r="H57" i="359"/>
  <c r="AE56" i="359"/>
  <c r="AD56" i="359"/>
  <c r="AA56" i="359"/>
  <c r="Z56" i="359"/>
  <c r="W56" i="359"/>
  <c r="M56" i="359"/>
  <c r="W55" i="359"/>
  <c r="H55" i="359"/>
  <c r="AG54" i="359"/>
  <c r="AF54" i="359"/>
  <c r="W54" i="359"/>
  <c r="H54" i="359"/>
  <c r="AG53" i="359"/>
  <c r="AF53" i="359"/>
  <c r="W53" i="359"/>
  <c r="H53" i="359"/>
  <c r="AG52" i="359"/>
  <c r="AF52" i="359"/>
  <c r="W52" i="359"/>
  <c r="H52" i="359"/>
  <c r="AG51" i="359"/>
  <c r="AF51" i="359"/>
  <c r="W51" i="359"/>
  <c r="H51" i="359"/>
  <c r="W50" i="359"/>
  <c r="P50" i="359"/>
  <c r="N50" i="359"/>
  <c r="O50" i="359" s="1"/>
  <c r="AF50" i="359"/>
  <c r="H50" i="359"/>
  <c r="W49" i="359"/>
  <c r="N49" i="359"/>
  <c r="AG49" i="359" s="1"/>
  <c r="P49" i="359"/>
  <c r="H49" i="359"/>
  <c r="W48" i="359"/>
  <c r="P48" i="359"/>
  <c r="N48" i="359"/>
  <c r="O48" i="359" s="1"/>
  <c r="AF48" i="359"/>
  <c r="H48" i="359"/>
  <c r="W47" i="359"/>
  <c r="N47" i="359"/>
  <c r="AG47" i="359" s="1"/>
  <c r="P47" i="359"/>
  <c r="H47" i="359"/>
  <c r="W46" i="359"/>
  <c r="P46" i="359"/>
  <c r="N46" i="359"/>
  <c r="O46" i="359" s="1"/>
  <c r="AF46" i="359"/>
  <c r="H46" i="359"/>
  <c r="W45" i="359"/>
  <c r="N45" i="359"/>
  <c r="AG45" i="359" s="1"/>
  <c r="P45" i="359"/>
  <c r="H45" i="359"/>
  <c r="W44" i="359"/>
  <c r="N44" i="359"/>
  <c r="AG44" i="359" s="1"/>
  <c r="P56" i="359"/>
  <c r="H44" i="359"/>
  <c r="AE43" i="359"/>
  <c r="AD43" i="359"/>
  <c r="AA43" i="359"/>
  <c r="Z43" i="359"/>
  <c r="M43" i="359"/>
  <c r="W42" i="359"/>
  <c r="H42" i="359"/>
  <c r="W41" i="359"/>
  <c r="AG40" i="359"/>
  <c r="AF40" i="359"/>
  <c r="W40" i="359"/>
  <c r="H40" i="359"/>
  <c r="W39" i="359"/>
  <c r="N39" i="359" s="1"/>
  <c r="P39" i="359"/>
  <c r="H39" i="359"/>
  <c r="W38" i="359"/>
  <c r="N38" i="359" s="1"/>
  <c r="H38" i="359"/>
  <c r="W37" i="359"/>
  <c r="N37" i="359" s="1"/>
  <c r="P37" i="359"/>
  <c r="H37" i="359"/>
  <c r="W36" i="359"/>
  <c r="N36" i="359" s="1"/>
  <c r="H36" i="359"/>
  <c r="W35" i="359"/>
  <c r="N35" i="359" s="1"/>
  <c r="P35" i="359"/>
  <c r="H35" i="359"/>
  <c r="W34" i="359"/>
  <c r="N34" i="359" s="1"/>
  <c r="H34" i="359"/>
  <c r="W33" i="359"/>
  <c r="N33" i="359" s="1"/>
  <c r="P33" i="359"/>
  <c r="H33" i="359"/>
  <c r="W32" i="359"/>
  <c r="N32" i="359" s="1"/>
  <c r="H32" i="359"/>
  <c r="W31" i="359"/>
  <c r="N31" i="359" s="1"/>
  <c r="H31" i="359"/>
  <c r="AE30" i="359"/>
  <c r="AD30" i="359"/>
  <c r="AA30" i="359"/>
  <c r="Z30" i="359"/>
  <c r="M30" i="359"/>
  <c r="AF29" i="359"/>
  <c r="W29" i="359"/>
  <c r="H29" i="359"/>
  <c r="AG28" i="359"/>
  <c r="AF28" i="359"/>
  <c r="W28" i="359"/>
  <c r="H28" i="359"/>
  <c r="AG27" i="359"/>
  <c r="AF27" i="359"/>
  <c r="W27" i="359"/>
  <c r="H27" i="359"/>
  <c r="AG26" i="359"/>
  <c r="AF26" i="359"/>
  <c r="W26" i="359"/>
  <c r="H26" i="359"/>
  <c r="AG25" i="359"/>
  <c r="AF25" i="359"/>
  <c r="W25" i="359"/>
  <c r="H25" i="359"/>
  <c r="AG24" i="359"/>
  <c r="AF24" i="359"/>
  <c r="W24" i="359"/>
  <c r="H24" i="359"/>
  <c r="AG23" i="359"/>
  <c r="W23" i="359"/>
  <c r="P23" i="359"/>
  <c r="N23" i="359"/>
  <c r="AF23" i="359" s="1"/>
  <c r="H23" i="359"/>
  <c r="W22" i="359"/>
  <c r="N22" i="359" s="1"/>
  <c r="P22" i="359"/>
  <c r="H22" i="359"/>
  <c r="AF21" i="359"/>
  <c r="W21" i="359"/>
  <c r="P21" i="359"/>
  <c r="N21" i="359"/>
  <c r="O21" i="359" s="1"/>
  <c r="R21" i="359"/>
  <c r="AG21" i="359"/>
  <c r="H21" i="359"/>
  <c r="AF20" i="359"/>
  <c r="W20" i="359"/>
  <c r="O20" i="359"/>
  <c r="Q20" i="359" s="1"/>
  <c r="N20" i="359"/>
  <c r="P30" i="359"/>
  <c r="H20" i="359"/>
  <c r="AF19" i="359"/>
  <c r="W19" i="359"/>
  <c r="P19" i="359"/>
  <c r="N19" i="359"/>
  <c r="O19" i="359" s="1"/>
  <c r="R19" i="359"/>
  <c r="AG19" i="359"/>
  <c r="H19" i="359"/>
  <c r="W18" i="359"/>
  <c r="P18" i="359"/>
  <c r="N18" i="359"/>
  <c r="AG18" i="359" s="1"/>
  <c r="H18" i="359"/>
  <c r="AE17" i="359"/>
  <c r="AE2" i="359" s="1"/>
  <c r="AD17" i="359"/>
  <c r="AA17" i="359"/>
  <c r="Z17" i="359"/>
  <c r="W17" i="359"/>
  <c r="M17" i="359"/>
  <c r="AG16" i="359"/>
  <c r="AF16" i="359"/>
  <c r="W16" i="359"/>
  <c r="H16" i="359"/>
  <c r="AG15" i="359"/>
  <c r="AF15" i="359"/>
  <c r="W15" i="359"/>
  <c r="H15" i="359"/>
  <c r="AG14" i="359"/>
  <c r="AF14" i="359"/>
  <c r="W14" i="359"/>
  <c r="H14" i="359"/>
  <c r="AG13" i="359"/>
  <c r="AF13" i="359"/>
  <c r="W13" i="359"/>
  <c r="H13" i="359"/>
  <c r="AG12" i="359"/>
  <c r="AF12" i="359"/>
  <c r="W12" i="359"/>
  <c r="H12" i="359"/>
  <c r="W11" i="359"/>
  <c r="N11" i="359"/>
  <c r="P11" i="359"/>
  <c r="H11" i="359"/>
  <c r="W10" i="359"/>
  <c r="P10" i="359"/>
  <c r="N10" i="359"/>
  <c r="AG10" i="359" s="1"/>
  <c r="H10" i="359"/>
  <c r="W9" i="359"/>
  <c r="P9" i="359"/>
  <c r="N9" i="359"/>
  <c r="O9" i="359" s="1"/>
  <c r="AF9" i="359"/>
  <c r="H9" i="359"/>
  <c r="W8" i="359"/>
  <c r="P8" i="359"/>
  <c r="N8" i="359"/>
  <c r="AG8" i="359" s="1"/>
  <c r="H8" i="359"/>
  <c r="W7" i="359"/>
  <c r="P7" i="359"/>
  <c r="N7" i="359"/>
  <c r="O7" i="359" s="1"/>
  <c r="AF7" i="359"/>
  <c r="P17" i="359"/>
  <c r="H7" i="359"/>
  <c r="W6" i="359"/>
  <c r="P6" i="359"/>
  <c r="N6" i="359"/>
  <c r="AG6" i="359" s="1"/>
  <c r="H6" i="359"/>
  <c r="W5" i="359"/>
  <c r="P5" i="359"/>
  <c r="N5" i="359"/>
  <c r="N17" i="359" s="1"/>
  <c r="H5" i="359"/>
  <c r="AD2" i="359"/>
  <c r="AA2" i="359"/>
  <c r="Z2" i="359"/>
  <c r="I2" i="359"/>
  <c r="I1" i="359"/>
  <c r="E1" i="359"/>
  <c r="AE173" i="358"/>
  <c r="AD173" i="358"/>
  <c r="AA173" i="358"/>
  <c r="Z173" i="358"/>
  <c r="M173" i="358"/>
  <c r="W172" i="358"/>
  <c r="H172" i="358"/>
  <c r="W171" i="358"/>
  <c r="H171" i="358"/>
  <c r="AG170" i="358"/>
  <c r="AF170" i="358"/>
  <c r="W170" i="358"/>
  <c r="H170" i="358"/>
  <c r="AG169" i="358"/>
  <c r="AF169" i="358"/>
  <c r="W169" i="358"/>
  <c r="H169" i="358"/>
  <c r="AG168" i="358"/>
  <c r="AF168" i="358"/>
  <c r="W168" i="358"/>
  <c r="H168" i="358"/>
  <c r="AG167" i="358"/>
  <c r="AF167" i="358"/>
  <c r="W167" i="358"/>
  <c r="W166" i="358"/>
  <c r="N166" i="358" s="1"/>
  <c r="P166" i="358"/>
  <c r="H166" i="358"/>
  <c r="W165" i="358"/>
  <c r="N165" i="358" s="1"/>
  <c r="H165" i="358"/>
  <c r="W164" i="358"/>
  <c r="N164" i="358" s="1"/>
  <c r="P164" i="358"/>
  <c r="H164" i="358"/>
  <c r="W163" i="358"/>
  <c r="N163" i="358" s="1"/>
  <c r="H163" i="358"/>
  <c r="W162" i="358"/>
  <c r="N162" i="358" s="1"/>
  <c r="P162" i="358"/>
  <c r="H162" i="358"/>
  <c r="W161" i="358"/>
  <c r="N161" i="358" s="1"/>
  <c r="P161" i="358"/>
  <c r="H161" i="358"/>
  <c r="AE160" i="358"/>
  <c r="AD160" i="358"/>
  <c r="AA160" i="358"/>
  <c r="Z160" i="358"/>
  <c r="M160" i="358"/>
  <c r="W159" i="358"/>
  <c r="H159" i="358"/>
  <c r="W158" i="358"/>
  <c r="H158" i="358"/>
  <c r="W157" i="358"/>
  <c r="H157" i="358"/>
  <c r="W156" i="358"/>
  <c r="H156" i="358"/>
  <c r="W155" i="358"/>
  <c r="H155" i="358"/>
  <c r="AG154" i="358"/>
  <c r="AF154" i="358"/>
  <c r="W154" i="358"/>
  <c r="H154" i="358"/>
  <c r="AG153" i="358"/>
  <c r="AF153" i="358"/>
  <c r="W153" i="358"/>
  <c r="H153" i="358"/>
  <c r="AG152" i="358"/>
  <c r="AF152" i="358"/>
  <c r="W152" i="358"/>
  <c r="H152" i="358"/>
  <c r="W151" i="358"/>
  <c r="N151" i="358" s="1"/>
  <c r="P151" i="358"/>
  <c r="H151" i="358"/>
  <c r="W150" i="358"/>
  <c r="N150" i="358" s="1"/>
  <c r="H150" i="358"/>
  <c r="W149" i="358"/>
  <c r="N149" i="358" s="1"/>
  <c r="P149" i="358"/>
  <c r="H149" i="358"/>
  <c r="W148" i="358"/>
  <c r="N148" i="358" s="1"/>
  <c r="P148" i="358"/>
  <c r="P160" i="358"/>
  <c r="H148" i="358"/>
  <c r="AE147" i="358"/>
  <c r="AD147" i="358"/>
  <c r="AA147" i="358"/>
  <c r="Z147" i="358"/>
  <c r="W147" i="358"/>
  <c r="M147" i="358"/>
  <c r="W146" i="358"/>
  <c r="H146" i="358"/>
  <c r="AG145" i="358"/>
  <c r="AF145" i="358"/>
  <c r="W145" i="358"/>
  <c r="H145" i="358"/>
  <c r="W144" i="358"/>
  <c r="P144" i="358"/>
  <c r="N144" i="358"/>
  <c r="AG144" i="358" s="1"/>
  <c r="H144" i="358"/>
  <c r="W143" i="358"/>
  <c r="N143" i="358" s="1"/>
  <c r="P143" i="358"/>
  <c r="H143" i="358"/>
  <c r="W142" i="358"/>
  <c r="P142" i="358"/>
  <c r="N142" i="358"/>
  <c r="AG142" i="358" s="1"/>
  <c r="H142" i="358"/>
  <c r="W141" i="358"/>
  <c r="N141" i="358" s="1"/>
  <c r="P141" i="358"/>
  <c r="H141" i="358"/>
  <c r="AG140" i="358"/>
  <c r="W140" i="358"/>
  <c r="P140" i="358"/>
  <c r="N140" i="358"/>
  <c r="AF140" i="358" s="1"/>
  <c r="H140" i="358"/>
  <c r="W139" i="358"/>
  <c r="N139" i="358" s="1"/>
  <c r="P139" i="358"/>
  <c r="H139" i="358"/>
  <c r="AG138" i="358"/>
  <c r="W138" i="358"/>
  <c r="P138" i="358"/>
  <c r="N138" i="358"/>
  <c r="AF138" i="358" s="1"/>
  <c r="H138" i="358"/>
  <c r="W137" i="358"/>
  <c r="N137" i="358" s="1"/>
  <c r="P137" i="358"/>
  <c r="H137" i="358"/>
  <c r="AG136" i="358"/>
  <c r="W136" i="358"/>
  <c r="P136" i="358"/>
  <c r="N136" i="358"/>
  <c r="AF136" i="358" s="1"/>
  <c r="H136" i="358"/>
  <c r="W135" i="358"/>
  <c r="N135" i="358" s="1"/>
  <c r="P135" i="358"/>
  <c r="H135" i="358"/>
  <c r="AE134" i="358"/>
  <c r="AD134" i="358"/>
  <c r="AA134" i="358"/>
  <c r="Z134" i="358"/>
  <c r="M134" i="358"/>
  <c r="W133" i="358"/>
  <c r="H133" i="358"/>
  <c r="W132" i="358"/>
  <c r="H132" i="358"/>
  <c r="AG131" i="358"/>
  <c r="AF131" i="358"/>
  <c r="W131" i="358"/>
  <c r="H131" i="358"/>
  <c r="AG130" i="358"/>
  <c r="AF130" i="358"/>
  <c r="W130" i="358"/>
  <c r="H130" i="358"/>
  <c r="AG129" i="358"/>
  <c r="AF129" i="358"/>
  <c r="W129" i="358"/>
  <c r="H129" i="358"/>
  <c r="W128" i="358"/>
  <c r="P128" i="358"/>
  <c r="N128" i="358"/>
  <c r="O128" i="358" s="1"/>
  <c r="AG128" i="358"/>
  <c r="H128" i="358"/>
  <c r="W127" i="358"/>
  <c r="N127" i="358"/>
  <c r="AF127" i="358" s="1"/>
  <c r="P127" i="358"/>
  <c r="H127" i="358"/>
  <c r="W126" i="358"/>
  <c r="P126" i="358"/>
  <c r="N126" i="358"/>
  <c r="O126" i="358" s="1"/>
  <c r="AG126" i="358"/>
  <c r="H126" i="358"/>
  <c r="W125" i="358"/>
  <c r="N125" i="358"/>
  <c r="AF125" i="358" s="1"/>
  <c r="P125" i="358"/>
  <c r="H125" i="358"/>
  <c r="W124" i="358"/>
  <c r="P124" i="358"/>
  <c r="N124" i="358"/>
  <c r="O124" i="358" s="1"/>
  <c r="AG124" i="358"/>
  <c r="H124" i="358"/>
  <c r="W123" i="358"/>
  <c r="N123" i="358"/>
  <c r="AF123" i="358" s="1"/>
  <c r="P123" i="358"/>
  <c r="H123" i="358"/>
  <c r="W122" i="358"/>
  <c r="N122" i="358"/>
  <c r="N134" i="358" s="1"/>
  <c r="P122" i="358"/>
  <c r="H122" i="358"/>
  <c r="AE121" i="358"/>
  <c r="AD121" i="358"/>
  <c r="AA121" i="358"/>
  <c r="Z121" i="358"/>
  <c r="W121" i="358"/>
  <c r="M121" i="358"/>
  <c r="AG120" i="358"/>
  <c r="AF120" i="358"/>
  <c r="W120" i="358"/>
  <c r="H120" i="358"/>
  <c r="AG119" i="358"/>
  <c r="AF119" i="358"/>
  <c r="W119" i="358"/>
  <c r="H119" i="358"/>
  <c r="AG118" i="358"/>
  <c r="AF118" i="358"/>
  <c r="W118" i="358"/>
  <c r="H118" i="358"/>
  <c r="W117" i="358"/>
  <c r="N117" i="358" s="1"/>
  <c r="P117" i="358"/>
  <c r="H117" i="358"/>
  <c r="W116" i="358"/>
  <c r="N116" i="358"/>
  <c r="O116" i="358" s="1"/>
  <c r="P116" i="358"/>
  <c r="H116" i="358"/>
  <c r="W115" i="358"/>
  <c r="N115" i="358" s="1"/>
  <c r="P115" i="358"/>
  <c r="H115" i="358"/>
  <c r="W114" i="358"/>
  <c r="N114" i="358"/>
  <c r="O114" i="358" s="1"/>
  <c r="P114" i="358"/>
  <c r="H114" i="358"/>
  <c r="W113" i="358"/>
  <c r="N113" i="358" s="1"/>
  <c r="P113" i="358"/>
  <c r="H113" i="358"/>
  <c r="W112" i="358"/>
  <c r="N112" i="358"/>
  <c r="O112" i="358" s="1"/>
  <c r="P112" i="358"/>
  <c r="H112" i="358"/>
  <c r="W111" i="358"/>
  <c r="N111" i="358" s="1"/>
  <c r="P111" i="358"/>
  <c r="H111" i="358"/>
  <c r="W110" i="358"/>
  <c r="N110" i="358"/>
  <c r="O110" i="358" s="1"/>
  <c r="P110" i="358"/>
  <c r="H110" i="358"/>
  <c r="W109" i="358"/>
  <c r="N109" i="358"/>
  <c r="H109" i="358"/>
  <c r="AE108" i="358"/>
  <c r="AD108" i="358"/>
  <c r="AA108" i="358"/>
  <c r="Z108" i="358"/>
  <c r="W108" i="358"/>
  <c r="M108" i="358"/>
  <c r="W107" i="358"/>
  <c r="H107" i="358"/>
  <c r="AG106" i="358"/>
  <c r="AF106" i="358"/>
  <c r="W106" i="358"/>
  <c r="H106" i="358"/>
  <c r="AG105" i="358"/>
  <c r="AF105" i="358"/>
  <c r="W105" i="358"/>
  <c r="H105" i="358"/>
  <c r="AG104" i="358"/>
  <c r="AF104" i="358"/>
  <c r="W104" i="358"/>
  <c r="H104" i="358"/>
  <c r="AG103" i="358"/>
  <c r="AF103" i="358"/>
  <c r="W103" i="358"/>
  <c r="H103" i="358"/>
  <c r="AG102" i="358"/>
  <c r="AF102" i="358"/>
  <c r="W102" i="358"/>
  <c r="H102" i="358"/>
  <c r="AG101" i="358"/>
  <c r="AF101" i="358"/>
  <c r="W101" i="358"/>
  <c r="H101" i="358"/>
  <c r="AG100" i="358"/>
  <c r="W100" i="358"/>
  <c r="P100" i="358"/>
  <c r="N100" i="358"/>
  <c r="H100" i="358"/>
  <c r="W99" i="358"/>
  <c r="N99" i="358" s="1"/>
  <c r="P99" i="358"/>
  <c r="H99" i="358"/>
  <c r="W98" i="358"/>
  <c r="P98" i="358"/>
  <c r="N98" i="358"/>
  <c r="O98" i="358" s="1"/>
  <c r="R98" i="358"/>
  <c r="AG98" i="358"/>
  <c r="H98" i="358"/>
  <c r="W97" i="358"/>
  <c r="O97" i="358"/>
  <c r="N97" i="358"/>
  <c r="AF97" i="358"/>
  <c r="P97" i="358"/>
  <c r="H97" i="358"/>
  <c r="W96" i="358"/>
  <c r="N96" i="358"/>
  <c r="AG96" i="358" s="1"/>
  <c r="H96" i="358"/>
  <c r="AE95" i="358"/>
  <c r="AD95" i="358"/>
  <c r="AA95" i="358"/>
  <c r="Z95" i="358"/>
  <c r="M95" i="358"/>
  <c r="AG94" i="358"/>
  <c r="AF94" i="358"/>
  <c r="W94" i="358"/>
  <c r="H94" i="358"/>
  <c r="AG93" i="358"/>
  <c r="AF93" i="358"/>
  <c r="W93" i="358"/>
  <c r="H93" i="358"/>
  <c r="AG92" i="358"/>
  <c r="AF92" i="358"/>
  <c r="W92" i="358"/>
  <c r="H92" i="358"/>
  <c r="AG91" i="358"/>
  <c r="AF91" i="358"/>
  <c r="W91" i="358"/>
  <c r="H91" i="358"/>
  <c r="AG90" i="358"/>
  <c r="AF90" i="358"/>
  <c r="W90" i="358"/>
  <c r="H90" i="358"/>
  <c r="AG89" i="358"/>
  <c r="AF89" i="358"/>
  <c r="W89" i="358"/>
  <c r="H89" i="358"/>
  <c r="AG88" i="358"/>
  <c r="AF88" i="358"/>
  <c r="W88" i="358"/>
  <c r="H88" i="358"/>
  <c r="AF87" i="358"/>
  <c r="W87" i="358"/>
  <c r="O87" i="358"/>
  <c r="N87" i="358"/>
  <c r="AG87" i="358" s="1"/>
  <c r="P87" i="358"/>
  <c r="H87" i="358"/>
  <c r="W86" i="358"/>
  <c r="P86" i="358"/>
  <c r="N86" i="358"/>
  <c r="O86" i="358" s="1"/>
  <c r="R86" i="358" s="1"/>
  <c r="Q86" i="358"/>
  <c r="H86" i="358"/>
  <c r="AF85" i="358"/>
  <c r="W85" i="358"/>
  <c r="O85" i="358"/>
  <c r="N85" i="358"/>
  <c r="AG85" i="358" s="1"/>
  <c r="P85" i="358"/>
  <c r="H85" i="358"/>
  <c r="W84" i="358"/>
  <c r="P84" i="358"/>
  <c r="N84" i="358"/>
  <c r="O84" i="358" s="1"/>
  <c r="H84" i="358"/>
  <c r="W83" i="358"/>
  <c r="P83" i="358"/>
  <c r="N83" i="358"/>
  <c r="AF83" i="358" s="1"/>
  <c r="H83" i="358"/>
  <c r="AE82" i="358"/>
  <c r="AD82" i="358"/>
  <c r="AA82" i="358"/>
  <c r="Z82" i="358"/>
  <c r="M82" i="358"/>
  <c r="W81" i="358"/>
  <c r="AG80" i="358"/>
  <c r="AF80" i="358"/>
  <c r="W80" i="358"/>
  <c r="H80" i="358"/>
  <c r="AG79" i="358"/>
  <c r="AF79" i="358"/>
  <c r="W79" i="358"/>
  <c r="H79" i="358"/>
  <c r="AG78" i="358"/>
  <c r="AF78" i="358"/>
  <c r="W78" i="358"/>
  <c r="H78" i="358"/>
  <c r="AG77" i="358"/>
  <c r="AF77" i="358"/>
  <c r="W77" i="358"/>
  <c r="H77" i="358"/>
  <c r="AG76" i="358"/>
  <c r="AF76" i="358"/>
  <c r="W76" i="358"/>
  <c r="H76" i="358"/>
  <c r="AG75" i="358"/>
  <c r="W75" i="358"/>
  <c r="O75" i="358"/>
  <c r="N75" i="358"/>
  <c r="AF75" i="358" s="1"/>
  <c r="P75" i="358"/>
  <c r="H75" i="358"/>
  <c r="AG74" i="358"/>
  <c r="W74" i="358"/>
  <c r="P74" i="358"/>
  <c r="N74" i="358"/>
  <c r="O74" i="358" s="1"/>
  <c r="AF74" i="358"/>
  <c r="H74" i="358"/>
  <c r="W73" i="358"/>
  <c r="N73" i="358" s="1"/>
  <c r="P73" i="358"/>
  <c r="H73" i="358"/>
  <c r="AG72" i="358"/>
  <c r="W72" i="358"/>
  <c r="P72" i="358"/>
  <c r="N72" i="358"/>
  <c r="O72" i="358" s="1"/>
  <c r="AF72" i="358"/>
  <c r="H72" i="358"/>
  <c r="W71" i="358"/>
  <c r="N71" i="358" s="1"/>
  <c r="P71" i="358"/>
  <c r="H71" i="358"/>
  <c r="W70" i="358"/>
  <c r="O70" i="358"/>
  <c r="N70" i="358"/>
  <c r="AG70" i="358" s="1"/>
  <c r="P70" i="358"/>
  <c r="H70" i="358"/>
  <c r="AE69" i="358"/>
  <c r="AD69" i="358"/>
  <c r="AA69" i="358"/>
  <c r="Z69" i="358"/>
  <c r="W69" i="358"/>
  <c r="M69" i="358"/>
  <c r="W68" i="358"/>
  <c r="H68" i="358"/>
  <c r="AG67" i="358"/>
  <c r="AF67" i="358"/>
  <c r="W67" i="358"/>
  <c r="H67" i="358"/>
  <c r="AG66" i="358"/>
  <c r="AF66" i="358"/>
  <c r="W66" i="358"/>
  <c r="H66" i="358"/>
  <c r="AG65" i="358"/>
  <c r="AF65" i="358"/>
  <c r="W65" i="358"/>
  <c r="H65" i="358"/>
  <c r="AG64" i="358"/>
  <c r="AF64" i="358"/>
  <c r="W64" i="358"/>
  <c r="H64" i="358"/>
  <c r="AG63" i="358"/>
  <c r="AF63" i="358"/>
  <c r="W63" i="358"/>
  <c r="H63" i="358"/>
  <c r="W62" i="358"/>
  <c r="N62" i="358" s="1"/>
  <c r="P62" i="358"/>
  <c r="H62" i="358"/>
  <c r="W61" i="358"/>
  <c r="N61" i="358"/>
  <c r="O61" i="358" s="1"/>
  <c r="H61" i="358"/>
  <c r="W60" i="358"/>
  <c r="N60" i="358" s="1"/>
  <c r="P60" i="358"/>
  <c r="H60" i="358"/>
  <c r="W59" i="358"/>
  <c r="N59" i="358"/>
  <c r="O59" i="358" s="1"/>
  <c r="H59" i="358"/>
  <c r="W58" i="358"/>
  <c r="N58" i="358" s="1"/>
  <c r="P58" i="358"/>
  <c r="H58" i="358"/>
  <c r="W57" i="358"/>
  <c r="N57" i="358" s="1"/>
  <c r="P57" i="358"/>
  <c r="H57" i="358"/>
  <c r="AE56" i="358"/>
  <c r="AD56" i="358"/>
  <c r="AA56" i="358"/>
  <c r="Z56" i="358"/>
  <c r="W56" i="358"/>
  <c r="M56" i="358"/>
  <c r="W55" i="358"/>
  <c r="H55" i="358"/>
  <c r="AG54" i="358"/>
  <c r="AF54" i="358"/>
  <c r="W54" i="358"/>
  <c r="H54" i="358"/>
  <c r="AG53" i="358"/>
  <c r="AF53" i="358"/>
  <c r="W53" i="358"/>
  <c r="H53" i="358"/>
  <c r="AG52" i="358"/>
  <c r="AF52" i="358"/>
  <c r="W52" i="358"/>
  <c r="H52" i="358"/>
  <c r="AG51" i="358"/>
  <c r="AF51" i="358"/>
  <c r="W51" i="358"/>
  <c r="H51" i="358"/>
  <c r="W50" i="358"/>
  <c r="N50" i="358" s="1"/>
  <c r="P50" i="358"/>
  <c r="H50" i="358"/>
  <c r="AG49" i="358"/>
  <c r="W49" i="358"/>
  <c r="P49" i="358"/>
  <c r="N49" i="358"/>
  <c r="AF49" i="358" s="1"/>
  <c r="H49" i="358"/>
  <c r="W48" i="358"/>
  <c r="N48" i="358" s="1"/>
  <c r="P48" i="358"/>
  <c r="H48" i="358"/>
  <c r="AG47" i="358"/>
  <c r="W47" i="358"/>
  <c r="P47" i="358"/>
  <c r="N47" i="358"/>
  <c r="AF47" i="358" s="1"/>
  <c r="H47" i="358"/>
  <c r="W46" i="358"/>
  <c r="N46" i="358" s="1"/>
  <c r="P46" i="358"/>
  <c r="H46" i="358"/>
  <c r="AG45" i="358"/>
  <c r="W45" i="358"/>
  <c r="P45" i="358"/>
  <c r="N45" i="358"/>
  <c r="AF45" i="358" s="1"/>
  <c r="H45" i="358"/>
  <c r="AF44" i="358"/>
  <c r="W44" i="358"/>
  <c r="P44" i="358"/>
  <c r="N44" i="358"/>
  <c r="AG44" i="358" s="1"/>
  <c r="H44" i="358"/>
  <c r="AE43" i="358"/>
  <c r="AD43" i="358"/>
  <c r="AA43" i="358"/>
  <c r="Z43" i="358"/>
  <c r="M43" i="358"/>
  <c r="P43" i="358" s="1"/>
  <c r="W42" i="358"/>
  <c r="H42" i="358"/>
  <c r="W41" i="358"/>
  <c r="AG40" i="358"/>
  <c r="AF40" i="358"/>
  <c r="W40" i="358"/>
  <c r="H40" i="358"/>
  <c r="AG39" i="358"/>
  <c r="AF39" i="358"/>
  <c r="W39" i="358"/>
  <c r="H39" i="358"/>
  <c r="W38" i="358"/>
  <c r="N38" i="358"/>
  <c r="O38" i="358" s="1"/>
  <c r="P38" i="358"/>
  <c r="H38" i="358"/>
  <c r="W37" i="358"/>
  <c r="N37" i="358" s="1"/>
  <c r="P37" i="358"/>
  <c r="H37" i="358"/>
  <c r="W36" i="358"/>
  <c r="N36" i="358"/>
  <c r="O36" i="358" s="1"/>
  <c r="P36" i="358"/>
  <c r="H36" i="358"/>
  <c r="W35" i="358"/>
  <c r="N35" i="358" s="1"/>
  <c r="P35" i="358"/>
  <c r="H35" i="358"/>
  <c r="W34" i="358"/>
  <c r="N34" i="358"/>
  <c r="O34" i="358" s="1"/>
  <c r="P34" i="358"/>
  <c r="H34" i="358"/>
  <c r="W33" i="358"/>
  <c r="N33" i="358" s="1"/>
  <c r="P33" i="358"/>
  <c r="H33" i="358"/>
  <c r="W32" i="358"/>
  <c r="N32" i="358"/>
  <c r="O32" i="358" s="1"/>
  <c r="P32" i="358"/>
  <c r="H32" i="358"/>
  <c r="W31" i="358"/>
  <c r="N31" i="358"/>
  <c r="O31" i="358" s="1"/>
  <c r="P31" i="358"/>
  <c r="H31" i="358"/>
  <c r="AE30" i="358"/>
  <c r="AD30" i="358"/>
  <c r="AA30" i="358"/>
  <c r="Z30" i="358"/>
  <c r="M30" i="358"/>
  <c r="AF29" i="358"/>
  <c r="W29" i="358"/>
  <c r="H29" i="358"/>
  <c r="AG28" i="358"/>
  <c r="AF28" i="358"/>
  <c r="W28" i="358"/>
  <c r="H28" i="358"/>
  <c r="AG27" i="358"/>
  <c r="AF27" i="358"/>
  <c r="W27" i="358"/>
  <c r="H27" i="358"/>
  <c r="AG26" i="358"/>
  <c r="AF26" i="358"/>
  <c r="W26" i="358"/>
  <c r="H26" i="358"/>
  <c r="AG25" i="358"/>
  <c r="AF25" i="358"/>
  <c r="W25" i="358"/>
  <c r="H25" i="358"/>
  <c r="AG24" i="358"/>
  <c r="AF24" i="358"/>
  <c r="W24" i="358"/>
  <c r="H24" i="358"/>
  <c r="W23" i="358"/>
  <c r="N23" i="358" s="1"/>
  <c r="P23" i="358"/>
  <c r="H23" i="358"/>
  <c r="W22" i="358"/>
  <c r="N22" i="358" s="1"/>
  <c r="P22" i="358"/>
  <c r="H22" i="358"/>
  <c r="W21" i="358"/>
  <c r="N21" i="358" s="1"/>
  <c r="P21" i="358"/>
  <c r="H21" i="358"/>
  <c r="W20" i="358"/>
  <c r="N20" i="358" s="1"/>
  <c r="P20" i="358"/>
  <c r="H20" i="358"/>
  <c r="W19" i="358"/>
  <c r="N19" i="358" s="1"/>
  <c r="P19" i="358"/>
  <c r="H19" i="358"/>
  <c r="W18" i="358"/>
  <c r="O18" i="358"/>
  <c r="N18" i="358"/>
  <c r="P18" i="358"/>
  <c r="H18" i="358"/>
  <c r="AE17" i="358"/>
  <c r="AD17" i="358"/>
  <c r="AA17" i="358"/>
  <c r="Z17" i="358"/>
  <c r="W17" i="358"/>
  <c r="M17" i="358"/>
  <c r="P17" i="358" s="1"/>
  <c r="AG16" i="358"/>
  <c r="AF16" i="358"/>
  <c r="W16" i="358"/>
  <c r="H16" i="358"/>
  <c r="AG15" i="358"/>
  <c r="AF15" i="358"/>
  <c r="W15" i="358"/>
  <c r="H15" i="358"/>
  <c r="AG14" i="358"/>
  <c r="AF14" i="358"/>
  <c r="W14" i="358"/>
  <c r="H14" i="358"/>
  <c r="AG13" i="358"/>
  <c r="AF13" i="358"/>
  <c r="W13" i="358"/>
  <c r="H13" i="358"/>
  <c r="AG12" i="358"/>
  <c r="AF12" i="358"/>
  <c r="W12" i="358"/>
  <c r="H12" i="358"/>
  <c r="AG11" i="358"/>
  <c r="AF11" i="358"/>
  <c r="W11" i="358"/>
  <c r="H11" i="358"/>
  <c r="W10" i="358"/>
  <c r="P10" i="358"/>
  <c r="N10" i="358"/>
  <c r="O10" i="358" s="1"/>
  <c r="H10" i="358"/>
  <c r="W9" i="358"/>
  <c r="P9" i="358"/>
  <c r="N9" i="358"/>
  <c r="AG9" i="358" s="1"/>
  <c r="H9" i="358"/>
  <c r="W8" i="358"/>
  <c r="P8" i="358"/>
  <c r="N8" i="358"/>
  <c r="O8" i="358" s="1"/>
  <c r="H8" i="358"/>
  <c r="W7" i="358"/>
  <c r="P7" i="358"/>
  <c r="N7" i="358"/>
  <c r="AG7" i="358" s="1"/>
  <c r="H7" i="358"/>
  <c r="W6" i="358"/>
  <c r="P6" i="358"/>
  <c r="N6" i="358"/>
  <c r="O6" i="358" s="1"/>
  <c r="H6" i="358"/>
  <c r="W5" i="358"/>
  <c r="P5" i="358"/>
  <c r="N5" i="358"/>
  <c r="N17" i="358" s="1"/>
  <c r="H5" i="358"/>
  <c r="G1" i="358" s="1"/>
  <c r="G2" i="358" s="1"/>
  <c r="AE2" i="358"/>
  <c r="AD2" i="358"/>
  <c r="AA2" i="358"/>
  <c r="Z2" i="358"/>
  <c r="I2" i="358"/>
  <c r="I1" i="358"/>
  <c r="E1" i="358"/>
  <c r="AE173" i="357"/>
  <c r="AD173" i="357"/>
  <c r="AA173" i="357"/>
  <c r="Z173" i="357"/>
  <c r="M173" i="357"/>
  <c r="W172" i="357"/>
  <c r="H172" i="357"/>
  <c r="W171" i="357"/>
  <c r="H171" i="357"/>
  <c r="AG170" i="357"/>
  <c r="AF170" i="357"/>
  <c r="W170" i="357"/>
  <c r="H170" i="357"/>
  <c r="AG169" i="357"/>
  <c r="AF169" i="357"/>
  <c r="W169" i="357"/>
  <c r="H169" i="357"/>
  <c r="AG168" i="357"/>
  <c r="AF168" i="357"/>
  <c r="W168" i="357"/>
  <c r="H168" i="357"/>
  <c r="AG167" i="357"/>
  <c r="AF167" i="357"/>
  <c r="W167" i="357"/>
  <c r="AG166" i="357"/>
  <c r="AF166" i="357"/>
  <c r="W166" i="357"/>
  <c r="H166" i="357"/>
  <c r="W165" i="357"/>
  <c r="N165" i="357" s="1"/>
  <c r="O165" i="357" s="1"/>
  <c r="H165" i="357"/>
  <c r="W164" i="357"/>
  <c r="N164" i="357" s="1"/>
  <c r="AG164" i="357" s="1"/>
  <c r="P164" i="357"/>
  <c r="H164" i="357"/>
  <c r="W163" i="357"/>
  <c r="N163" i="357" s="1"/>
  <c r="O163" i="357"/>
  <c r="H163" i="357"/>
  <c r="W162" i="357"/>
  <c r="N162" i="357" s="1"/>
  <c r="P162" i="357"/>
  <c r="H162" i="357"/>
  <c r="W161" i="357"/>
  <c r="N161" i="357" s="1"/>
  <c r="H161" i="357"/>
  <c r="AE160" i="357"/>
  <c r="AD160" i="357"/>
  <c r="AA160" i="357"/>
  <c r="Z160" i="357"/>
  <c r="M160" i="357"/>
  <c r="W159" i="357"/>
  <c r="H159" i="357"/>
  <c r="W158" i="357"/>
  <c r="H158" i="357"/>
  <c r="W157" i="357"/>
  <c r="H157" i="357"/>
  <c r="W156" i="357"/>
  <c r="H156" i="357"/>
  <c r="W155" i="357"/>
  <c r="H155" i="357"/>
  <c r="AG154" i="357"/>
  <c r="AF154" i="357"/>
  <c r="W154" i="357"/>
  <c r="H154" i="357"/>
  <c r="AG153" i="357"/>
  <c r="AF153" i="357"/>
  <c r="W153" i="357"/>
  <c r="H153" i="357"/>
  <c r="AG152" i="357"/>
  <c r="AF152" i="357"/>
  <c r="W152" i="357"/>
  <c r="H152" i="357"/>
  <c r="AG151" i="357"/>
  <c r="W151" i="357"/>
  <c r="N151" i="357" s="1"/>
  <c r="O151" i="357" s="1"/>
  <c r="P151" i="357"/>
  <c r="Q151" i="357"/>
  <c r="H151" i="357"/>
  <c r="W150" i="357"/>
  <c r="N150" i="357"/>
  <c r="AF150" i="357" s="1"/>
  <c r="P150" i="357"/>
  <c r="H150" i="357"/>
  <c r="W149" i="357"/>
  <c r="N149" i="357" s="1"/>
  <c r="AG149" i="357" s="1"/>
  <c r="P149" i="357"/>
  <c r="H149" i="357"/>
  <c r="W148" i="357"/>
  <c r="N148" i="357" s="1"/>
  <c r="N160" i="357" s="1"/>
  <c r="O148" i="357"/>
  <c r="Q148" i="357" s="1"/>
  <c r="P160" i="357"/>
  <c r="H148" i="357"/>
  <c r="AE147" i="357"/>
  <c r="AD147" i="357"/>
  <c r="AA147" i="357"/>
  <c r="Z147" i="357"/>
  <c r="W147" i="357"/>
  <c r="M147" i="357"/>
  <c r="W146" i="357"/>
  <c r="H146" i="357"/>
  <c r="AG145" i="357"/>
  <c r="AF145" i="357"/>
  <c r="W145" i="357"/>
  <c r="H145" i="357"/>
  <c r="AF144" i="357"/>
  <c r="W144" i="357"/>
  <c r="P144" i="357"/>
  <c r="N144" i="357"/>
  <c r="O144" i="357" s="1"/>
  <c r="Q144" i="357" s="1"/>
  <c r="R144" i="357"/>
  <c r="H144" i="357"/>
  <c r="W143" i="357"/>
  <c r="O143" i="357"/>
  <c r="N143" i="357"/>
  <c r="R143" i="357"/>
  <c r="P143" i="357"/>
  <c r="H143" i="357"/>
  <c r="AF142" i="357"/>
  <c r="W142" i="357"/>
  <c r="N142" i="357"/>
  <c r="O142" i="357" s="1"/>
  <c r="R142" i="357"/>
  <c r="AG142" i="357"/>
  <c r="P142" i="357"/>
  <c r="H142" i="357"/>
  <c r="W141" i="357"/>
  <c r="N141" i="357" s="1"/>
  <c r="H141" i="357"/>
  <c r="W140" i="357"/>
  <c r="N140" i="357" s="1"/>
  <c r="P140" i="357"/>
  <c r="H140" i="357"/>
  <c r="W139" i="357"/>
  <c r="N139" i="357" s="1"/>
  <c r="H139" i="357"/>
  <c r="W138" i="357"/>
  <c r="N138" i="357" s="1"/>
  <c r="P138" i="357"/>
  <c r="H138" i="357"/>
  <c r="W137" i="357"/>
  <c r="N137" i="357" s="1"/>
  <c r="H137" i="357"/>
  <c r="W136" i="357"/>
  <c r="N136" i="357" s="1"/>
  <c r="P136" i="357"/>
  <c r="H136" i="357"/>
  <c r="W135" i="357"/>
  <c r="N135" i="357" s="1"/>
  <c r="P135" i="357"/>
  <c r="H135" i="357"/>
  <c r="AE134" i="357"/>
  <c r="AD134" i="357"/>
  <c r="AA134" i="357"/>
  <c r="Z134" i="357"/>
  <c r="M134" i="357"/>
  <c r="W133" i="357"/>
  <c r="H133" i="357"/>
  <c r="W132" i="357"/>
  <c r="H132" i="357"/>
  <c r="AG131" i="357"/>
  <c r="AF131" i="357"/>
  <c r="W131" i="357"/>
  <c r="H131" i="357"/>
  <c r="W130" i="357"/>
  <c r="N130" i="357" s="1"/>
  <c r="P130" i="357"/>
  <c r="H130" i="357"/>
  <c r="W129" i="357"/>
  <c r="N129" i="357"/>
  <c r="AG129" i="357" s="1"/>
  <c r="H129" i="357"/>
  <c r="W128" i="357"/>
  <c r="N128" i="357" s="1"/>
  <c r="P128" i="357"/>
  <c r="H128" i="357"/>
  <c r="W127" i="357"/>
  <c r="N127" i="357"/>
  <c r="AG127" i="357" s="1"/>
  <c r="H127" i="357"/>
  <c r="W126" i="357"/>
  <c r="N126" i="357" s="1"/>
  <c r="P126" i="357"/>
  <c r="H126" i="357"/>
  <c r="W125" i="357"/>
  <c r="N125" i="357"/>
  <c r="AG125" i="357" s="1"/>
  <c r="H125" i="357"/>
  <c r="W124" i="357"/>
  <c r="N124" i="357" s="1"/>
  <c r="P124" i="357"/>
  <c r="H124" i="357"/>
  <c r="W123" i="357"/>
  <c r="N123" i="357"/>
  <c r="AG123" i="357" s="1"/>
  <c r="H123" i="357"/>
  <c r="W122" i="357"/>
  <c r="N122" i="357"/>
  <c r="AF122" i="357" s="1"/>
  <c r="H122" i="357"/>
  <c r="AE121" i="357"/>
  <c r="AD121" i="357"/>
  <c r="AA121" i="357"/>
  <c r="Z121" i="357"/>
  <c r="W121" i="357"/>
  <c r="M121" i="357"/>
  <c r="AG120" i="357"/>
  <c r="AF120" i="357"/>
  <c r="W120" i="357"/>
  <c r="H120" i="357"/>
  <c r="AG119" i="357"/>
  <c r="AF119" i="357"/>
  <c r="W119" i="357"/>
  <c r="H119" i="357"/>
  <c r="AG118" i="357"/>
  <c r="AF118" i="357"/>
  <c r="W118" i="357"/>
  <c r="H118" i="357"/>
  <c r="W117" i="357"/>
  <c r="N117" i="357" s="1"/>
  <c r="P117" i="357"/>
  <c r="H117" i="357"/>
  <c r="W116" i="357"/>
  <c r="P116" i="357"/>
  <c r="N116" i="357"/>
  <c r="AF116" i="357" s="1"/>
  <c r="H116" i="357"/>
  <c r="W115" i="357"/>
  <c r="N115" i="357" s="1"/>
  <c r="P115" i="357"/>
  <c r="H115" i="357"/>
  <c r="W114" i="357"/>
  <c r="P114" i="357"/>
  <c r="N114" i="357"/>
  <c r="AF114" i="357" s="1"/>
  <c r="H114" i="357"/>
  <c r="W113" i="357"/>
  <c r="N113" i="357" s="1"/>
  <c r="P113" i="357"/>
  <c r="H113" i="357"/>
  <c r="W112" i="357"/>
  <c r="P112" i="357"/>
  <c r="N112" i="357"/>
  <c r="AF112" i="357" s="1"/>
  <c r="H112" i="357"/>
  <c r="W111" i="357"/>
  <c r="N111" i="357" s="1"/>
  <c r="P111" i="357"/>
  <c r="H111" i="357"/>
  <c r="W110" i="357"/>
  <c r="P110" i="357"/>
  <c r="N110" i="357"/>
  <c r="AF110" i="357" s="1"/>
  <c r="H110" i="357"/>
  <c r="W109" i="357"/>
  <c r="P109" i="357"/>
  <c r="N109" i="357"/>
  <c r="H109" i="357"/>
  <c r="AE108" i="357"/>
  <c r="AD108" i="357"/>
  <c r="AA108" i="357"/>
  <c r="Z108" i="357"/>
  <c r="W108" i="357"/>
  <c r="M108" i="357"/>
  <c r="W107" i="357"/>
  <c r="H107" i="357"/>
  <c r="AG106" i="357"/>
  <c r="AF106" i="357"/>
  <c r="W106" i="357"/>
  <c r="H106" i="357"/>
  <c r="AG105" i="357"/>
  <c r="AF105" i="357"/>
  <c r="W105" i="357"/>
  <c r="H105" i="357"/>
  <c r="AG104" i="357"/>
  <c r="AF104" i="357"/>
  <c r="W104" i="357"/>
  <c r="H104" i="357"/>
  <c r="AG103" i="357"/>
  <c r="AF103" i="357"/>
  <c r="W103" i="357"/>
  <c r="H103" i="357"/>
  <c r="AG102" i="357"/>
  <c r="AF102" i="357"/>
  <c r="W102" i="357"/>
  <c r="H102" i="357"/>
  <c r="W101" i="357"/>
  <c r="N101" i="357" s="1"/>
  <c r="H101" i="357"/>
  <c r="W100" i="357"/>
  <c r="N100" i="357" s="1"/>
  <c r="P100" i="357"/>
  <c r="H100" i="357"/>
  <c r="W99" i="357"/>
  <c r="N99" i="357" s="1"/>
  <c r="H99" i="357"/>
  <c r="W98" i="357"/>
  <c r="N98" i="357" s="1"/>
  <c r="P98" i="357"/>
  <c r="H98" i="357"/>
  <c r="W97" i="357"/>
  <c r="N97" i="357" s="1"/>
  <c r="H97" i="357"/>
  <c r="W96" i="357"/>
  <c r="O96" i="357"/>
  <c r="N96" i="357"/>
  <c r="N108" i="357" s="1"/>
  <c r="P108" i="357"/>
  <c r="H96" i="357"/>
  <c r="AE95" i="357"/>
  <c r="AD95" i="357"/>
  <c r="AA95" i="357"/>
  <c r="Z95" i="357"/>
  <c r="M95" i="357"/>
  <c r="AG94" i="357"/>
  <c r="AF94" i="357"/>
  <c r="W94" i="357"/>
  <c r="H94" i="357"/>
  <c r="AG93" i="357"/>
  <c r="AF93" i="357"/>
  <c r="W93" i="357"/>
  <c r="H93" i="357"/>
  <c r="AG92" i="357"/>
  <c r="AF92" i="357"/>
  <c r="W92" i="357"/>
  <c r="H92" i="357"/>
  <c r="AG91" i="357"/>
  <c r="AF91" i="357"/>
  <c r="W91" i="357"/>
  <c r="H91" i="357"/>
  <c r="AG90" i="357"/>
  <c r="AF90" i="357"/>
  <c r="W90" i="357"/>
  <c r="H90" i="357"/>
  <c r="AG89" i="357"/>
  <c r="AF89" i="357"/>
  <c r="W89" i="357"/>
  <c r="H89" i="357"/>
  <c r="AG88" i="357"/>
  <c r="W88" i="357"/>
  <c r="N88" i="357"/>
  <c r="O88" i="357" s="1"/>
  <c r="P88" i="357"/>
  <c r="H88" i="357"/>
  <c r="W87" i="357"/>
  <c r="N87" i="357" s="1"/>
  <c r="P87" i="357"/>
  <c r="H87" i="357"/>
  <c r="W86" i="357"/>
  <c r="N86" i="357"/>
  <c r="O86" i="357" s="1"/>
  <c r="P86" i="357"/>
  <c r="H86" i="357"/>
  <c r="W85" i="357"/>
  <c r="N85" i="357" s="1"/>
  <c r="P85" i="357"/>
  <c r="H85" i="357"/>
  <c r="W84" i="357"/>
  <c r="N84" i="357"/>
  <c r="O84" i="357" s="1"/>
  <c r="P84" i="357"/>
  <c r="H84" i="357"/>
  <c r="AF83" i="357"/>
  <c r="W83" i="357"/>
  <c r="N83" i="357"/>
  <c r="N95" i="357" s="1"/>
  <c r="P95" i="357"/>
  <c r="H83" i="357"/>
  <c r="AE82" i="357"/>
  <c r="AD82" i="357"/>
  <c r="AA82" i="357"/>
  <c r="Z82" i="357"/>
  <c r="M82" i="357"/>
  <c r="W81" i="357"/>
  <c r="AG80" i="357"/>
  <c r="AF80" i="357"/>
  <c r="W80" i="357"/>
  <c r="H80" i="357"/>
  <c r="AG79" i="357"/>
  <c r="AF79" i="357"/>
  <c r="W79" i="357"/>
  <c r="H79" i="357"/>
  <c r="AG78" i="357"/>
  <c r="AF78" i="357"/>
  <c r="W78" i="357"/>
  <c r="H78" i="357"/>
  <c r="AG77" i="357"/>
  <c r="AF77" i="357"/>
  <c r="W77" i="357"/>
  <c r="H77" i="357"/>
  <c r="AG76" i="357"/>
  <c r="AF76" i="357"/>
  <c r="W76" i="357"/>
  <c r="H76" i="357"/>
  <c r="AG75" i="357"/>
  <c r="W75" i="357"/>
  <c r="N75" i="357"/>
  <c r="AF75" i="357" s="1"/>
  <c r="P75" i="357"/>
  <c r="H75" i="357"/>
  <c r="W74" i="357"/>
  <c r="N74" i="357" s="1"/>
  <c r="P74" i="357"/>
  <c r="H74" i="357"/>
  <c r="AG73" i="357"/>
  <c r="W73" i="357"/>
  <c r="N73" i="357"/>
  <c r="AF73" i="357" s="1"/>
  <c r="P73" i="357"/>
  <c r="H73" i="357"/>
  <c r="W72" i="357"/>
  <c r="N72" i="357" s="1"/>
  <c r="P72" i="357"/>
  <c r="H72" i="357"/>
  <c r="AG71" i="357"/>
  <c r="W71" i="357"/>
  <c r="N71" i="357"/>
  <c r="AF71" i="357" s="1"/>
  <c r="P71" i="357"/>
  <c r="H71" i="357"/>
  <c r="AF70" i="357"/>
  <c r="W70" i="357"/>
  <c r="P70" i="357"/>
  <c r="N70" i="357"/>
  <c r="O70" i="357" s="1"/>
  <c r="H70" i="357"/>
  <c r="AE69" i="357"/>
  <c r="AD69" i="357"/>
  <c r="AA69" i="357"/>
  <c r="Z69" i="357"/>
  <c r="W69" i="357"/>
  <c r="M69" i="357"/>
  <c r="W68" i="357"/>
  <c r="H68" i="357"/>
  <c r="AG67" i="357"/>
  <c r="AF67" i="357"/>
  <c r="W67" i="357"/>
  <c r="H67" i="357"/>
  <c r="AG66" i="357"/>
  <c r="AF66" i="357"/>
  <c r="W66" i="357"/>
  <c r="H66" i="357"/>
  <c r="AG65" i="357"/>
  <c r="AF65" i="357"/>
  <c r="W65" i="357"/>
  <c r="H65" i="357"/>
  <c r="AG64" i="357"/>
  <c r="AF64" i="357"/>
  <c r="W64" i="357"/>
  <c r="H64" i="357"/>
  <c r="AG63" i="357"/>
  <c r="AF63" i="357"/>
  <c r="W63" i="357"/>
  <c r="H63" i="357"/>
  <c r="W62" i="357"/>
  <c r="N62" i="357"/>
  <c r="AG62" i="357" s="1"/>
  <c r="P62" i="357"/>
  <c r="H62" i="357"/>
  <c r="W61" i="357"/>
  <c r="N61" i="357"/>
  <c r="O61" i="357" s="1"/>
  <c r="P61" i="357"/>
  <c r="H61" i="357"/>
  <c r="W60" i="357"/>
  <c r="P60" i="357"/>
  <c r="N60" i="357"/>
  <c r="AG60" i="357" s="1"/>
  <c r="H60" i="357"/>
  <c r="W59" i="357"/>
  <c r="P59" i="357"/>
  <c r="N59" i="357"/>
  <c r="O59" i="357" s="1"/>
  <c r="H59" i="357"/>
  <c r="W58" i="357"/>
  <c r="N58" i="357"/>
  <c r="AG58" i="357" s="1"/>
  <c r="P58" i="357"/>
  <c r="H58" i="357"/>
  <c r="W57" i="357"/>
  <c r="P57" i="357"/>
  <c r="N57" i="357"/>
  <c r="N69" i="357" s="1"/>
  <c r="P69" i="357"/>
  <c r="H57" i="357"/>
  <c r="AE56" i="357"/>
  <c r="AD56" i="357"/>
  <c r="AA56" i="357"/>
  <c r="Z56" i="357"/>
  <c r="W56" i="357"/>
  <c r="M56" i="357"/>
  <c r="W55" i="357"/>
  <c r="H55" i="357"/>
  <c r="AG54" i="357"/>
  <c r="AF54" i="357"/>
  <c r="W54" i="357"/>
  <c r="H54" i="357"/>
  <c r="AG53" i="357"/>
  <c r="AF53" i="357"/>
  <c r="W53" i="357"/>
  <c r="H53" i="357"/>
  <c r="AG52" i="357"/>
  <c r="AF52" i="357"/>
  <c r="W52" i="357"/>
  <c r="H52" i="357"/>
  <c r="AG51" i="357"/>
  <c r="AF51" i="357"/>
  <c r="W51" i="357"/>
  <c r="H51" i="357"/>
  <c r="W50" i="357"/>
  <c r="N50" i="357" s="1"/>
  <c r="P50" i="357"/>
  <c r="H50" i="357"/>
  <c r="AG49" i="357"/>
  <c r="W49" i="357"/>
  <c r="N49" i="357"/>
  <c r="AF49" i="357" s="1"/>
  <c r="P49" i="357"/>
  <c r="H49" i="357"/>
  <c r="W48" i="357"/>
  <c r="N48" i="357" s="1"/>
  <c r="P48" i="357"/>
  <c r="H48" i="357"/>
  <c r="W47" i="357"/>
  <c r="N47" i="357"/>
  <c r="AG47" i="357" s="1"/>
  <c r="H47" i="357"/>
  <c r="W46" i="357"/>
  <c r="N46" i="357" s="1"/>
  <c r="P46" i="357"/>
  <c r="H46" i="357"/>
  <c r="W45" i="357"/>
  <c r="N45" i="357"/>
  <c r="AG45" i="357" s="1"/>
  <c r="H45" i="357"/>
  <c r="W44" i="357"/>
  <c r="O44" i="357"/>
  <c r="N44" i="357"/>
  <c r="AG44" i="357" s="1"/>
  <c r="P56" i="357"/>
  <c r="H44" i="357"/>
  <c r="AE43" i="357"/>
  <c r="AD43" i="357"/>
  <c r="AA43" i="357"/>
  <c r="Z43" i="357"/>
  <c r="M43" i="357"/>
  <c r="W42" i="357"/>
  <c r="H42" i="357"/>
  <c r="W41" i="357"/>
  <c r="AG40" i="357"/>
  <c r="AF40" i="357"/>
  <c r="W40" i="357"/>
  <c r="H40" i="357"/>
  <c r="AG39" i="357"/>
  <c r="AF39" i="357"/>
  <c r="W39" i="357"/>
  <c r="H39" i="357"/>
  <c r="AG38" i="357"/>
  <c r="AF38" i="357"/>
  <c r="W38" i="357"/>
  <c r="P38" i="357"/>
  <c r="N38" i="357"/>
  <c r="O38" i="357" s="1"/>
  <c r="Q38" i="357" s="1"/>
  <c r="H38" i="357"/>
  <c r="W37" i="357"/>
  <c r="O37" i="357"/>
  <c r="N37" i="357"/>
  <c r="P37" i="357"/>
  <c r="H37" i="357"/>
  <c r="W36" i="357"/>
  <c r="P36" i="357"/>
  <c r="N36" i="357"/>
  <c r="O36" i="357" s="1"/>
  <c r="AG36" i="357"/>
  <c r="H36" i="357"/>
  <c r="W35" i="357"/>
  <c r="N35" i="357"/>
  <c r="AF35" i="357" s="1"/>
  <c r="P35" i="357"/>
  <c r="H35" i="357"/>
  <c r="W34" i="357"/>
  <c r="P34" i="357"/>
  <c r="N34" i="357"/>
  <c r="O34" i="357" s="1"/>
  <c r="AG34" i="357"/>
  <c r="H34" i="357"/>
  <c r="W33" i="357"/>
  <c r="N33" i="357"/>
  <c r="AF33" i="357" s="1"/>
  <c r="P33" i="357"/>
  <c r="H33" i="357"/>
  <c r="W32" i="357"/>
  <c r="P32" i="357"/>
  <c r="N32" i="357"/>
  <c r="O32" i="357" s="1"/>
  <c r="AG32" i="357"/>
  <c r="H32" i="357"/>
  <c r="W31" i="357"/>
  <c r="N31" i="357" s="1"/>
  <c r="P31" i="357"/>
  <c r="H31" i="357"/>
  <c r="AE30" i="357"/>
  <c r="AD30" i="357"/>
  <c r="AA30" i="357"/>
  <c r="Z30" i="357"/>
  <c r="M30" i="357"/>
  <c r="AF29" i="357"/>
  <c r="W29" i="357"/>
  <c r="H29" i="357"/>
  <c r="AG28" i="357"/>
  <c r="AF28" i="357"/>
  <c r="W28" i="357"/>
  <c r="H28" i="357"/>
  <c r="AG27" i="357"/>
  <c r="AF27" i="357"/>
  <c r="W27" i="357"/>
  <c r="H27" i="357"/>
  <c r="AG26" i="357"/>
  <c r="AF26" i="357"/>
  <c r="W26" i="357"/>
  <c r="H26" i="357"/>
  <c r="AG25" i="357"/>
  <c r="AF25" i="357"/>
  <c r="W25" i="357"/>
  <c r="H25" i="357"/>
  <c r="AG24" i="357"/>
  <c r="AF24" i="357"/>
  <c r="W24" i="357"/>
  <c r="H24" i="357"/>
  <c r="AG23" i="357"/>
  <c r="AF23" i="357"/>
  <c r="W23" i="357"/>
  <c r="H23" i="357"/>
  <c r="W22" i="357"/>
  <c r="N22" i="357" s="1"/>
  <c r="P22" i="357"/>
  <c r="H22" i="357"/>
  <c r="AG21" i="357"/>
  <c r="W21" i="357"/>
  <c r="N21" i="357"/>
  <c r="O21" i="357" s="1"/>
  <c r="P21" i="357"/>
  <c r="H21" i="357"/>
  <c r="W20" i="357"/>
  <c r="N20" i="357" s="1"/>
  <c r="H20" i="357"/>
  <c r="AG19" i="357"/>
  <c r="W19" i="357"/>
  <c r="N19" i="357"/>
  <c r="O19" i="357" s="1"/>
  <c r="P19" i="357"/>
  <c r="H19" i="357"/>
  <c r="AF18" i="357"/>
  <c r="W18" i="357"/>
  <c r="P18" i="357"/>
  <c r="N18" i="357"/>
  <c r="O18" i="357" s="1"/>
  <c r="H18" i="357"/>
  <c r="AE17" i="357"/>
  <c r="AE2" i="357" s="1"/>
  <c r="AD17" i="357"/>
  <c r="AA17" i="357"/>
  <c r="Z17" i="357"/>
  <c r="W17" i="357"/>
  <c r="M17" i="357"/>
  <c r="AG16" i="357"/>
  <c r="AF16" i="357"/>
  <c r="W16" i="357"/>
  <c r="H16" i="357"/>
  <c r="AG15" i="357"/>
  <c r="AF15" i="357"/>
  <c r="W15" i="357"/>
  <c r="H15" i="357"/>
  <c r="AG14" i="357"/>
  <c r="AF14" i="357"/>
  <c r="W14" i="357"/>
  <c r="H14" i="357"/>
  <c r="AG13" i="357"/>
  <c r="AF13" i="357"/>
  <c r="W13" i="357"/>
  <c r="H13" i="357"/>
  <c r="AG12" i="357"/>
  <c r="AF12" i="357"/>
  <c r="W12" i="357"/>
  <c r="H12" i="357"/>
  <c r="AG11" i="357"/>
  <c r="AF11" i="357"/>
  <c r="W11" i="357"/>
  <c r="H11" i="357"/>
  <c r="W10" i="357"/>
  <c r="P10" i="357"/>
  <c r="N10" i="357"/>
  <c r="O10" i="357" s="1"/>
  <c r="AG10" i="357"/>
  <c r="H10" i="357"/>
  <c r="W9" i="357"/>
  <c r="N9" i="357"/>
  <c r="AF9" i="357" s="1"/>
  <c r="P9" i="357"/>
  <c r="H9" i="357"/>
  <c r="W8" i="357"/>
  <c r="P8" i="357"/>
  <c r="N8" i="357"/>
  <c r="O8" i="357" s="1"/>
  <c r="AG8" i="357"/>
  <c r="H8" i="357"/>
  <c r="W7" i="357"/>
  <c r="N7" i="357"/>
  <c r="AF7" i="357" s="1"/>
  <c r="P7" i="357"/>
  <c r="H7" i="357"/>
  <c r="W6" i="357"/>
  <c r="P6" i="357"/>
  <c r="N6" i="357"/>
  <c r="O6" i="357" s="1"/>
  <c r="AG6" i="357"/>
  <c r="H6" i="357"/>
  <c r="W5" i="357"/>
  <c r="N5" i="357" s="1"/>
  <c r="P5" i="357"/>
  <c r="P17" i="357"/>
  <c r="H5" i="357"/>
  <c r="AD2" i="357"/>
  <c r="AA2" i="357"/>
  <c r="Z2" i="357"/>
  <c r="I2" i="357"/>
  <c r="I1" i="357"/>
  <c r="E1" i="357"/>
  <c r="AE173" i="356"/>
  <c r="AD173" i="356"/>
  <c r="AA173" i="356"/>
  <c r="Z173" i="356"/>
  <c r="M173" i="356"/>
  <c r="W172" i="356"/>
  <c r="H172" i="356"/>
  <c r="W171" i="356"/>
  <c r="H171" i="356"/>
  <c r="AG170" i="356"/>
  <c r="AF170" i="356"/>
  <c r="W170" i="356"/>
  <c r="H170" i="356"/>
  <c r="AG169" i="356"/>
  <c r="AF169" i="356"/>
  <c r="W169" i="356"/>
  <c r="H169" i="356"/>
  <c r="AG168" i="356"/>
  <c r="AF168" i="356"/>
  <c r="W168" i="356"/>
  <c r="H168" i="356"/>
  <c r="AG167" i="356"/>
  <c r="AF167" i="356"/>
  <c r="W167" i="356"/>
  <c r="W166" i="356"/>
  <c r="N166" i="356" s="1"/>
  <c r="P166" i="356"/>
  <c r="H166" i="356"/>
  <c r="AG165" i="356"/>
  <c r="W165" i="356"/>
  <c r="N165" i="356"/>
  <c r="O165" i="356" s="1"/>
  <c r="P165" i="356"/>
  <c r="H165" i="356"/>
  <c r="W164" i="356"/>
  <c r="N164" i="356" s="1"/>
  <c r="P164" i="356"/>
  <c r="H164" i="356"/>
  <c r="AG163" i="356"/>
  <c r="W163" i="356"/>
  <c r="N163" i="356"/>
  <c r="O163" i="356" s="1"/>
  <c r="P163" i="356"/>
  <c r="H163" i="356"/>
  <c r="W162" i="356"/>
  <c r="N162" i="356" s="1"/>
  <c r="P162" i="356"/>
  <c r="H162" i="356"/>
  <c r="W161" i="356"/>
  <c r="N161" i="356" s="1"/>
  <c r="P161" i="356"/>
  <c r="H161" i="356"/>
  <c r="AE160" i="356"/>
  <c r="AD160" i="356"/>
  <c r="AA160" i="356"/>
  <c r="Z160" i="356"/>
  <c r="M160" i="356"/>
  <c r="W159" i="356"/>
  <c r="H159" i="356"/>
  <c r="W158" i="356"/>
  <c r="H158" i="356"/>
  <c r="W157" i="356"/>
  <c r="H157" i="356"/>
  <c r="W156" i="356"/>
  <c r="H156" i="356"/>
  <c r="W155" i="356"/>
  <c r="H155" i="356"/>
  <c r="AG154" i="356"/>
  <c r="AF154" i="356"/>
  <c r="W154" i="356"/>
  <c r="H154" i="356"/>
  <c r="AG153" i="356"/>
  <c r="AF153" i="356"/>
  <c r="W153" i="356"/>
  <c r="H153" i="356"/>
  <c r="AG152" i="356"/>
  <c r="W152" i="356"/>
  <c r="Q152" i="356"/>
  <c r="N152" i="356"/>
  <c r="O152" i="356" s="1"/>
  <c r="P152" i="356"/>
  <c r="H152" i="356"/>
  <c r="W151" i="356"/>
  <c r="N151" i="356" s="1"/>
  <c r="O151" i="356" s="1"/>
  <c r="P151" i="356"/>
  <c r="H151" i="356"/>
  <c r="AG150" i="356"/>
  <c r="W150" i="356"/>
  <c r="N150" i="356"/>
  <c r="O150" i="356" s="1"/>
  <c r="P150" i="356"/>
  <c r="H150" i="356"/>
  <c r="W149" i="356"/>
  <c r="N149" i="356" s="1"/>
  <c r="O149" i="356" s="1"/>
  <c r="P149" i="356"/>
  <c r="H149" i="356"/>
  <c r="W148" i="356"/>
  <c r="N148" i="356" s="1"/>
  <c r="H148" i="356"/>
  <c r="AE147" i="356"/>
  <c r="AD147" i="356"/>
  <c r="AA147" i="356"/>
  <c r="Z147" i="356"/>
  <c r="W147" i="356"/>
  <c r="M147" i="356"/>
  <c r="W146" i="356"/>
  <c r="H146" i="356"/>
  <c r="AG145" i="356"/>
  <c r="AF145" i="356"/>
  <c r="W145" i="356"/>
  <c r="H145" i="356"/>
  <c r="AG144" i="356"/>
  <c r="AF144" i="356"/>
  <c r="W144" i="356"/>
  <c r="H144" i="356"/>
  <c r="W143" i="356"/>
  <c r="N143" i="356"/>
  <c r="P143" i="356"/>
  <c r="H143" i="356"/>
  <c r="W142" i="356"/>
  <c r="P142" i="356"/>
  <c r="N142" i="356"/>
  <c r="O142" i="356" s="1"/>
  <c r="H142" i="356"/>
  <c r="W141" i="356"/>
  <c r="N141" i="356"/>
  <c r="P141" i="356"/>
  <c r="H141" i="356"/>
  <c r="W140" i="356"/>
  <c r="P140" i="356"/>
  <c r="N140" i="356"/>
  <c r="O140" i="356" s="1"/>
  <c r="H140" i="356"/>
  <c r="W139" i="356"/>
  <c r="N139" i="356"/>
  <c r="P139" i="356"/>
  <c r="H139" i="356"/>
  <c r="W138" i="356"/>
  <c r="P138" i="356"/>
  <c r="N138" i="356"/>
  <c r="O138" i="356" s="1"/>
  <c r="H138" i="356"/>
  <c r="W137" i="356"/>
  <c r="N137" i="356"/>
  <c r="P137" i="356"/>
  <c r="H137" i="356"/>
  <c r="W136" i="356"/>
  <c r="P136" i="356"/>
  <c r="N136" i="356"/>
  <c r="O136" i="356" s="1"/>
  <c r="H136" i="356"/>
  <c r="W135" i="356"/>
  <c r="N135" i="356" s="1"/>
  <c r="P135" i="356"/>
  <c r="H135" i="356"/>
  <c r="AE134" i="356"/>
  <c r="AD134" i="356"/>
  <c r="AA134" i="356"/>
  <c r="Z134" i="356"/>
  <c r="M134" i="356"/>
  <c r="W133" i="356"/>
  <c r="H133" i="356"/>
  <c r="W132" i="356"/>
  <c r="H132" i="356"/>
  <c r="AG131" i="356"/>
  <c r="AF131" i="356"/>
  <c r="W131" i="356"/>
  <c r="H131" i="356"/>
  <c r="AG130" i="356"/>
  <c r="AF130" i="356"/>
  <c r="W130" i="356"/>
  <c r="H130" i="356"/>
  <c r="W129" i="356"/>
  <c r="N129" i="356" s="1"/>
  <c r="P129" i="356"/>
  <c r="H129" i="356"/>
  <c r="AF128" i="356"/>
  <c r="W128" i="356"/>
  <c r="P128" i="356"/>
  <c r="N128" i="356"/>
  <c r="O128" i="356" s="1"/>
  <c r="H128" i="356"/>
  <c r="W127" i="356"/>
  <c r="N127" i="356" s="1"/>
  <c r="P127" i="356"/>
  <c r="H127" i="356"/>
  <c r="AF126" i="356"/>
  <c r="W126" i="356"/>
  <c r="P126" i="356"/>
  <c r="N126" i="356"/>
  <c r="O126" i="356" s="1"/>
  <c r="H126" i="356"/>
  <c r="W125" i="356"/>
  <c r="N125" i="356" s="1"/>
  <c r="P125" i="356"/>
  <c r="H125" i="356"/>
  <c r="AF124" i="356"/>
  <c r="W124" i="356"/>
  <c r="P124" i="356"/>
  <c r="N124" i="356"/>
  <c r="O124" i="356" s="1"/>
  <c r="H124" i="356"/>
  <c r="W123" i="356"/>
  <c r="N123" i="356" s="1"/>
  <c r="P123" i="356"/>
  <c r="H123" i="356"/>
  <c r="AG122" i="356"/>
  <c r="W122" i="356"/>
  <c r="O122" i="356"/>
  <c r="N122" i="356"/>
  <c r="AF122" i="356" s="1"/>
  <c r="P122" i="356"/>
  <c r="H122" i="356"/>
  <c r="AE121" i="356"/>
  <c r="AD121" i="356"/>
  <c r="AA121" i="356"/>
  <c r="Z121" i="356"/>
  <c r="W121" i="356"/>
  <c r="M121" i="356"/>
  <c r="AG120" i="356"/>
  <c r="AF120" i="356"/>
  <c r="W120" i="356"/>
  <c r="H120" i="356"/>
  <c r="AG119" i="356"/>
  <c r="AF119" i="356"/>
  <c r="W119" i="356"/>
  <c r="H119" i="356"/>
  <c r="AG118" i="356"/>
  <c r="AF118" i="356"/>
  <c r="W118" i="356"/>
  <c r="H118" i="356"/>
  <c r="AG117" i="356"/>
  <c r="AF117" i="356"/>
  <c r="W117" i="356"/>
  <c r="H117" i="356"/>
  <c r="AG116" i="356"/>
  <c r="AF116" i="356"/>
  <c r="W116" i="356"/>
  <c r="H116" i="356"/>
  <c r="W115" i="356"/>
  <c r="N115" i="356" s="1"/>
  <c r="AG115" i="356" s="1"/>
  <c r="P115" i="356"/>
  <c r="H115" i="356"/>
  <c r="W114" i="356"/>
  <c r="N114" i="356"/>
  <c r="P114" i="356"/>
  <c r="H114" i="356"/>
  <c r="W113" i="356"/>
  <c r="N113" i="356" s="1"/>
  <c r="P113" i="356"/>
  <c r="H113" i="356"/>
  <c r="W112" i="356"/>
  <c r="N112" i="356"/>
  <c r="P112" i="356"/>
  <c r="H112" i="356"/>
  <c r="W111" i="356"/>
  <c r="N111" i="356" s="1"/>
  <c r="AG111" i="356" s="1"/>
  <c r="O111" i="356"/>
  <c r="P111" i="356"/>
  <c r="H111" i="356"/>
  <c r="AG110" i="356"/>
  <c r="W110" i="356"/>
  <c r="P110" i="356"/>
  <c r="N110" i="356"/>
  <c r="H110" i="356"/>
  <c r="W109" i="356"/>
  <c r="P109" i="356"/>
  <c r="N109" i="356"/>
  <c r="AG109" i="356" s="1"/>
  <c r="H109" i="356"/>
  <c r="AE108" i="356"/>
  <c r="AD108" i="356"/>
  <c r="AA108" i="356"/>
  <c r="Z108" i="356"/>
  <c r="W108" i="356"/>
  <c r="M108" i="356"/>
  <c r="W107" i="356"/>
  <c r="H107" i="356"/>
  <c r="AG106" i="356"/>
  <c r="AF106" i="356"/>
  <c r="W106" i="356"/>
  <c r="H106" i="356"/>
  <c r="AG105" i="356"/>
  <c r="AF105" i="356"/>
  <c r="W105" i="356"/>
  <c r="H105" i="356"/>
  <c r="AG104" i="356"/>
  <c r="AF104" i="356"/>
  <c r="W104" i="356"/>
  <c r="H104" i="356"/>
  <c r="W103" i="356"/>
  <c r="N103" i="356"/>
  <c r="H103" i="356"/>
  <c r="AG102" i="356"/>
  <c r="W102" i="356"/>
  <c r="N102" i="356" s="1"/>
  <c r="O102" i="356" s="1"/>
  <c r="Q102" i="356" s="1"/>
  <c r="P102" i="356"/>
  <c r="H102" i="356"/>
  <c r="W101" i="356"/>
  <c r="N101" i="356" s="1"/>
  <c r="H101" i="356"/>
  <c r="AF100" i="356"/>
  <c r="W100" i="356"/>
  <c r="N100" i="356" s="1"/>
  <c r="O100" i="356" s="1"/>
  <c r="P100" i="356"/>
  <c r="Q100" i="356"/>
  <c r="H100" i="356"/>
  <c r="W99" i="356"/>
  <c r="N99" i="356"/>
  <c r="O99" i="356" s="1"/>
  <c r="P99" i="356"/>
  <c r="H99" i="356"/>
  <c r="W98" i="356"/>
  <c r="N98" i="356" s="1"/>
  <c r="P98" i="356"/>
  <c r="H98" i="356"/>
  <c r="W97" i="356"/>
  <c r="P97" i="356"/>
  <c r="N97" i="356"/>
  <c r="AG97" i="356" s="1"/>
  <c r="H97" i="356"/>
  <c r="W96" i="356"/>
  <c r="P96" i="356"/>
  <c r="N96" i="356"/>
  <c r="AF96" i="356" s="1"/>
  <c r="H96" i="356"/>
  <c r="AE95" i="356"/>
  <c r="AD95" i="356"/>
  <c r="AA95" i="356"/>
  <c r="Z95" i="356"/>
  <c r="M95" i="356"/>
  <c r="AG94" i="356"/>
  <c r="AF94" i="356"/>
  <c r="W94" i="356"/>
  <c r="H94" i="356"/>
  <c r="AG93" i="356"/>
  <c r="AF93" i="356"/>
  <c r="W93" i="356"/>
  <c r="H93" i="356"/>
  <c r="AG92" i="356"/>
  <c r="AF92" i="356"/>
  <c r="W92" i="356"/>
  <c r="H92" i="356"/>
  <c r="AG91" i="356"/>
  <c r="AF91" i="356"/>
  <c r="W91" i="356"/>
  <c r="H91" i="356"/>
  <c r="AG90" i="356"/>
  <c r="AF90" i="356"/>
  <c r="W90" i="356"/>
  <c r="H90" i="356"/>
  <c r="W89" i="356"/>
  <c r="P89" i="356"/>
  <c r="N89" i="356"/>
  <c r="AG89" i="356" s="1"/>
  <c r="H89" i="356"/>
  <c r="W88" i="356"/>
  <c r="N88" i="356"/>
  <c r="AF88" i="356" s="1"/>
  <c r="P88" i="356"/>
  <c r="H88" i="356"/>
  <c r="W87" i="356"/>
  <c r="P87" i="356"/>
  <c r="N87" i="356"/>
  <c r="AG87" i="356" s="1"/>
  <c r="H87" i="356"/>
  <c r="W86" i="356"/>
  <c r="N86" i="356"/>
  <c r="AF86" i="356" s="1"/>
  <c r="P86" i="356"/>
  <c r="H86" i="356"/>
  <c r="W85" i="356"/>
  <c r="P85" i="356"/>
  <c r="N85" i="356"/>
  <c r="AG85" i="356" s="1"/>
  <c r="H85" i="356"/>
  <c r="W84" i="356"/>
  <c r="N84" i="356"/>
  <c r="AF84" i="356" s="1"/>
  <c r="P84" i="356"/>
  <c r="H84" i="356"/>
  <c r="W83" i="356"/>
  <c r="N83" i="356"/>
  <c r="N95" i="356" s="1"/>
  <c r="P83" i="356"/>
  <c r="H83" i="356"/>
  <c r="AE82" i="356"/>
  <c r="AD82" i="356"/>
  <c r="AA82" i="356"/>
  <c r="Z82" i="356"/>
  <c r="M82" i="356"/>
  <c r="W81" i="356"/>
  <c r="AG80" i="356"/>
  <c r="AF80" i="356"/>
  <c r="W80" i="356"/>
  <c r="H80" i="356"/>
  <c r="AG79" i="356"/>
  <c r="AF79" i="356"/>
  <c r="W79" i="356"/>
  <c r="H79" i="356"/>
  <c r="AG78" i="356"/>
  <c r="AF78" i="356"/>
  <c r="W78" i="356"/>
  <c r="H78" i="356"/>
  <c r="AG77" i="356"/>
  <c r="AF77" i="356"/>
  <c r="W77" i="356"/>
  <c r="H77" i="356"/>
  <c r="AG76" i="356"/>
  <c r="AF76" i="356"/>
  <c r="W76" i="356"/>
  <c r="H76" i="356"/>
  <c r="AG75" i="356"/>
  <c r="AF75" i="356"/>
  <c r="W75" i="356"/>
  <c r="H75" i="356"/>
  <c r="W74" i="356"/>
  <c r="N74" i="356" s="1"/>
  <c r="H74" i="356"/>
  <c r="W73" i="356"/>
  <c r="N73" i="356" s="1"/>
  <c r="P73" i="356"/>
  <c r="H73" i="356"/>
  <c r="W72" i="356"/>
  <c r="N72" i="356" s="1"/>
  <c r="H72" i="356"/>
  <c r="W71" i="356"/>
  <c r="N71" i="356" s="1"/>
  <c r="P71" i="356"/>
  <c r="H71" i="356"/>
  <c r="W70" i="356"/>
  <c r="N70" i="356" s="1"/>
  <c r="P70" i="356"/>
  <c r="H70" i="356"/>
  <c r="AE69" i="356"/>
  <c r="AD69" i="356"/>
  <c r="AA69" i="356"/>
  <c r="Z69" i="356"/>
  <c r="W69" i="356"/>
  <c r="M69" i="356"/>
  <c r="W68" i="356"/>
  <c r="H68" i="356"/>
  <c r="AG67" i="356"/>
  <c r="AF67" i="356"/>
  <c r="W67" i="356"/>
  <c r="H67" i="356"/>
  <c r="AG66" i="356"/>
  <c r="AF66" i="356"/>
  <c r="W66" i="356"/>
  <c r="H66" i="356"/>
  <c r="AG65" i="356"/>
  <c r="AF65" i="356"/>
  <c r="W65" i="356"/>
  <c r="H65" i="356"/>
  <c r="AG64" i="356"/>
  <c r="AF64" i="356"/>
  <c r="W64" i="356"/>
  <c r="H64" i="356"/>
  <c r="AG63" i="356"/>
  <c r="AF63" i="356"/>
  <c r="W63" i="356"/>
  <c r="H63" i="356"/>
  <c r="W62" i="356"/>
  <c r="P62" i="356"/>
  <c r="N62" i="356"/>
  <c r="AG62" i="356" s="1"/>
  <c r="H62" i="356"/>
  <c r="W61" i="356"/>
  <c r="P61" i="356"/>
  <c r="N61" i="356"/>
  <c r="AF61" i="356" s="1"/>
  <c r="H61" i="356"/>
  <c r="W60" i="356"/>
  <c r="P60" i="356"/>
  <c r="N60" i="356"/>
  <c r="AG60" i="356" s="1"/>
  <c r="H60" i="356"/>
  <c r="W59" i="356"/>
  <c r="P59" i="356"/>
  <c r="N59" i="356"/>
  <c r="O59" i="356" s="1"/>
  <c r="AF59" i="356"/>
  <c r="H59" i="356"/>
  <c r="W58" i="356"/>
  <c r="P58" i="356"/>
  <c r="N58" i="356"/>
  <c r="AG58" i="356" s="1"/>
  <c r="H58" i="356"/>
  <c r="W57" i="356"/>
  <c r="P57" i="356"/>
  <c r="N57" i="356"/>
  <c r="AG57" i="356" s="1"/>
  <c r="H57" i="356"/>
  <c r="AE56" i="356"/>
  <c r="AD56" i="356"/>
  <c r="AA56" i="356"/>
  <c r="Z56" i="356"/>
  <c r="W56" i="356"/>
  <c r="M56" i="356"/>
  <c r="W55" i="356"/>
  <c r="H55" i="356"/>
  <c r="AG54" i="356"/>
  <c r="AF54" i="356"/>
  <c r="W54" i="356"/>
  <c r="H54" i="356"/>
  <c r="AG53" i="356"/>
  <c r="AF53" i="356"/>
  <c r="W53" i="356"/>
  <c r="H53" i="356"/>
  <c r="AG52" i="356"/>
  <c r="AF52" i="356"/>
  <c r="W52" i="356"/>
  <c r="H52" i="356"/>
  <c r="AG51" i="356"/>
  <c r="AF51" i="356"/>
  <c r="W51" i="356"/>
  <c r="H51" i="356"/>
  <c r="W50" i="356"/>
  <c r="N50" i="356" s="1"/>
  <c r="P50" i="356"/>
  <c r="H50" i="356"/>
  <c r="AG49" i="356"/>
  <c r="W49" i="356"/>
  <c r="N49" i="356"/>
  <c r="O49" i="356" s="1"/>
  <c r="P49" i="356"/>
  <c r="H49" i="356"/>
  <c r="W48" i="356"/>
  <c r="N48" i="356" s="1"/>
  <c r="H48" i="356"/>
  <c r="W47" i="356"/>
  <c r="N47" i="356" s="1"/>
  <c r="H47" i="356"/>
  <c r="W46" i="356"/>
  <c r="N46" i="356" s="1"/>
  <c r="H46" i="356"/>
  <c r="W45" i="356"/>
  <c r="N45" i="356" s="1"/>
  <c r="H45" i="356"/>
  <c r="AF44" i="356"/>
  <c r="W44" i="356"/>
  <c r="O44" i="356"/>
  <c r="N44" i="356"/>
  <c r="AG44" i="356" s="1"/>
  <c r="P56" i="356"/>
  <c r="H44" i="356"/>
  <c r="AE43" i="356"/>
  <c r="AD43" i="356"/>
  <c r="AA43" i="356"/>
  <c r="Z43" i="356"/>
  <c r="M43" i="356"/>
  <c r="W42" i="356"/>
  <c r="H42" i="356"/>
  <c r="W41" i="356"/>
  <c r="AG40" i="356"/>
  <c r="AF40" i="356"/>
  <c r="W40" i="356"/>
  <c r="H40" i="356"/>
  <c r="W39" i="356"/>
  <c r="P39" i="356"/>
  <c r="N39" i="356"/>
  <c r="AG39" i="356" s="1"/>
  <c r="H39" i="356"/>
  <c r="W38" i="356"/>
  <c r="N38" i="356"/>
  <c r="AF38" i="356" s="1"/>
  <c r="P38" i="356"/>
  <c r="H38" i="356"/>
  <c r="W37" i="356"/>
  <c r="P37" i="356"/>
  <c r="N37" i="356"/>
  <c r="AG37" i="356" s="1"/>
  <c r="H37" i="356"/>
  <c r="W36" i="356"/>
  <c r="N36" i="356"/>
  <c r="AF36" i="356" s="1"/>
  <c r="P36" i="356"/>
  <c r="H36" i="356"/>
  <c r="W35" i="356"/>
  <c r="P35" i="356"/>
  <c r="N35" i="356"/>
  <c r="AG35" i="356" s="1"/>
  <c r="H35" i="356"/>
  <c r="W34" i="356"/>
  <c r="N34" i="356"/>
  <c r="AF34" i="356" s="1"/>
  <c r="P34" i="356"/>
  <c r="H34" i="356"/>
  <c r="W33" i="356"/>
  <c r="P33" i="356"/>
  <c r="N33" i="356"/>
  <c r="AG33" i="356" s="1"/>
  <c r="H33" i="356"/>
  <c r="W32" i="356"/>
  <c r="N32" i="356"/>
  <c r="AF32" i="356" s="1"/>
  <c r="P32" i="356"/>
  <c r="H32" i="356"/>
  <c r="W31" i="356"/>
  <c r="N31" i="356"/>
  <c r="O31" i="356" s="1"/>
  <c r="P31" i="356"/>
  <c r="H31" i="356"/>
  <c r="AE30" i="356"/>
  <c r="AD30" i="356"/>
  <c r="AA30" i="356"/>
  <c r="Z30" i="356"/>
  <c r="M30" i="356"/>
  <c r="AF29" i="356"/>
  <c r="W29" i="356"/>
  <c r="H29" i="356"/>
  <c r="AG28" i="356"/>
  <c r="AF28" i="356"/>
  <c r="W28" i="356"/>
  <c r="H28" i="356"/>
  <c r="AG27" i="356"/>
  <c r="AF27" i="356"/>
  <c r="W27" i="356"/>
  <c r="H27" i="356"/>
  <c r="AG26" i="356"/>
  <c r="AF26" i="356"/>
  <c r="W26" i="356"/>
  <c r="H26" i="356"/>
  <c r="AG25" i="356"/>
  <c r="AF25" i="356"/>
  <c r="W25" i="356"/>
  <c r="H25" i="356"/>
  <c r="W24" i="356"/>
  <c r="N24" i="356" s="1"/>
  <c r="H24" i="356"/>
  <c r="W23" i="356"/>
  <c r="N23" i="356" s="1"/>
  <c r="P23" i="356"/>
  <c r="H23" i="356"/>
  <c r="W22" i="356"/>
  <c r="N22" i="356" s="1"/>
  <c r="H22" i="356"/>
  <c r="W21" i="356"/>
  <c r="N21" i="356" s="1"/>
  <c r="P21" i="356"/>
  <c r="H21" i="356"/>
  <c r="W20" i="356"/>
  <c r="N20" i="356" s="1"/>
  <c r="H20" i="356"/>
  <c r="W19" i="356"/>
  <c r="N19" i="356" s="1"/>
  <c r="P19" i="356"/>
  <c r="H19" i="356"/>
  <c r="W18" i="356"/>
  <c r="N18" i="356" s="1"/>
  <c r="P18" i="356"/>
  <c r="H18" i="356"/>
  <c r="AE17" i="356"/>
  <c r="AD17" i="356"/>
  <c r="AA17" i="356"/>
  <c r="Z17" i="356"/>
  <c r="W17" i="356"/>
  <c r="M17" i="356"/>
  <c r="AG16" i="356"/>
  <c r="AF16" i="356"/>
  <c r="W16" i="356"/>
  <c r="H16" i="356"/>
  <c r="AG15" i="356"/>
  <c r="AF15" i="356"/>
  <c r="W15" i="356"/>
  <c r="H15" i="356"/>
  <c r="AG14" i="356"/>
  <c r="AF14" i="356"/>
  <c r="W14" i="356"/>
  <c r="H14" i="356"/>
  <c r="AG13" i="356"/>
  <c r="AF13" i="356"/>
  <c r="W13" i="356"/>
  <c r="H13" i="356"/>
  <c r="AG12" i="356"/>
  <c r="AF12" i="356"/>
  <c r="W12" i="356"/>
  <c r="H12" i="356"/>
  <c r="W11" i="356"/>
  <c r="P11" i="356"/>
  <c r="N11" i="356"/>
  <c r="AG11" i="356" s="1"/>
  <c r="H11" i="356"/>
  <c r="W10" i="356"/>
  <c r="P10" i="356"/>
  <c r="N10" i="356"/>
  <c r="O10" i="356" s="1"/>
  <c r="H10" i="356"/>
  <c r="W9" i="356"/>
  <c r="P9" i="356"/>
  <c r="N9" i="356"/>
  <c r="AG9" i="356" s="1"/>
  <c r="H9" i="356"/>
  <c r="W8" i="356"/>
  <c r="P8" i="356"/>
  <c r="N8" i="356"/>
  <c r="AF8" i="356" s="1"/>
  <c r="H8" i="356"/>
  <c r="W7" i="356"/>
  <c r="P7" i="356"/>
  <c r="N7" i="356"/>
  <c r="AG7" i="356" s="1"/>
  <c r="H7" i="356"/>
  <c r="W6" i="356"/>
  <c r="P6" i="356"/>
  <c r="N6" i="356"/>
  <c r="O6" i="356" s="1"/>
  <c r="H6" i="356"/>
  <c r="W5" i="356"/>
  <c r="P5" i="356"/>
  <c r="N5" i="356"/>
  <c r="N17" i="356" s="1"/>
  <c r="H5" i="356"/>
  <c r="G1" i="356" s="1"/>
  <c r="G2" i="356" s="1"/>
  <c r="AE2" i="356"/>
  <c r="AD2" i="356"/>
  <c r="AA2" i="356"/>
  <c r="Z2" i="356"/>
  <c r="I2" i="356"/>
  <c r="I1" i="356"/>
  <c r="E1" i="356"/>
  <c r="M32" i="355"/>
  <c r="L32" i="355"/>
  <c r="K32" i="355"/>
  <c r="J32" i="355"/>
  <c r="I32" i="355"/>
  <c r="H32" i="355"/>
  <c r="G32" i="355"/>
  <c r="F32" i="355"/>
  <c r="E32" i="355"/>
  <c r="D32" i="355"/>
  <c r="Q15" i="355"/>
  <c r="P15" i="355"/>
  <c r="O15" i="355"/>
  <c r="N15" i="355"/>
  <c r="M15" i="355"/>
  <c r="L15" i="355"/>
  <c r="K15" i="355"/>
  <c r="J15" i="355"/>
  <c r="I15" i="355"/>
  <c r="H15" i="355"/>
  <c r="G15" i="355"/>
  <c r="F15" i="355"/>
  <c r="E15" i="355"/>
  <c r="D15" i="355"/>
  <c r="L8" i="355"/>
  <c r="J8" i="355"/>
  <c r="H8" i="355"/>
  <c r="F8" i="355"/>
  <c r="L7" i="355"/>
  <c r="J7" i="355"/>
  <c r="H7" i="355"/>
  <c r="F7" i="355"/>
  <c r="L6" i="355"/>
  <c r="J6" i="355"/>
  <c r="H6" i="355"/>
  <c r="F6" i="355"/>
  <c r="M32" i="354"/>
  <c r="L32" i="354"/>
  <c r="K32" i="354"/>
  <c r="L8" i="354" s="1"/>
  <c r="J32" i="354"/>
  <c r="I32" i="354"/>
  <c r="H32" i="354"/>
  <c r="G32" i="354"/>
  <c r="J8" i="354" s="1"/>
  <c r="F32" i="354"/>
  <c r="E32" i="354"/>
  <c r="D32" i="354"/>
  <c r="Q15" i="354"/>
  <c r="P15" i="354"/>
  <c r="O15" i="354"/>
  <c r="N15" i="354"/>
  <c r="M15" i="354"/>
  <c r="L15" i="354"/>
  <c r="K15" i="354"/>
  <c r="J15" i="354"/>
  <c r="I15" i="354"/>
  <c r="H15" i="354"/>
  <c r="G15" i="354"/>
  <c r="F15" i="354"/>
  <c r="E15" i="354"/>
  <c r="F8" i="354" s="1"/>
  <c r="D15" i="354"/>
  <c r="H8" i="354"/>
  <c r="L7" i="354"/>
  <c r="J7" i="354"/>
  <c r="H7" i="354"/>
  <c r="F7" i="354"/>
  <c r="L6" i="354"/>
  <c r="J6" i="354"/>
  <c r="H6" i="354"/>
  <c r="F6" i="354"/>
  <c r="M32" i="353"/>
  <c r="L32" i="353"/>
  <c r="K32" i="353"/>
  <c r="L8" i="353" s="1"/>
  <c r="J32" i="353"/>
  <c r="I32" i="353"/>
  <c r="H32" i="353"/>
  <c r="G32" i="353"/>
  <c r="J8" i="353" s="1"/>
  <c r="F32" i="353"/>
  <c r="E32" i="353"/>
  <c r="D32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F8" i="353" s="1"/>
  <c r="D15" i="353"/>
  <c r="H8" i="353"/>
  <c r="L7" i="353"/>
  <c r="J7" i="353"/>
  <c r="H7" i="353"/>
  <c r="F7" i="353"/>
  <c r="L6" i="353"/>
  <c r="J6" i="353"/>
  <c r="H6" i="353"/>
  <c r="F6" i="353"/>
  <c r="M32" i="352"/>
  <c r="L32" i="352"/>
  <c r="K32" i="352"/>
  <c r="L8" i="352" s="1"/>
  <c r="J32" i="352"/>
  <c r="I32" i="352"/>
  <c r="H32" i="352"/>
  <c r="G32" i="352"/>
  <c r="J8" i="352" s="1"/>
  <c r="F32" i="352"/>
  <c r="E32" i="352"/>
  <c r="D32" i="352"/>
  <c r="Q15" i="352"/>
  <c r="P15" i="352"/>
  <c r="O15" i="352"/>
  <c r="N15" i="352"/>
  <c r="M15" i="352"/>
  <c r="L15" i="352"/>
  <c r="K15" i="352"/>
  <c r="J15" i="352"/>
  <c r="I15" i="352"/>
  <c r="H15" i="352"/>
  <c r="G15" i="352"/>
  <c r="F15" i="352"/>
  <c r="E15" i="352"/>
  <c r="F8" i="352" s="1"/>
  <c r="D15" i="352"/>
  <c r="H8" i="352"/>
  <c r="L7" i="352"/>
  <c r="J7" i="352"/>
  <c r="H7" i="352"/>
  <c r="F7" i="352"/>
  <c r="L6" i="352"/>
  <c r="J6" i="352"/>
  <c r="H6" i="352"/>
  <c r="F6" i="352"/>
  <c r="AF18" i="356" l="1"/>
  <c r="O18" i="356"/>
  <c r="N30" i="356"/>
  <c r="AG18" i="356"/>
  <c r="AG23" i="356"/>
  <c r="AF23" i="356"/>
  <c r="O23" i="356"/>
  <c r="P17" i="356"/>
  <c r="AG21" i="356"/>
  <c r="AF21" i="356"/>
  <c r="O21" i="356"/>
  <c r="O24" i="356"/>
  <c r="AG24" i="356"/>
  <c r="AF24" i="356"/>
  <c r="O47" i="356"/>
  <c r="AG47" i="356"/>
  <c r="AF47" i="356"/>
  <c r="P69" i="356"/>
  <c r="AG73" i="356"/>
  <c r="AF73" i="356"/>
  <c r="O73" i="356"/>
  <c r="AF98" i="356"/>
  <c r="O98" i="356"/>
  <c r="AG98" i="356"/>
  <c r="Q124" i="356"/>
  <c r="Q128" i="356"/>
  <c r="AG19" i="356"/>
  <c r="AF19" i="356"/>
  <c r="O19" i="356"/>
  <c r="O22" i="356"/>
  <c r="AG22" i="356"/>
  <c r="AF22" i="356"/>
  <c r="AG48" i="356"/>
  <c r="AF48" i="356"/>
  <c r="O48" i="356"/>
  <c r="AG71" i="356"/>
  <c r="AF71" i="356"/>
  <c r="O71" i="356"/>
  <c r="O74" i="356"/>
  <c r="AG74" i="356"/>
  <c r="AF74" i="356"/>
  <c r="AF95" i="356"/>
  <c r="AG95" i="356"/>
  <c r="AH83" i="356" s="1"/>
  <c r="AF125" i="356"/>
  <c r="AG125" i="356"/>
  <c r="O125" i="356"/>
  <c r="AF129" i="356"/>
  <c r="AG129" i="356"/>
  <c r="O129" i="356"/>
  <c r="AF17" i="356"/>
  <c r="R6" i="356"/>
  <c r="Q6" i="356"/>
  <c r="R10" i="356"/>
  <c r="Q10" i="356"/>
  <c r="O20" i="356"/>
  <c r="AG20" i="356"/>
  <c r="AF20" i="356"/>
  <c r="P30" i="356"/>
  <c r="O45" i="356"/>
  <c r="AG45" i="356"/>
  <c r="AF45" i="356"/>
  <c r="AG50" i="356"/>
  <c r="AF50" i="356"/>
  <c r="O50" i="356"/>
  <c r="R59" i="356"/>
  <c r="Q59" i="356"/>
  <c r="O72" i="356"/>
  <c r="AG72" i="356"/>
  <c r="AF72" i="356"/>
  <c r="AF101" i="356"/>
  <c r="AG101" i="356"/>
  <c r="O101" i="356"/>
  <c r="Q126" i="356"/>
  <c r="R151" i="356"/>
  <c r="O56" i="356"/>
  <c r="AG46" i="356"/>
  <c r="AF46" i="356"/>
  <c r="O46" i="356"/>
  <c r="R49" i="356"/>
  <c r="Q49" i="356"/>
  <c r="AF70" i="356"/>
  <c r="O70" i="356"/>
  <c r="N82" i="356"/>
  <c r="AG70" i="356"/>
  <c r="Q99" i="356"/>
  <c r="R99" i="356"/>
  <c r="AF123" i="356"/>
  <c r="AG123" i="356"/>
  <c r="O123" i="356"/>
  <c r="AF127" i="356"/>
  <c r="AG127" i="356"/>
  <c r="O127" i="356"/>
  <c r="AF6" i="356"/>
  <c r="AF10" i="356"/>
  <c r="AG17" i="356"/>
  <c r="AH5" i="356" s="1"/>
  <c r="AF5" i="356"/>
  <c r="AG6" i="356"/>
  <c r="O7" i="356"/>
  <c r="AG8" i="356"/>
  <c r="O9" i="356"/>
  <c r="AG10" i="356"/>
  <c r="O11" i="356"/>
  <c r="P20" i="356"/>
  <c r="P22" i="356"/>
  <c r="P24" i="356"/>
  <c r="AF31" i="356"/>
  <c r="AG32" i="356"/>
  <c r="O33" i="356"/>
  <c r="AG34" i="356"/>
  <c r="O35" i="356"/>
  <c r="AG36" i="356"/>
  <c r="O37" i="356"/>
  <c r="AG38" i="356"/>
  <c r="O39" i="356"/>
  <c r="P44" i="356"/>
  <c r="P45" i="356"/>
  <c r="P47" i="356"/>
  <c r="AF49" i="356"/>
  <c r="O57" i="356"/>
  <c r="O58" i="356"/>
  <c r="AG59" i="356"/>
  <c r="O60" i="356"/>
  <c r="AG61" i="356"/>
  <c r="O62" i="356"/>
  <c r="P72" i="356"/>
  <c r="P74" i="356"/>
  <c r="P82" i="356"/>
  <c r="AF83" i="356"/>
  <c r="AG84" i="356"/>
  <c r="O85" i="356"/>
  <c r="AG86" i="356"/>
  <c r="O87" i="356"/>
  <c r="AG88" i="356"/>
  <c r="O89" i="356"/>
  <c r="P108" i="356"/>
  <c r="O96" i="356"/>
  <c r="O97" i="356"/>
  <c r="AG100" i="356"/>
  <c r="P101" i="356"/>
  <c r="P121" i="356"/>
  <c r="AF109" i="356"/>
  <c r="O110" i="356"/>
  <c r="AF110" i="356"/>
  <c r="AG113" i="356"/>
  <c r="O114" i="356"/>
  <c r="AF114" i="356"/>
  <c r="AG114" i="356"/>
  <c r="AF115" i="356"/>
  <c r="AG124" i="356"/>
  <c r="AG126" i="356"/>
  <c r="AG128" i="356"/>
  <c r="AF137" i="356"/>
  <c r="O137" i="356"/>
  <c r="AG137" i="356"/>
  <c r="AF139" i="356"/>
  <c r="O139" i="356"/>
  <c r="AG139" i="356"/>
  <c r="AF141" i="356"/>
  <c r="O141" i="356"/>
  <c r="AG141" i="356"/>
  <c r="AF143" i="356"/>
  <c r="O143" i="356"/>
  <c r="AG143" i="356"/>
  <c r="P160" i="356"/>
  <c r="P148" i="356"/>
  <c r="N160" i="356"/>
  <c r="AF148" i="356"/>
  <c r="AG148" i="356"/>
  <c r="Q151" i="356"/>
  <c r="R152" i="356"/>
  <c r="AG162" i="356"/>
  <c r="AF162" i="356"/>
  <c r="O162" i="356"/>
  <c r="R19" i="357"/>
  <c r="Q19" i="357"/>
  <c r="AG22" i="357"/>
  <c r="AF22" i="357"/>
  <c r="O22" i="357"/>
  <c r="P30" i="357"/>
  <c r="AF7" i="356"/>
  <c r="AF9" i="356"/>
  <c r="AF11" i="356"/>
  <c r="AG31" i="356"/>
  <c r="AF33" i="356"/>
  <c r="AF35" i="356"/>
  <c r="AF37" i="356"/>
  <c r="AF39" i="356"/>
  <c r="P43" i="356"/>
  <c r="N43" i="356"/>
  <c r="Q44" i="356"/>
  <c r="N56" i="356"/>
  <c r="AF58" i="356"/>
  <c r="AF60" i="356"/>
  <c r="AF62" i="356"/>
  <c r="AG83" i="356"/>
  <c r="AF85" i="356"/>
  <c r="AF87" i="356"/>
  <c r="AF89" i="356"/>
  <c r="AF97" i="356"/>
  <c r="R102" i="356"/>
  <c r="AF103" i="356"/>
  <c r="AG103" i="356"/>
  <c r="O112" i="356"/>
  <c r="AF112" i="356"/>
  <c r="AG112" i="356"/>
  <c r="AF113" i="356"/>
  <c r="O115" i="356"/>
  <c r="P134" i="356"/>
  <c r="Q149" i="356"/>
  <c r="R150" i="356"/>
  <c r="AG164" i="356"/>
  <c r="AF164" i="356"/>
  <c r="O164" i="356"/>
  <c r="R21" i="357"/>
  <c r="Q21" i="357"/>
  <c r="AG5" i="356"/>
  <c r="O5" i="356"/>
  <c r="O8" i="356"/>
  <c r="O32" i="356"/>
  <c r="O43" i="356" s="1"/>
  <c r="R43" i="356" s="1"/>
  <c r="S31" i="356" s="1"/>
  <c r="O34" i="356"/>
  <c r="O36" i="356"/>
  <c r="O38" i="356"/>
  <c r="P46" i="356"/>
  <c r="P48" i="356"/>
  <c r="AF57" i="356"/>
  <c r="O61" i="356"/>
  <c r="N69" i="356"/>
  <c r="O83" i="356"/>
  <c r="O84" i="356"/>
  <c r="O86" i="356"/>
  <c r="O88" i="356"/>
  <c r="P95" i="356"/>
  <c r="R100" i="356"/>
  <c r="AF102" i="356"/>
  <c r="O103" i="356"/>
  <c r="AF111" i="356"/>
  <c r="O113" i="356"/>
  <c r="N134" i="356"/>
  <c r="AG135" i="356"/>
  <c r="N147" i="356"/>
  <c r="AF135" i="356"/>
  <c r="O135" i="356"/>
  <c r="AG136" i="356"/>
  <c r="Q136" i="356"/>
  <c r="AF136" i="356"/>
  <c r="AG138" i="356"/>
  <c r="AF138" i="356"/>
  <c r="AG140" i="356"/>
  <c r="AF140" i="356"/>
  <c r="AG142" i="356"/>
  <c r="R142" i="356"/>
  <c r="AF142" i="356"/>
  <c r="O148" i="356"/>
  <c r="Q150" i="356"/>
  <c r="AG151" i="356"/>
  <c r="AF151" i="356"/>
  <c r="R163" i="356"/>
  <c r="Q163" i="356"/>
  <c r="AG166" i="356"/>
  <c r="AF166" i="356"/>
  <c r="O166" i="356"/>
  <c r="G1" i="357"/>
  <c r="G2" i="357" s="1"/>
  <c r="AG5" i="357"/>
  <c r="AF5" i="357"/>
  <c r="N17" i="357"/>
  <c r="O5" i="357"/>
  <c r="N43" i="357"/>
  <c r="AG31" i="357"/>
  <c r="AF31" i="357"/>
  <c r="O31" i="357"/>
  <c r="N108" i="356"/>
  <c r="AG96" i="356"/>
  <c r="AF99" i="356"/>
  <c r="AG99" i="356"/>
  <c r="P103" i="356"/>
  <c r="N121" i="356"/>
  <c r="O109" i="356"/>
  <c r="R111" i="356"/>
  <c r="O134" i="356"/>
  <c r="Q122" i="356"/>
  <c r="R124" i="356"/>
  <c r="R126" i="356"/>
  <c r="R128" i="356"/>
  <c r="R136" i="356"/>
  <c r="R138" i="356"/>
  <c r="Q138" i="356"/>
  <c r="R140" i="356"/>
  <c r="Q140" i="356"/>
  <c r="Q142" i="356"/>
  <c r="AG149" i="356"/>
  <c r="AF149" i="356"/>
  <c r="AF161" i="356"/>
  <c r="O161" i="356"/>
  <c r="N173" i="356"/>
  <c r="AG161" i="356"/>
  <c r="R165" i="356"/>
  <c r="Q165" i="356"/>
  <c r="R6" i="357"/>
  <c r="R10" i="357"/>
  <c r="Q10" i="357"/>
  <c r="O30" i="357"/>
  <c r="R18" i="357"/>
  <c r="Q18" i="357"/>
  <c r="AG20" i="357"/>
  <c r="AF20" i="357"/>
  <c r="O20" i="357"/>
  <c r="Q32" i="357"/>
  <c r="R36" i="357"/>
  <c r="AF150" i="356"/>
  <c r="AF152" i="356"/>
  <c r="AF163" i="356"/>
  <c r="AF165" i="356"/>
  <c r="P173" i="356"/>
  <c r="AG7" i="357"/>
  <c r="AG9" i="357"/>
  <c r="AF19" i="357"/>
  <c r="AF21" i="357"/>
  <c r="P43" i="357"/>
  <c r="AG33" i="357"/>
  <c r="AG35" i="357"/>
  <c r="AG37" i="357"/>
  <c r="AF37" i="357"/>
  <c r="AF48" i="357"/>
  <c r="O48" i="357"/>
  <c r="AG48" i="357"/>
  <c r="P82" i="357"/>
  <c r="AG85" i="357"/>
  <c r="AF85" i="357"/>
  <c r="O85" i="357"/>
  <c r="AG87" i="357"/>
  <c r="AF87" i="357"/>
  <c r="O87" i="357"/>
  <c r="O98" i="357"/>
  <c r="AG98" i="357"/>
  <c r="AF98" i="357"/>
  <c r="N121" i="357"/>
  <c r="O126" i="357"/>
  <c r="AG126" i="357"/>
  <c r="AF126" i="357"/>
  <c r="AG137" i="357"/>
  <c r="AF137" i="357"/>
  <c r="O137" i="357"/>
  <c r="AF6" i="357"/>
  <c r="AF8" i="357"/>
  <c r="AF10" i="357"/>
  <c r="AF32" i="357"/>
  <c r="AF34" i="357"/>
  <c r="AF36" i="357"/>
  <c r="Q37" i="357"/>
  <c r="AF46" i="357"/>
  <c r="O46" i="357"/>
  <c r="AG46" i="357"/>
  <c r="AF50" i="357"/>
  <c r="O50" i="357"/>
  <c r="AG50" i="357"/>
  <c r="AG69" i="357"/>
  <c r="AH57" i="357" s="1"/>
  <c r="Q69" i="357"/>
  <c r="AG108" i="357"/>
  <c r="AH96" i="357" s="1"/>
  <c r="AF108" i="357"/>
  <c r="AG97" i="357"/>
  <c r="AF97" i="357"/>
  <c r="O97" i="357"/>
  <c r="O100" i="357"/>
  <c r="AG100" i="357"/>
  <c r="AF100" i="357"/>
  <c r="O128" i="357"/>
  <c r="AG128" i="357"/>
  <c r="AF128" i="357"/>
  <c r="O140" i="357"/>
  <c r="AG140" i="357"/>
  <c r="AF140" i="357"/>
  <c r="P147" i="356"/>
  <c r="O7" i="357"/>
  <c r="Q8" i="357"/>
  <c r="O9" i="357"/>
  <c r="AG18" i="357"/>
  <c r="P20" i="357"/>
  <c r="N30" i="357"/>
  <c r="R32" i="357"/>
  <c r="O33" i="357"/>
  <c r="Q34" i="357"/>
  <c r="O35" i="357"/>
  <c r="Q36" i="357"/>
  <c r="R38" i="357"/>
  <c r="R70" i="357"/>
  <c r="Q70" i="357"/>
  <c r="AG72" i="357"/>
  <c r="AF72" i="357"/>
  <c r="O72" i="357"/>
  <c r="AG95" i="357"/>
  <c r="AH83" i="357" s="1"/>
  <c r="AF95" i="357"/>
  <c r="R84" i="357"/>
  <c r="Q84" i="357"/>
  <c r="R86" i="357"/>
  <c r="Q86" i="357"/>
  <c r="R88" i="357"/>
  <c r="Q88" i="357"/>
  <c r="AG99" i="357"/>
  <c r="AF99" i="357"/>
  <c r="O99" i="357"/>
  <c r="AG111" i="357"/>
  <c r="AF111" i="357"/>
  <c r="O111" i="357"/>
  <c r="AG113" i="357"/>
  <c r="AF113" i="357"/>
  <c r="O113" i="357"/>
  <c r="AG115" i="357"/>
  <c r="AF115" i="357"/>
  <c r="O115" i="357"/>
  <c r="AG117" i="357"/>
  <c r="AF117" i="357"/>
  <c r="O117" i="357"/>
  <c r="P121" i="357"/>
  <c r="O130" i="357"/>
  <c r="AG130" i="357"/>
  <c r="AF130" i="357"/>
  <c r="O136" i="357"/>
  <c r="AG136" i="357"/>
  <c r="AF136" i="357"/>
  <c r="O138" i="357"/>
  <c r="AG138" i="357"/>
  <c r="AF138" i="357"/>
  <c r="AG141" i="357"/>
  <c r="AF141" i="357"/>
  <c r="O141" i="357"/>
  <c r="Q165" i="357"/>
  <c r="R37" i="357"/>
  <c r="R59" i="357"/>
  <c r="Q59" i="357"/>
  <c r="R61" i="357"/>
  <c r="Q61" i="357"/>
  <c r="AG74" i="357"/>
  <c r="AF74" i="357"/>
  <c r="O74" i="357"/>
  <c r="AG101" i="357"/>
  <c r="AF101" i="357"/>
  <c r="O101" i="357"/>
  <c r="O124" i="357"/>
  <c r="AG124" i="357"/>
  <c r="AF124" i="357"/>
  <c r="N147" i="357"/>
  <c r="O135" i="357"/>
  <c r="AG135" i="357"/>
  <c r="AF135" i="357"/>
  <c r="AG139" i="357"/>
  <c r="AF139" i="357"/>
  <c r="O139" i="357"/>
  <c r="AF160" i="357"/>
  <c r="AG160" i="357"/>
  <c r="AH148" i="357" s="1"/>
  <c r="O45" i="357"/>
  <c r="O47" i="357"/>
  <c r="O49" i="357"/>
  <c r="AG57" i="357"/>
  <c r="AF59" i="357"/>
  <c r="AF61" i="357"/>
  <c r="AF69" i="357"/>
  <c r="P83" i="357"/>
  <c r="AF84" i="357"/>
  <c r="AF86" i="357"/>
  <c r="AF88" i="357"/>
  <c r="AG96" i="357"/>
  <c r="O108" i="357"/>
  <c r="AF109" i="357"/>
  <c r="AG110" i="357"/>
  <c r="AG112" i="357"/>
  <c r="AG114" i="357"/>
  <c r="AG116" i="357"/>
  <c r="AG122" i="357"/>
  <c r="Q142" i="357"/>
  <c r="AG144" i="357"/>
  <c r="AF151" i="357"/>
  <c r="AF163" i="357"/>
  <c r="AG163" i="357"/>
  <c r="P173" i="357"/>
  <c r="AF21" i="358"/>
  <c r="O21" i="358"/>
  <c r="AG21" i="358"/>
  <c r="R34" i="358"/>
  <c r="Q34" i="358"/>
  <c r="R38" i="358"/>
  <c r="Q38" i="358"/>
  <c r="AF48" i="358"/>
  <c r="O48" i="358"/>
  <c r="AG48" i="358"/>
  <c r="AG60" i="358"/>
  <c r="AF60" i="358"/>
  <c r="O60" i="358"/>
  <c r="AF73" i="358"/>
  <c r="O73" i="358"/>
  <c r="AG73" i="358"/>
  <c r="P44" i="357"/>
  <c r="P45" i="357"/>
  <c r="AF45" i="357"/>
  <c r="P47" i="357"/>
  <c r="AF47" i="357"/>
  <c r="O57" i="357"/>
  <c r="O58" i="357"/>
  <c r="AG59" i="357"/>
  <c r="O60" i="357"/>
  <c r="AG61" i="357"/>
  <c r="O62" i="357"/>
  <c r="AG70" i="357"/>
  <c r="N82" i="357"/>
  <c r="AG84" i="357"/>
  <c r="AG86" i="357"/>
  <c r="AG109" i="357"/>
  <c r="O122" i="357"/>
  <c r="O123" i="357"/>
  <c r="O125" i="357"/>
  <c r="O127" i="357"/>
  <c r="O129" i="357"/>
  <c r="P134" i="357"/>
  <c r="N134" i="357"/>
  <c r="N173" i="357"/>
  <c r="AG161" i="357"/>
  <c r="O161" i="357"/>
  <c r="AF162" i="357"/>
  <c r="O162" i="357"/>
  <c r="P163" i="357"/>
  <c r="Q163" i="357"/>
  <c r="R6" i="358"/>
  <c r="Q6" i="358"/>
  <c r="R8" i="358"/>
  <c r="Q8" i="358"/>
  <c r="R10" i="358"/>
  <c r="Q10" i="358"/>
  <c r="AF23" i="358"/>
  <c r="O23" i="358"/>
  <c r="AG23" i="358"/>
  <c r="AG33" i="358"/>
  <c r="AF33" i="358"/>
  <c r="O33" i="358"/>
  <c r="AG37" i="358"/>
  <c r="AF37" i="358"/>
  <c r="O37" i="358"/>
  <c r="AF46" i="358"/>
  <c r="N56" i="358"/>
  <c r="O46" i="358"/>
  <c r="AG46" i="358"/>
  <c r="N69" i="358"/>
  <c r="AF57" i="358"/>
  <c r="O57" i="358"/>
  <c r="AG57" i="358"/>
  <c r="R59" i="358"/>
  <c r="Q59" i="358"/>
  <c r="AG62" i="358"/>
  <c r="AF62" i="358"/>
  <c r="O62" i="358"/>
  <c r="AF71" i="358"/>
  <c r="O71" i="358"/>
  <c r="AG71" i="358"/>
  <c r="Q44" i="357"/>
  <c r="AF44" i="357"/>
  <c r="N56" i="357"/>
  <c r="AF58" i="357"/>
  <c r="AF60" i="357"/>
  <c r="AF62" i="357"/>
  <c r="O71" i="357"/>
  <c r="O73" i="357"/>
  <c r="O75" i="357"/>
  <c r="AG83" i="357"/>
  <c r="P96" i="357"/>
  <c r="P97" i="357"/>
  <c r="P99" i="357"/>
  <c r="P101" i="357"/>
  <c r="O109" i="357"/>
  <c r="O110" i="357"/>
  <c r="O112" i="357"/>
  <c r="O114" i="357"/>
  <c r="O116" i="357"/>
  <c r="P122" i="357"/>
  <c r="P123" i="357"/>
  <c r="AF123" i="357"/>
  <c r="P125" i="357"/>
  <c r="AF125" i="357"/>
  <c r="P127" i="357"/>
  <c r="AF127" i="357"/>
  <c r="P129" i="357"/>
  <c r="AF129" i="357"/>
  <c r="P137" i="357"/>
  <c r="P139" i="357"/>
  <c r="P141" i="357"/>
  <c r="AG143" i="357"/>
  <c r="P147" i="357"/>
  <c r="R148" i="357"/>
  <c r="AG148" i="357"/>
  <c r="O149" i="357"/>
  <c r="AF149" i="357"/>
  <c r="AF161" i="357"/>
  <c r="AG162" i="357"/>
  <c r="AF165" i="357"/>
  <c r="AG165" i="357"/>
  <c r="AG20" i="358"/>
  <c r="AF20" i="358"/>
  <c r="O20" i="358"/>
  <c r="R31" i="358"/>
  <c r="Q31" i="358"/>
  <c r="R32" i="358"/>
  <c r="Q32" i="358"/>
  <c r="R36" i="358"/>
  <c r="Q36" i="358"/>
  <c r="R61" i="358"/>
  <c r="Q61" i="358"/>
  <c r="P69" i="358"/>
  <c r="R74" i="358"/>
  <c r="Q74" i="358"/>
  <c r="R84" i="358"/>
  <c r="Q84" i="358"/>
  <c r="R44" i="357"/>
  <c r="AF57" i="357"/>
  <c r="O83" i="357"/>
  <c r="AF96" i="357"/>
  <c r="Q143" i="357"/>
  <c r="AF143" i="357"/>
  <c r="P148" i="357"/>
  <c r="AF148" i="357"/>
  <c r="O150" i="357"/>
  <c r="AG150" i="357"/>
  <c r="R151" i="357"/>
  <c r="R163" i="357"/>
  <c r="AF164" i="357"/>
  <c r="O164" i="357"/>
  <c r="P165" i="357"/>
  <c r="R165" i="357"/>
  <c r="N30" i="358"/>
  <c r="AF19" i="358"/>
  <c r="O19" i="358"/>
  <c r="O30" i="358" s="1"/>
  <c r="AG19" i="358"/>
  <c r="AG22" i="358"/>
  <c r="AF22" i="358"/>
  <c r="O22" i="358"/>
  <c r="AG35" i="358"/>
  <c r="AF35" i="358"/>
  <c r="O35" i="358"/>
  <c r="AF50" i="358"/>
  <c r="O50" i="358"/>
  <c r="AG50" i="358"/>
  <c r="AG58" i="358"/>
  <c r="AF58" i="358"/>
  <c r="O58" i="358"/>
  <c r="R72" i="358"/>
  <c r="Q72" i="358"/>
  <c r="AF6" i="358"/>
  <c r="AF8" i="358"/>
  <c r="AF10" i="358"/>
  <c r="AG17" i="358"/>
  <c r="AH5" i="358" s="1"/>
  <c r="Q18" i="358"/>
  <c r="AF18" i="358"/>
  <c r="AF32" i="358"/>
  <c r="AF34" i="358"/>
  <c r="AF36" i="358"/>
  <c r="AF38" i="358"/>
  <c r="O44" i="358"/>
  <c r="O45" i="358"/>
  <c r="O47" i="358"/>
  <c r="O49" i="358"/>
  <c r="P59" i="358"/>
  <c r="AF59" i="358"/>
  <c r="P61" i="358"/>
  <c r="AF61" i="358"/>
  <c r="Q70" i="358"/>
  <c r="AF70" i="358"/>
  <c r="N82" i="358"/>
  <c r="P95" i="358"/>
  <c r="P108" i="358"/>
  <c r="P96" i="358"/>
  <c r="AF98" i="358"/>
  <c r="N121" i="358"/>
  <c r="R110" i="358"/>
  <c r="Q110" i="358"/>
  <c r="R114" i="358"/>
  <c r="Q114" i="358"/>
  <c r="P121" i="358"/>
  <c r="AF139" i="358"/>
  <c r="O139" i="358"/>
  <c r="AG139" i="358"/>
  <c r="N160" i="358"/>
  <c r="AF148" i="358"/>
  <c r="O148" i="358"/>
  <c r="AG148" i="358"/>
  <c r="AG151" i="358"/>
  <c r="AF151" i="358"/>
  <c r="O151" i="358"/>
  <c r="AF161" i="358"/>
  <c r="O161" i="358"/>
  <c r="N173" i="358"/>
  <c r="AG161" i="358"/>
  <c r="AG166" i="358"/>
  <c r="AF166" i="358"/>
  <c r="O166" i="358"/>
  <c r="AG22" i="359"/>
  <c r="AF22" i="359"/>
  <c r="O22" i="359"/>
  <c r="P161" i="357"/>
  <c r="AF5" i="358"/>
  <c r="AG6" i="358"/>
  <c r="O7" i="358"/>
  <c r="AG8" i="358"/>
  <c r="O9" i="358"/>
  <c r="AG10" i="358"/>
  <c r="R18" i="358"/>
  <c r="AG18" i="358"/>
  <c r="P30" i="358"/>
  <c r="AF31" i="358"/>
  <c r="AG32" i="358"/>
  <c r="AG34" i="358"/>
  <c r="AG36" i="358"/>
  <c r="AG38" i="358"/>
  <c r="AG59" i="358"/>
  <c r="AG61" i="358"/>
  <c r="R70" i="358"/>
  <c r="AG83" i="358"/>
  <c r="AF84" i="358"/>
  <c r="Q85" i="358"/>
  <c r="AF86" i="358"/>
  <c r="Q98" i="358"/>
  <c r="AG99" i="358"/>
  <c r="AF100" i="358"/>
  <c r="O100" i="358"/>
  <c r="AG113" i="358"/>
  <c r="AF113" i="358"/>
  <c r="O113" i="358"/>
  <c r="AG117" i="358"/>
  <c r="AF117" i="358"/>
  <c r="O117" i="358"/>
  <c r="AF137" i="358"/>
  <c r="O137" i="358"/>
  <c r="AG137" i="358"/>
  <c r="AF143" i="358"/>
  <c r="O143" i="358"/>
  <c r="AG143" i="358"/>
  <c r="O150" i="358"/>
  <c r="AG150" i="358"/>
  <c r="AF150" i="358"/>
  <c r="AG164" i="358"/>
  <c r="AF164" i="358"/>
  <c r="O164" i="358"/>
  <c r="AG5" i="358"/>
  <c r="AF7" i="358"/>
  <c r="AF9" i="358"/>
  <c r="AG31" i="358"/>
  <c r="N43" i="358"/>
  <c r="P56" i="358"/>
  <c r="AG84" i="358"/>
  <c r="AG86" i="358"/>
  <c r="N108" i="358"/>
  <c r="AF96" i="358"/>
  <c r="R97" i="358"/>
  <c r="AF99" i="358"/>
  <c r="R112" i="358"/>
  <c r="Q112" i="358"/>
  <c r="R116" i="358"/>
  <c r="Q116" i="358"/>
  <c r="AG135" i="358"/>
  <c r="N147" i="358"/>
  <c r="AF135" i="358"/>
  <c r="O135" i="358"/>
  <c r="AG162" i="358"/>
  <c r="AF162" i="358"/>
  <c r="O162" i="358"/>
  <c r="O165" i="358"/>
  <c r="AG165" i="358"/>
  <c r="AF165" i="358"/>
  <c r="G1" i="359"/>
  <c r="G2" i="359" s="1"/>
  <c r="O5" i="358"/>
  <c r="P82" i="358"/>
  <c r="N95" i="358"/>
  <c r="O83" i="358"/>
  <c r="R85" i="358"/>
  <c r="Q87" i="358"/>
  <c r="R87" i="358"/>
  <c r="O96" i="358"/>
  <c r="AG97" i="358"/>
  <c r="O99" i="358"/>
  <c r="AG111" i="358"/>
  <c r="AF111" i="358"/>
  <c r="O111" i="358"/>
  <c r="AG115" i="358"/>
  <c r="AF115" i="358"/>
  <c r="O115" i="358"/>
  <c r="AF134" i="358"/>
  <c r="AG134" i="358"/>
  <c r="AH122" i="358" s="1"/>
  <c r="P134" i="358"/>
  <c r="AF141" i="358"/>
  <c r="O141" i="358"/>
  <c r="AG141" i="358"/>
  <c r="AG149" i="358"/>
  <c r="AF149" i="358"/>
  <c r="O149" i="358"/>
  <c r="O163" i="358"/>
  <c r="AG163" i="358"/>
  <c r="AF163" i="358"/>
  <c r="P109" i="358"/>
  <c r="AF110" i="358"/>
  <c r="AF112" i="358"/>
  <c r="AF114" i="358"/>
  <c r="AF116" i="358"/>
  <c r="AF122" i="358"/>
  <c r="AG123" i="358"/>
  <c r="AG125" i="358"/>
  <c r="AG127" i="358"/>
  <c r="O136" i="358"/>
  <c r="O138" i="358"/>
  <c r="O140" i="358"/>
  <c r="O142" i="358"/>
  <c r="O144" i="358"/>
  <c r="P150" i="358"/>
  <c r="P163" i="358"/>
  <c r="P165" i="358"/>
  <c r="P173" i="358"/>
  <c r="O5" i="359"/>
  <c r="O6" i="359"/>
  <c r="R7" i="359"/>
  <c r="AG7" i="359"/>
  <c r="O8" i="359"/>
  <c r="R9" i="359"/>
  <c r="AG9" i="359"/>
  <c r="O10" i="359"/>
  <c r="AG17" i="359"/>
  <c r="AH5" i="359" s="1"/>
  <c r="AF18" i="359"/>
  <c r="AG20" i="359"/>
  <c r="O31" i="359"/>
  <c r="N43" i="359"/>
  <c r="AG31" i="359"/>
  <c r="AF31" i="359"/>
  <c r="O34" i="359"/>
  <c r="AG34" i="359"/>
  <c r="AF34" i="359"/>
  <c r="AG39" i="359"/>
  <c r="AF39" i="359"/>
  <c r="O39" i="359"/>
  <c r="N69" i="359"/>
  <c r="AF109" i="358"/>
  <c r="AG110" i="358"/>
  <c r="AG112" i="358"/>
  <c r="AG114" i="358"/>
  <c r="AG116" i="358"/>
  <c r="AG122" i="358"/>
  <c r="AF124" i="358"/>
  <c r="AF126" i="358"/>
  <c r="AF128" i="358"/>
  <c r="AF142" i="358"/>
  <c r="AF144" i="358"/>
  <c r="AF6" i="359"/>
  <c r="AF8" i="359"/>
  <c r="AF10" i="359"/>
  <c r="AF11" i="359"/>
  <c r="O32" i="359"/>
  <c r="AG32" i="359"/>
  <c r="AF32" i="359"/>
  <c r="AG37" i="359"/>
  <c r="AF37" i="359"/>
  <c r="O37" i="359"/>
  <c r="Q46" i="359"/>
  <c r="AG109" i="358"/>
  <c r="O122" i="358"/>
  <c r="O123" i="358"/>
  <c r="R124" i="358"/>
  <c r="O125" i="358"/>
  <c r="R126" i="358"/>
  <c r="O127" i="358"/>
  <c r="R128" i="358"/>
  <c r="P147" i="358"/>
  <c r="AF5" i="359"/>
  <c r="O11" i="359"/>
  <c r="AG11" i="359"/>
  <c r="Q19" i="359"/>
  <c r="P20" i="359"/>
  <c r="Q21" i="359"/>
  <c r="AG35" i="359"/>
  <c r="AF35" i="359"/>
  <c r="O35" i="359"/>
  <c r="O38" i="359"/>
  <c r="AG38" i="359"/>
  <c r="AF38" i="359"/>
  <c r="P43" i="359"/>
  <c r="O109" i="358"/>
  <c r="AG5" i="359"/>
  <c r="O18" i="359"/>
  <c r="N30" i="359"/>
  <c r="R20" i="359"/>
  <c r="AG33" i="359"/>
  <c r="AF33" i="359"/>
  <c r="O33" i="359"/>
  <c r="O36" i="359"/>
  <c r="AG36" i="359"/>
  <c r="AF36" i="359"/>
  <c r="R48" i="359"/>
  <c r="Q48" i="359"/>
  <c r="O59" i="359"/>
  <c r="AG59" i="359"/>
  <c r="AF59" i="359"/>
  <c r="P31" i="359"/>
  <c r="P32" i="359"/>
  <c r="P34" i="359"/>
  <c r="P36" i="359"/>
  <c r="P38" i="359"/>
  <c r="O44" i="359"/>
  <c r="O45" i="359"/>
  <c r="R46" i="359"/>
  <c r="AG46" i="359"/>
  <c r="O47" i="359"/>
  <c r="AG48" i="359"/>
  <c r="O49" i="359"/>
  <c r="Q50" i="359"/>
  <c r="AG50" i="359"/>
  <c r="AG57" i="359"/>
  <c r="Q62" i="359"/>
  <c r="N82" i="359"/>
  <c r="AG70" i="359"/>
  <c r="AF70" i="359"/>
  <c r="AG71" i="359"/>
  <c r="AF72" i="359"/>
  <c r="O72" i="359"/>
  <c r="O82" i="359" s="1"/>
  <c r="R82" i="359" s="1"/>
  <c r="S70" i="359" s="1"/>
  <c r="AG72" i="359"/>
  <c r="AG87" i="359"/>
  <c r="AF87" i="359"/>
  <c r="O87" i="359"/>
  <c r="O98" i="359"/>
  <c r="AG98" i="359"/>
  <c r="AF98" i="359"/>
  <c r="Q103" i="359"/>
  <c r="R103" i="359"/>
  <c r="N121" i="359"/>
  <c r="O109" i="359"/>
  <c r="AG109" i="359"/>
  <c r="AF109" i="359"/>
  <c r="P44" i="359"/>
  <c r="AF45" i="359"/>
  <c r="AF47" i="359"/>
  <c r="AF49" i="359"/>
  <c r="O57" i="359"/>
  <c r="O58" i="359"/>
  <c r="O60" i="359"/>
  <c r="AG61" i="359"/>
  <c r="P69" i="359"/>
  <c r="R70" i="359"/>
  <c r="Q70" i="359"/>
  <c r="AF71" i="359"/>
  <c r="AF73" i="359"/>
  <c r="O73" i="359"/>
  <c r="AG73" i="359"/>
  <c r="R86" i="359"/>
  <c r="Q86" i="359"/>
  <c r="N108" i="359"/>
  <c r="AF96" i="359"/>
  <c r="O96" i="359"/>
  <c r="AG96" i="359"/>
  <c r="Q101" i="359"/>
  <c r="R101" i="359"/>
  <c r="P108" i="359"/>
  <c r="AF125" i="359"/>
  <c r="AG125" i="359"/>
  <c r="O125" i="359"/>
  <c r="O23" i="359"/>
  <c r="AF44" i="359"/>
  <c r="N56" i="359"/>
  <c r="P57" i="359"/>
  <c r="O61" i="359"/>
  <c r="AF61" i="359"/>
  <c r="AF62" i="359"/>
  <c r="P70" i="359"/>
  <c r="R71" i="359"/>
  <c r="Q71" i="359"/>
  <c r="R88" i="359"/>
  <c r="Q88" i="359"/>
  <c r="P95" i="359"/>
  <c r="Q99" i="359"/>
  <c r="R99" i="359"/>
  <c r="O102" i="359"/>
  <c r="AG102" i="359"/>
  <c r="AF102" i="359"/>
  <c r="R84" i="359"/>
  <c r="Q84" i="359"/>
  <c r="Q97" i="359"/>
  <c r="R97" i="359"/>
  <c r="O100" i="359"/>
  <c r="AG100" i="359"/>
  <c r="AF100" i="359"/>
  <c r="Q126" i="359"/>
  <c r="O74" i="359"/>
  <c r="P83" i="359"/>
  <c r="AF84" i="359"/>
  <c r="AF86" i="359"/>
  <c r="P88" i="359"/>
  <c r="AF88" i="359"/>
  <c r="AF95" i="359"/>
  <c r="AG110" i="359"/>
  <c r="O111" i="359"/>
  <c r="AG112" i="359"/>
  <c r="O113" i="359"/>
  <c r="AG114" i="359"/>
  <c r="O115" i="359"/>
  <c r="AG116" i="359"/>
  <c r="AG117" i="359"/>
  <c r="O118" i="359"/>
  <c r="AG118" i="359"/>
  <c r="R124" i="359"/>
  <c r="AF126" i="359"/>
  <c r="AG128" i="359"/>
  <c r="O128" i="359"/>
  <c r="AG135" i="359"/>
  <c r="N147" i="359"/>
  <c r="AF135" i="359"/>
  <c r="O135" i="359"/>
  <c r="R140" i="359"/>
  <c r="Q140" i="359"/>
  <c r="AF143" i="359"/>
  <c r="O143" i="359"/>
  <c r="AG143" i="359"/>
  <c r="AF74" i="359"/>
  <c r="AF83" i="359"/>
  <c r="AG84" i="359"/>
  <c r="AG86" i="359"/>
  <c r="AG88" i="359"/>
  <c r="AF111" i="359"/>
  <c r="AF113" i="359"/>
  <c r="AF115" i="359"/>
  <c r="N134" i="359"/>
  <c r="AF122" i="359"/>
  <c r="AF123" i="359"/>
  <c r="AG123" i="359"/>
  <c r="P127" i="359"/>
  <c r="R127" i="359"/>
  <c r="P134" i="359"/>
  <c r="R138" i="359"/>
  <c r="Q138" i="359"/>
  <c r="AF141" i="359"/>
  <c r="O141" i="359"/>
  <c r="AG141" i="359"/>
  <c r="R150" i="359"/>
  <c r="Q150" i="359"/>
  <c r="R163" i="359"/>
  <c r="Q163" i="359"/>
  <c r="AG83" i="359"/>
  <c r="AF85" i="359"/>
  <c r="O110" i="359"/>
  <c r="O112" i="359"/>
  <c r="O114" i="359"/>
  <c r="O116" i="359"/>
  <c r="Q117" i="359"/>
  <c r="O122" i="359"/>
  <c r="AG122" i="359"/>
  <c r="O123" i="359"/>
  <c r="P125" i="359"/>
  <c r="R136" i="359"/>
  <c r="Q136" i="359"/>
  <c r="AF139" i="359"/>
  <c r="O139" i="359"/>
  <c r="AG139" i="359"/>
  <c r="R144" i="359"/>
  <c r="Q144" i="359"/>
  <c r="P160" i="359"/>
  <c r="O167" i="359"/>
  <c r="AG167" i="359"/>
  <c r="AF167" i="359"/>
  <c r="O83" i="359"/>
  <c r="Q85" i="359"/>
  <c r="P122" i="359"/>
  <c r="R126" i="359"/>
  <c r="AF127" i="359"/>
  <c r="AG127" i="359"/>
  <c r="AF129" i="359"/>
  <c r="O129" i="359"/>
  <c r="AG129" i="359"/>
  <c r="AG130" i="359"/>
  <c r="AF130" i="359"/>
  <c r="O130" i="359"/>
  <c r="AF137" i="359"/>
  <c r="O137" i="359"/>
  <c r="AG137" i="359"/>
  <c r="R142" i="359"/>
  <c r="Q142" i="359"/>
  <c r="N160" i="359"/>
  <c r="AF148" i="359"/>
  <c r="O148" i="359"/>
  <c r="AG148" i="359"/>
  <c r="Q165" i="359"/>
  <c r="AF150" i="359"/>
  <c r="AG161" i="359"/>
  <c r="AF163" i="359"/>
  <c r="AF165" i="359"/>
  <c r="O149" i="359"/>
  <c r="AG150" i="359"/>
  <c r="O151" i="359"/>
  <c r="O161" i="359"/>
  <c r="O162" i="359"/>
  <c r="AG163" i="359"/>
  <c r="O164" i="359"/>
  <c r="O166" i="359"/>
  <c r="P173" i="359"/>
  <c r="N173" i="359"/>
  <c r="AF149" i="359"/>
  <c r="AF151" i="359"/>
  <c r="AF162" i="359"/>
  <c r="AF164" i="359"/>
  <c r="P166" i="359"/>
  <c r="AF166" i="359"/>
  <c r="J124" i="351"/>
  <c r="H123" i="351"/>
  <c r="H122" i="351"/>
  <c r="H121" i="351"/>
  <c r="H120" i="351"/>
  <c r="H119" i="351"/>
  <c r="P118" i="351"/>
  <c r="K118" i="351" s="1"/>
  <c r="L118" i="351" s="1"/>
  <c r="H118" i="351"/>
  <c r="P117" i="351"/>
  <c r="K117" i="351"/>
  <c r="L117" i="351" s="1"/>
  <c r="H117" i="351"/>
  <c r="P116" i="351"/>
  <c r="K116" i="351" s="1"/>
  <c r="L116" i="351" s="1"/>
  <c r="H116" i="351"/>
  <c r="P115" i="351"/>
  <c r="K115" i="351"/>
  <c r="L115" i="351" s="1"/>
  <c r="H115" i="351"/>
  <c r="P114" i="351"/>
  <c r="K114" i="351" s="1"/>
  <c r="L114" i="351" s="1"/>
  <c r="H114" i="351"/>
  <c r="P113" i="351"/>
  <c r="K113" i="351"/>
  <c r="L113" i="351" s="1"/>
  <c r="H113" i="351"/>
  <c r="P112" i="351"/>
  <c r="K112" i="351" s="1"/>
  <c r="H112" i="351"/>
  <c r="J111" i="351"/>
  <c r="H110" i="351"/>
  <c r="H109" i="351"/>
  <c r="H108" i="351"/>
  <c r="H107" i="351"/>
  <c r="H106" i="351"/>
  <c r="P105" i="351"/>
  <c r="K105" i="351" s="1"/>
  <c r="L105" i="351" s="1"/>
  <c r="H105" i="351"/>
  <c r="P104" i="351"/>
  <c r="K104" i="351"/>
  <c r="L104" i="351" s="1"/>
  <c r="H104" i="351"/>
  <c r="P103" i="351"/>
  <c r="K103" i="351" s="1"/>
  <c r="L103" i="351" s="1"/>
  <c r="H103" i="351"/>
  <c r="P102" i="351"/>
  <c r="K102" i="351"/>
  <c r="L102" i="351" s="1"/>
  <c r="H102" i="351"/>
  <c r="P101" i="351"/>
  <c r="K101" i="351" s="1"/>
  <c r="H101" i="351"/>
  <c r="J100" i="351"/>
  <c r="H99" i="351"/>
  <c r="H98" i="351"/>
  <c r="H97" i="351"/>
  <c r="H96" i="351"/>
  <c r="H95" i="351"/>
  <c r="H94" i="351"/>
  <c r="P93" i="351"/>
  <c r="K93" i="351" s="1"/>
  <c r="L93" i="351" s="1"/>
  <c r="H93" i="351"/>
  <c r="P92" i="351"/>
  <c r="K92" i="351"/>
  <c r="K100" i="351" s="1"/>
  <c r="H92" i="351"/>
  <c r="J91" i="351"/>
  <c r="H90" i="351"/>
  <c r="H89" i="351"/>
  <c r="H88" i="351"/>
  <c r="H87" i="351"/>
  <c r="H86" i="351"/>
  <c r="H85" i="351"/>
  <c r="H84" i="351"/>
  <c r="H83" i="351"/>
  <c r="P82" i="351"/>
  <c r="K82" i="351" s="1"/>
  <c r="H82" i="351"/>
  <c r="L81" i="351"/>
  <c r="K81" i="351"/>
  <c r="J81" i="351"/>
  <c r="H80" i="351"/>
  <c r="H79" i="351"/>
  <c r="H78" i="351"/>
  <c r="H77" i="351"/>
  <c r="H76" i="351"/>
  <c r="J75" i="351"/>
  <c r="H74" i="351"/>
  <c r="H73" i="351"/>
  <c r="P72" i="351"/>
  <c r="L72" i="351"/>
  <c r="K72" i="351"/>
  <c r="H72" i="351"/>
  <c r="P71" i="351"/>
  <c r="K71" i="351" s="1"/>
  <c r="L71" i="351" s="1"/>
  <c r="H71" i="351"/>
  <c r="P70" i="351"/>
  <c r="L70" i="351"/>
  <c r="K70" i="351"/>
  <c r="H70" i="351"/>
  <c r="P69" i="351"/>
  <c r="K69" i="351" s="1"/>
  <c r="L69" i="351" s="1"/>
  <c r="H69" i="351"/>
  <c r="P68" i="351"/>
  <c r="L68" i="351"/>
  <c r="K68" i="351"/>
  <c r="H68" i="351"/>
  <c r="P67" i="351"/>
  <c r="K67" i="351" s="1"/>
  <c r="L67" i="351" s="1"/>
  <c r="H67" i="351"/>
  <c r="P66" i="351"/>
  <c r="L66" i="351"/>
  <c r="K66" i="351"/>
  <c r="H66" i="351"/>
  <c r="P65" i="351"/>
  <c r="K65" i="351" s="1"/>
  <c r="H65" i="351"/>
  <c r="J64" i="351"/>
  <c r="H63" i="351"/>
  <c r="H62" i="351"/>
  <c r="H61" i="351"/>
  <c r="H60" i="351"/>
  <c r="H59" i="351"/>
  <c r="H58" i="351"/>
  <c r="P57" i="351"/>
  <c r="K57" i="351" s="1"/>
  <c r="L57" i="351" s="1"/>
  <c r="H57" i="351"/>
  <c r="P56" i="351"/>
  <c r="L56" i="351"/>
  <c r="K56" i="351"/>
  <c r="H56" i="351"/>
  <c r="P55" i="351"/>
  <c r="K55" i="351" s="1"/>
  <c r="L55" i="351" s="1"/>
  <c r="H55" i="351"/>
  <c r="P54" i="351"/>
  <c r="L54" i="351"/>
  <c r="K54" i="351"/>
  <c r="H54" i="351"/>
  <c r="P53" i="351"/>
  <c r="K53" i="351" s="1"/>
  <c r="L53" i="351" s="1"/>
  <c r="H53" i="351"/>
  <c r="P52" i="351"/>
  <c r="L52" i="351"/>
  <c r="K52" i="351"/>
  <c r="H52" i="351"/>
  <c r="H50" i="351"/>
  <c r="H49" i="351"/>
  <c r="H47" i="351"/>
  <c r="H46" i="351"/>
  <c r="H45" i="351"/>
  <c r="H44" i="351"/>
  <c r="H43" i="351"/>
  <c r="H42" i="351"/>
  <c r="H41" i="351"/>
  <c r="H40" i="351"/>
  <c r="H39" i="351"/>
  <c r="J38" i="351"/>
  <c r="H37" i="351"/>
  <c r="H36" i="351"/>
  <c r="H35" i="351"/>
  <c r="H34" i="351"/>
  <c r="H33" i="351"/>
  <c r="H32" i="351"/>
  <c r="H31" i="351"/>
  <c r="H30" i="351"/>
  <c r="H29" i="351"/>
  <c r="P28" i="351"/>
  <c r="K28" i="351" s="1"/>
  <c r="L28" i="351" s="1"/>
  <c r="H28" i="351"/>
  <c r="P27" i="351"/>
  <c r="K27" i="351"/>
  <c r="L27" i="351" s="1"/>
  <c r="H27" i="351"/>
  <c r="P26" i="351"/>
  <c r="K26" i="351" s="1"/>
  <c r="L26" i="351" s="1"/>
  <c r="H26" i="351"/>
  <c r="P25" i="351"/>
  <c r="K25" i="351"/>
  <c r="K38" i="351" s="1"/>
  <c r="H25" i="351"/>
  <c r="J24" i="351"/>
  <c r="H23" i="351"/>
  <c r="H22" i="351"/>
  <c r="H21" i="351"/>
  <c r="P20" i="351"/>
  <c r="K20" i="351" s="1"/>
  <c r="L20" i="351" s="1"/>
  <c r="H20" i="351"/>
  <c r="P19" i="351"/>
  <c r="L19" i="351"/>
  <c r="K19" i="351"/>
  <c r="H19" i="351"/>
  <c r="P18" i="351"/>
  <c r="K18" i="351" s="1"/>
  <c r="L18" i="351" s="1"/>
  <c r="H18" i="351"/>
  <c r="P17" i="351"/>
  <c r="L17" i="351"/>
  <c r="K17" i="351"/>
  <c r="K24" i="351" s="1"/>
  <c r="H17" i="351"/>
  <c r="J16" i="351"/>
  <c r="H15" i="351"/>
  <c r="H14" i="351"/>
  <c r="H13" i="351"/>
  <c r="H12" i="351"/>
  <c r="H11" i="351"/>
  <c r="H10" i="351"/>
  <c r="H9" i="351"/>
  <c r="H8" i="351"/>
  <c r="P7" i="351"/>
  <c r="K7" i="351" s="1"/>
  <c r="L7" i="351" s="1"/>
  <c r="H7" i="351"/>
  <c r="P6" i="351"/>
  <c r="L6" i="351"/>
  <c r="K6" i="351"/>
  <c r="H6" i="351"/>
  <c r="P5" i="351"/>
  <c r="K5" i="351" s="1"/>
  <c r="H5" i="351"/>
  <c r="I2" i="351"/>
  <c r="I1" i="351"/>
  <c r="E1" i="351"/>
  <c r="J124" i="350"/>
  <c r="H123" i="350"/>
  <c r="H122" i="350"/>
  <c r="H121" i="350"/>
  <c r="H120" i="350"/>
  <c r="H119" i="350"/>
  <c r="P118" i="350"/>
  <c r="K118" i="350" s="1"/>
  <c r="L118" i="350" s="1"/>
  <c r="H118" i="350"/>
  <c r="P117" i="350"/>
  <c r="K117" i="350"/>
  <c r="L117" i="350" s="1"/>
  <c r="H117" i="350"/>
  <c r="P116" i="350"/>
  <c r="K116" i="350" s="1"/>
  <c r="L116" i="350" s="1"/>
  <c r="H116" i="350"/>
  <c r="P115" i="350"/>
  <c r="K115" i="350"/>
  <c r="L115" i="350" s="1"/>
  <c r="H115" i="350"/>
  <c r="P114" i="350"/>
  <c r="K114" i="350" s="1"/>
  <c r="L114" i="350" s="1"/>
  <c r="H114" i="350"/>
  <c r="P113" i="350"/>
  <c r="K113" i="350"/>
  <c r="L113" i="350" s="1"/>
  <c r="H113" i="350"/>
  <c r="P112" i="350"/>
  <c r="K112" i="350" s="1"/>
  <c r="H112" i="350"/>
  <c r="J111" i="350"/>
  <c r="H110" i="350"/>
  <c r="H109" i="350"/>
  <c r="H108" i="350"/>
  <c r="H107" i="350"/>
  <c r="H106" i="350"/>
  <c r="P105" i="350"/>
  <c r="K105" i="350" s="1"/>
  <c r="L105" i="350" s="1"/>
  <c r="H105" i="350"/>
  <c r="P104" i="350"/>
  <c r="L104" i="350"/>
  <c r="K104" i="350"/>
  <c r="H104" i="350"/>
  <c r="P103" i="350"/>
  <c r="K103" i="350" s="1"/>
  <c r="L103" i="350" s="1"/>
  <c r="H103" i="350"/>
  <c r="P102" i="350"/>
  <c r="L102" i="350"/>
  <c r="K102" i="350"/>
  <c r="H102" i="350"/>
  <c r="P101" i="350"/>
  <c r="K101" i="350" s="1"/>
  <c r="H101" i="350"/>
  <c r="J100" i="350"/>
  <c r="H99" i="350"/>
  <c r="H98" i="350"/>
  <c r="H97" i="350"/>
  <c r="H96" i="350"/>
  <c r="H95" i="350"/>
  <c r="H94" i="350"/>
  <c r="P93" i="350"/>
  <c r="K93" i="350" s="1"/>
  <c r="L93" i="350" s="1"/>
  <c r="H93" i="350"/>
  <c r="P92" i="350"/>
  <c r="K92" i="350"/>
  <c r="K100" i="350" s="1"/>
  <c r="H92" i="350"/>
  <c r="J91" i="350"/>
  <c r="H90" i="350"/>
  <c r="H89" i="350"/>
  <c r="H88" i="350"/>
  <c r="H87" i="350"/>
  <c r="H86" i="350"/>
  <c r="H85" i="350"/>
  <c r="H84" i="350"/>
  <c r="H83" i="350"/>
  <c r="P82" i="350"/>
  <c r="K82" i="350" s="1"/>
  <c r="K91" i="350" s="1"/>
  <c r="H82" i="350"/>
  <c r="L81" i="350"/>
  <c r="K81" i="350"/>
  <c r="J81" i="350"/>
  <c r="H80" i="350"/>
  <c r="H79" i="350"/>
  <c r="H78" i="350"/>
  <c r="H77" i="350"/>
  <c r="H76" i="350"/>
  <c r="J75" i="350"/>
  <c r="H74" i="350"/>
  <c r="H73" i="350"/>
  <c r="P72" i="350"/>
  <c r="K72" i="350"/>
  <c r="L72" i="350" s="1"/>
  <c r="H72" i="350"/>
  <c r="P71" i="350"/>
  <c r="K71" i="350" s="1"/>
  <c r="L71" i="350"/>
  <c r="H71" i="350"/>
  <c r="P70" i="350"/>
  <c r="L70" i="350"/>
  <c r="K70" i="350"/>
  <c r="H70" i="350"/>
  <c r="P69" i="350"/>
  <c r="K69" i="350" s="1"/>
  <c r="L69" i="350"/>
  <c r="H69" i="350"/>
  <c r="P68" i="350"/>
  <c r="K68" i="350"/>
  <c r="L68" i="350" s="1"/>
  <c r="H68" i="350"/>
  <c r="P67" i="350"/>
  <c r="K67" i="350" s="1"/>
  <c r="L67" i="350" s="1"/>
  <c r="H67" i="350"/>
  <c r="P66" i="350"/>
  <c r="K66" i="350"/>
  <c r="L66" i="350" s="1"/>
  <c r="H66" i="350"/>
  <c r="P65" i="350"/>
  <c r="K65" i="350" s="1"/>
  <c r="K75" i="350" s="1"/>
  <c r="L65" i="350"/>
  <c r="L75" i="350" s="1"/>
  <c r="H65" i="350"/>
  <c r="J64" i="350"/>
  <c r="H63" i="350"/>
  <c r="H62" i="350"/>
  <c r="H61" i="350"/>
  <c r="H60" i="350"/>
  <c r="H59" i="350"/>
  <c r="H58" i="350"/>
  <c r="P57" i="350"/>
  <c r="K57" i="350" s="1"/>
  <c r="L57" i="350"/>
  <c r="H57" i="350"/>
  <c r="P56" i="350"/>
  <c r="K56" i="350"/>
  <c r="L56" i="350" s="1"/>
  <c r="H56" i="350"/>
  <c r="P55" i="350"/>
  <c r="K55" i="350" s="1"/>
  <c r="L55" i="350" s="1"/>
  <c r="H55" i="350"/>
  <c r="P54" i="350"/>
  <c r="L54" i="350"/>
  <c r="K54" i="350"/>
  <c r="H54" i="350"/>
  <c r="P53" i="350"/>
  <c r="K53" i="350" s="1"/>
  <c r="L53" i="350"/>
  <c r="H53" i="350"/>
  <c r="P52" i="350"/>
  <c r="K52" i="350"/>
  <c r="L52" i="350" s="1"/>
  <c r="L64" i="350" s="1"/>
  <c r="H52" i="350"/>
  <c r="H50" i="350"/>
  <c r="H49" i="350"/>
  <c r="H47" i="350"/>
  <c r="H46" i="350"/>
  <c r="H45" i="350"/>
  <c r="H44" i="350"/>
  <c r="H43" i="350"/>
  <c r="H42" i="350"/>
  <c r="H41" i="350"/>
  <c r="H40" i="350"/>
  <c r="H39" i="350"/>
  <c r="J38" i="350"/>
  <c r="H37" i="350"/>
  <c r="H36" i="350"/>
  <c r="H35" i="350"/>
  <c r="H34" i="350"/>
  <c r="H33" i="350"/>
  <c r="H32" i="350"/>
  <c r="H31" i="350"/>
  <c r="H30" i="350"/>
  <c r="H29" i="350"/>
  <c r="P28" i="350"/>
  <c r="K28" i="350" s="1"/>
  <c r="L28" i="350" s="1"/>
  <c r="H28" i="350"/>
  <c r="P27" i="350"/>
  <c r="K27" i="350" s="1"/>
  <c r="L27" i="350" s="1"/>
  <c r="H27" i="350"/>
  <c r="P26" i="350"/>
  <c r="L26" i="350"/>
  <c r="K26" i="350"/>
  <c r="H26" i="350"/>
  <c r="P25" i="350"/>
  <c r="K25" i="350"/>
  <c r="H25" i="350"/>
  <c r="J24" i="350"/>
  <c r="H23" i="350"/>
  <c r="H22" i="350"/>
  <c r="H21" i="350"/>
  <c r="P20" i="350"/>
  <c r="L20" i="350"/>
  <c r="K20" i="350"/>
  <c r="H20" i="350"/>
  <c r="P19" i="350"/>
  <c r="K19" i="350" s="1"/>
  <c r="L19" i="350" s="1"/>
  <c r="H19" i="350"/>
  <c r="P18" i="350"/>
  <c r="L18" i="350"/>
  <c r="K18" i="350"/>
  <c r="H18" i="350"/>
  <c r="P17" i="350"/>
  <c r="K17" i="350" s="1"/>
  <c r="H17" i="350"/>
  <c r="J16" i="350"/>
  <c r="H15" i="350"/>
  <c r="H14" i="350"/>
  <c r="H13" i="350"/>
  <c r="H12" i="350"/>
  <c r="H11" i="350"/>
  <c r="H10" i="350"/>
  <c r="H9" i="350"/>
  <c r="H8" i="350"/>
  <c r="P7" i="350"/>
  <c r="L7" i="350"/>
  <c r="K7" i="350"/>
  <c r="H7" i="350"/>
  <c r="P6" i="350"/>
  <c r="K6" i="350" s="1"/>
  <c r="H6" i="350"/>
  <c r="P5" i="350"/>
  <c r="L5" i="350"/>
  <c r="K5" i="350"/>
  <c r="H5" i="350"/>
  <c r="G1" i="350" s="1"/>
  <c r="G2" i="350" s="1"/>
  <c r="I2" i="350"/>
  <c r="I1" i="350"/>
  <c r="E1" i="350"/>
  <c r="R117" i="359" l="1"/>
  <c r="R112" i="359"/>
  <c r="Q112" i="359"/>
  <c r="R118" i="359"/>
  <c r="Q118" i="359"/>
  <c r="R74" i="359"/>
  <c r="Q74" i="359"/>
  <c r="R100" i="359"/>
  <c r="Q100" i="359"/>
  <c r="Q127" i="359"/>
  <c r="AG56" i="359"/>
  <c r="AH44" i="359" s="1"/>
  <c r="Q56" i="359"/>
  <c r="AF56" i="359"/>
  <c r="Q125" i="359"/>
  <c r="R125" i="359"/>
  <c r="R85" i="359"/>
  <c r="Q58" i="359"/>
  <c r="R58" i="359"/>
  <c r="Q87" i="359"/>
  <c r="R87" i="359"/>
  <c r="AG95" i="359"/>
  <c r="AH83" i="359" s="1"/>
  <c r="R45" i="359"/>
  <c r="Q45" i="359"/>
  <c r="O30" i="359"/>
  <c r="R18" i="359"/>
  <c r="Q18" i="359"/>
  <c r="R127" i="358"/>
  <c r="Q127" i="358"/>
  <c r="R123" i="358"/>
  <c r="Q123" i="358"/>
  <c r="R50" i="359"/>
  <c r="R32" i="359"/>
  <c r="Q32" i="359"/>
  <c r="R34" i="359"/>
  <c r="Q34" i="359"/>
  <c r="O43" i="359"/>
  <c r="R43" i="359" s="1"/>
  <c r="S31" i="359" s="1"/>
  <c r="R31" i="359"/>
  <c r="Q31" i="359"/>
  <c r="R10" i="359"/>
  <c r="Q10" i="359"/>
  <c r="R144" i="358"/>
  <c r="Q144" i="358"/>
  <c r="R136" i="358"/>
  <c r="Q136" i="358"/>
  <c r="Q115" i="358"/>
  <c r="R115" i="358"/>
  <c r="O108" i="358"/>
  <c r="Q96" i="358"/>
  <c r="R96" i="358"/>
  <c r="R5" i="358"/>
  <c r="Q5" i="358"/>
  <c r="O17" i="358"/>
  <c r="R165" i="358"/>
  <c r="Q165" i="358"/>
  <c r="O147" i="358"/>
  <c r="R135" i="358"/>
  <c r="Q135" i="358"/>
  <c r="Q126" i="358"/>
  <c r="Q7" i="359"/>
  <c r="R143" i="358"/>
  <c r="Q143" i="358"/>
  <c r="Q113" i="358"/>
  <c r="R113" i="358"/>
  <c r="Q151" i="358"/>
  <c r="R151" i="358"/>
  <c r="Q148" i="358"/>
  <c r="O160" i="358"/>
  <c r="R148" i="358"/>
  <c r="Q128" i="358"/>
  <c r="R75" i="358"/>
  <c r="O56" i="358"/>
  <c r="R56" i="358" s="1"/>
  <c r="S44" i="358" s="1"/>
  <c r="R44" i="358"/>
  <c r="Q44" i="358"/>
  <c r="R83" i="357"/>
  <c r="Q83" i="357"/>
  <c r="O95" i="357"/>
  <c r="R110" i="357"/>
  <c r="Q110" i="357"/>
  <c r="R73" i="357"/>
  <c r="Q73" i="357"/>
  <c r="Q62" i="358"/>
  <c r="R62" i="358"/>
  <c r="AG69" i="358"/>
  <c r="AH57" i="358" s="1"/>
  <c r="Q69" i="358"/>
  <c r="AF69" i="358"/>
  <c r="Q33" i="358"/>
  <c r="R33" i="358"/>
  <c r="R23" i="358"/>
  <c r="Q23" i="358"/>
  <c r="AF17" i="358"/>
  <c r="R162" i="357"/>
  <c r="Q162" i="357"/>
  <c r="AG173" i="357"/>
  <c r="AH161" i="357" s="1"/>
  <c r="AF173" i="357"/>
  <c r="Q123" i="357"/>
  <c r="R123" i="357"/>
  <c r="Q57" i="357"/>
  <c r="O69" i="357"/>
  <c r="R69" i="357" s="1"/>
  <c r="S57" i="357" s="1"/>
  <c r="R57" i="357"/>
  <c r="R73" i="358"/>
  <c r="Q73" i="358"/>
  <c r="R49" i="357"/>
  <c r="Q49" i="357"/>
  <c r="R74" i="357"/>
  <c r="Q74" i="357"/>
  <c r="R138" i="357"/>
  <c r="Q138" i="357"/>
  <c r="R117" i="357"/>
  <c r="Q117" i="357"/>
  <c r="Q99" i="357"/>
  <c r="R99" i="357"/>
  <c r="R72" i="357"/>
  <c r="Q72" i="357"/>
  <c r="R35" i="357"/>
  <c r="Q35" i="357"/>
  <c r="R140" i="357"/>
  <c r="Q140" i="357"/>
  <c r="R50" i="357"/>
  <c r="Q50" i="357"/>
  <c r="AG121" i="357"/>
  <c r="AH109" i="357" s="1"/>
  <c r="AF121" i="357"/>
  <c r="Q87" i="357"/>
  <c r="R87" i="357"/>
  <c r="Q20" i="357"/>
  <c r="R20" i="357"/>
  <c r="Q6" i="357"/>
  <c r="Q111" i="356"/>
  <c r="AG108" i="356"/>
  <c r="AH96" i="356" s="1"/>
  <c r="AF108" i="356"/>
  <c r="AF43" i="357"/>
  <c r="Q43" i="357"/>
  <c r="AG43" i="357"/>
  <c r="AH31" i="357" s="1"/>
  <c r="O147" i="356"/>
  <c r="R135" i="356"/>
  <c r="Q135" i="356"/>
  <c r="AF134" i="356"/>
  <c r="AG134" i="356"/>
  <c r="AH122" i="356" s="1"/>
  <c r="Q103" i="356"/>
  <c r="R103" i="356"/>
  <c r="O95" i="356"/>
  <c r="R83" i="356"/>
  <c r="Q83" i="356"/>
  <c r="R38" i="356"/>
  <c r="Q38" i="356"/>
  <c r="R8" i="356"/>
  <c r="Q8" i="356"/>
  <c r="R34" i="357"/>
  <c r="R8" i="357"/>
  <c r="Q115" i="356"/>
  <c r="R115" i="356"/>
  <c r="R112" i="356"/>
  <c r="Q112" i="356"/>
  <c r="AF56" i="356"/>
  <c r="AG56" i="356"/>
  <c r="AH44" i="356" s="1"/>
  <c r="Q56" i="356"/>
  <c r="Q162" i="356"/>
  <c r="R162" i="356"/>
  <c r="Q137" i="356"/>
  <c r="R137" i="356"/>
  <c r="R114" i="356"/>
  <c r="Q114" i="356"/>
  <c r="R89" i="356"/>
  <c r="Q89" i="356"/>
  <c r="R85" i="356"/>
  <c r="Q85" i="356"/>
  <c r="R58" i="356"/>
  <c r="Q58" i="356"/>
  <c r="R37" i="356"/>
  <c r="Q37" i="356"/>
  <c r="R33" i="356"/>
  <c r="Q33" i="356"/>
  <c r="Q11" i="356"/>
  <c r="R11" i="356"/>
  <c r="Q7" i="356"/>
  <c r="R7" i="356"/>
  <c r="R122" i="356"/>
  <c r="R45" i="356"/>
  <c r="Q45" i="356"/>
  <c r="R20" i="356"/>
  <c r="Q20" i="356"/>
  <c r="R149" i="356"/>
  <c r="Q73" i="356"/>
  <c r="R73" i="356"/>
  <c r="R31" i="356"/>
  <c r="R24" i="356"/>
  <c r="Q24" i="356"/>
  <c r="Q162" i="359"/>
  <c r="R162" i="359"/>
  <c r="Q148" i="359"/>
  <c r="O160" i="359"/>
  <c r="R148" i="359"/>
  <c r="R130" i="359"/>
  <c r="Q130" i="359"/>
  <c r="R167" i="359"/>
  <c r="Q167" i="359"/>
  <c r="Q123" i="359"/>
  <c r="R123" i="359"/>
  <c r="R110" i="359"/>
  <c r="Q110" i="359"/>
  <c r="R141" i="359"/>
  <c r="Q141" i="359"/>
  <c r="R143" i="359"/>
  <c r="Q143" i="359"/>
  <c r="O147" i="359"/>
  <c r="R135" i="359"/>
  <c r="Q135" i="359"/>
  <c r="R128" i="359"/>
  <c r="Q128" i="359"/>
  <c r="R113" i="359"/>
  <c r="Q113" i="359"/>
  <c r="AG108" i="359"/>
  <c r="AH96" i="359" s="1"/>
  <c r="AF108" i="359"/>
  <c r="O69" i="359"/>
  <c r="Q57" i="359"/>
  <c r="R57" i="359"/>
  <c r="O121" i="359"/>
  <c r="R109" i="359"/>
  <c r="Q109" i="359"/>
  <c r="R47" i="359"/>
  <c r="Q47" i="359"/>
  <c r="O56" i="359"/>
  <c r="R44" i="359"/>
  <c r="Q44" i="359"/>
  <c r="R59" i="359"/>
  <c r="Q59" i="359"/>
  <c r="O134" i="358"/>
  <c r="R122" i="358"/>
  <c r="Q122" i="358"/>
  <c r="R62" i="359"/>
  <c r="R142" i="358"/>
  <c r="Q142" i="358"/>
  <c r="R163" i="358"/>
  <c r="Q163" i="358"/>
  <c r="R83" i="358"/>
  <c r="Q83" i="358"/>
  <c r="O95" i="358"/>
  <c r="Q162" i="358"/>
  <c r="R162" i="358"/>
  <c r="AG108" i="358"/>
  <c r="AH96" i="358" s="1"/>
  <c r="AF108" i="358"/>
  <c r="AF43" i="358"/>
  <c r="Q43" i="358"/>
  <c r="AG43" i="358"/>
  <c r="AH31" i="358" s="1"/>
  <c r="Q164" i="358"/>
  <c r="R164" i="358"/>
  <c r="Q117" i="358"/>
  <c r="R117" i="358"/>
  <c r="Q7" i="358"/>
  <c r="R7" i="358"/>
  <c r="Q22" i="359"/>
  <c r="R22" i="359"/>
  <c r="Q166" i="358"/>
  <c r="R166" i="358"/>
  <c r="AG173" i="358"/>
  <c r="AH161" i="358" s="1"/>
  <c r="AF173" i="358"/>
  <c r="R139" i="358"/>
  <c r="Q139" i="358"/>
  <c r="AG121" i="358"/>
  <c r="AH109" i="358" s="1"/>
  <c r="AF121" i="358"/>
  <c r="R49" i="358"/>
  <c r="Q49" i="358"/>
  <c r="Q35" i="358"/>
  <c r="R35" i="358"/>
  <c r="R22" i="358"/>
  <c r="Q22" i="358"/>
  <c r="R19" i="358"/>
  <c r="Q19" i="358"/>
  <c r="R150" i="357"/>
  <c r="Q150" i="357"/>
  <c r="R116" i="357"/>
  <c r="Q116" i="357"/>
  <c r="O121" i="357"/>
  <c r="R109" i="357"/>
  <c r="Q109" i="357"/>
  <c r="R71" i="357"/>
  <c r="Q71" i="357"/>
  <c r="AG56" i="357"/>
  <c r="AH44" i="357" s="1"/>
  <c r="Q56" i="357"/>
  <c r="AF56" i="357"/>
  <c r="Q37" i="358"/>
  <c r="R37" i="358"/>
  <c r="Q129" i="357"/>
  <c r="R129" i="357"/>
  <c r="Q122" i="357"/>
  <c r="O134" i="357"/>
  <c r="R122" i="357"/>
  <c r="AG82" i="357"/>
  <c r="AH70" i="357" s="1"/>
  <c r="AF82" i="357"/>
  <c r="Q82" i="357"/>
  <c r="Q60" i="357"/>
  <c r="R60" i="357"/>
  <c r="R108" i="357"/>
  <c r="S96" i="357" s="1"/>
  <c r="Q108" i="357"/>
  <c r="R47" i="357"/>
  <c r="Q47" i="357"/>
  <c r="Q139" i="357"/>
  <c r="R139" i="357"/>
  <c r="Q101" i="357"/>
  <c r="R101" i="357"/>
  <c r="R111" i="357"/>
  <c r="Q111" i="357"/>
  <c r="O82" i="357"/>
  <c r="R82" i="357" s="1"/>
  <c r="S70" i="357" s="1"/>
  <c r="AF30" i="357"/>
  <c r="AG30" i="357"/>
  <c r="AH18" i="357" s="1"/>
  <c r="R9" i="357"/>
  <c r="Q9" i="357"/>
  <c r="Q137" i="357"/>
  <c r="R137" i="357"/>
  <c r="R48" i="357"/>
  <c r="Q48" i="357"/>
  <c r="R30" i="357"/>
  <c r="S18" i="357" s="1"/>
  <c r="Q30" i="357"/>
  <c r="AG173" i="356"/>
  <c r="AH161" i="356" s="1"/>
  <c r="AF173" i="356"/>
  <c r="O121" i="356"/>
  <c r="R109" i="356"/>
  <c r="Q109" i="356"/>
  <c r="O43" i="357"/>
  <c r="R43" i="357" s="1"/>
  <c r="S31" i="357" s="1"/>
  <c r="R31" i="357"/>
  <c r="Q31" i="357"/>
  <c r="R5" i="357"/>
  <c r="Q5" i="357"/>
  <c r="O17" i="357"/>
  <c r="Q113" i="356"/>
  <c r="R113" i="356"/>
  <c r="R88" i="356"/>
  <c r="Q88" i="356"/>
  <c r="AG69" i="356"/>
  <c r="AH57" i="356" s="1"/>
  <c r="Q69" i="356"/>
  <c r="AF69" i="356"/>
  <c r="R36" i="356"/>
  <c r="Q36" i="356"/>
  <c r="R5" i="356"/>
  <c r="Q5" i="356"/>
  <c r="O17" i="356"/>
  <c r="Q164" i="356"/>
  <c r="R164" i="356"/>
  <c r="Q139" i="356"/>
  <c r="R139" i="356"/>
  <c r="R97" i="356"/>
  <c r="Q97" i="356"/>
  <c r="R60" i="356"/>
  <c r="Q60" i="356"/>
  <c r="O69" i="356"/>
  <c r="R69" i="356" s="1"/>
  <c r="S57" i="356" s="1"/>
  <c r="R57" i="356"/>
  <c r="Q57" i="356"/>
  <c r="Q123" i="356"/>
  <c r="R123" i="356"/>
  <c r="Q125" i="356"/>
  <c r="R125" i="356"/>
  <c r="R74" i="356"/>
  <c r="Q74" i="356"/>
  <c r="Q48" i="356"/>
  <c r="R48" i="356"/>
  <c r="R98" i="356"/>
  <c r="Q98" i="356"/>
  <c r="Q21" i="356"/>
  <c r="R21" i="356"/>
  <c r="Q23" i="356"/>
  <c r="R23" i="356"/>
  <c r="AG30" i="356"/>
  <c r="AH18" i="356" s="1"/>
  <c r="AF30" i="356"/>
  <c r="Q149" i="359"/>
  <c r="R149" i="359"/>
  <c r="Q161" i="359"/>
  <c r="O173" i="359"/>
  <c r="R161" i="359"/>
  <c r="R165" i="359"/>
  <c r="R83" i="359"/>
  <c r="Q83" i="359"/>
  <c r="O95" i="359"/>
  <c r="R139" i="359"/>
  <c r="Q139" i="359"/>
  <c r="R116" i="359"/>
  <c r="Q116" i="359"/>
  <c r="Q61" i="359"/>
  <c r="R61" i="359"/>
  <c r="AG121" i="359"/>
  <c r="AH109" i="359" s="1"/>
  <c r="AF121" i="359"/>
  <c r="R72" i="359"/>
  <c r="Q72" i="359"/>
  <c r="R49" i="359"/>
  <c r="Q49" i="359"/>
  <c r="R36" i="359"/>
  <c r="Q36" i="359"/>
  <c r="R109" i="358"/>
  <c r="Q109" i="358"/>
  <c r="O121" i="358"/>
  <c r="R38" i="359"/>
  <c r="Q38" i="359"/>
  <c r="R125" i="358"/>
  <c r="Q125" i="358"/>
  <c r="AF69" i="359"/>
  <c r="AG69" i="359"/>
  <c r="AH57" i="359" s="1"/>
  <c r="Q69" i="359"/>
  <c r="R6" i="359"/>
  <c r="Q6" i="359"/>
  <c r="R140" i="358"/>
  <c r="Q140" i="358"/>
  <c r="R99" i="358"/>
  <c r="Q99" i="358"/>
  <c r="AF95" i="358"/>
  <c r="AG95" i="358"/>
  <c r="AH83" i="358" s="1"/>
  <c r="AG147" i="358"/>
  <c r="AH135" i="358" s="1"/>
  <c r="AF147" i="358"/>
  <c r="Q9" i="359"/>
  <c r="AF17" i="359"/>
  <c r="R150" i="358"/>
  <c r="Q150" i="358"/>
  <c r="Q161" i="358"/>
  <c r="O173" i="358"/>
  <c r="R161" i="358"/>
  <c r="AG160" i="358"/>
  <c r="AH148" i="358" s="1"/>
  <c r="AF160" i="358"/>
  <c r="Q124" i="358"/>
  <c r="R47" i="358"/>
  <c r="Q47" i="358"/>
  <c r="R30" i="358"/>
  <c r="S18" i="358" s="1"/>
  <c r="Q58" i="358"/>
  <c r="R58" i="358"/>
  <c r="R164" i="357"/>
  <c r="Q164" i="357"/>
  <c r="O43" i="358"/>
  <c r="R43" i="358" s="1"/>
  <c r="S31" i="358" s="1"/>
  <c r="O160" i="357"/>
  <c r="R114" i="357"/>
  <c r="Q114" i="357"/>
  <c r="R71" i="358"/>
  <c r="Q71" i="358"/>
  <c r="Q57" i="358"/>
  <c r="O69" i="358"/>
  <c r="R69" i="358" s="1"/>
  <c r="S57" i="358" s="1"/>
  <c r="R57" i="358"/>
  <c r="R46" i="358"/>
  <c r="Q46" i="358"/>
  <c r="R161" i="357"/>
  <c r="O173" i="357"/>
  <c r="Q161" i="357"/>
  <c r="Q127" i="357"/>
  <c r="R127" i="357"/>
  <c r="Q75" i="358"/>
  <c r="R21" i="358"/>
  <c r="Q21" i="358"/>
  <c r="R45" i="357"/>
  <c r="Q45" i="357"/>
  <c r="R135" i="357"/>
  <c r="Q135" i="357"/>
  <c r="O147" i="357"/>
  <c r="R124" i="357"/>
  <c r="Q124" i="357"/>
  <c r="R130" i="357"/>
  <c r="Q130" i="357"/>
  <c r="R113" i="357"/>
  <c r="Q113" i="357"/>
  <c r="R33" i="357"/>
  <c r="Q33" i="357"/>
  <c r="R100" i="357"/>
  <c r="Q100" i="357"/>
  <c r="Q161" i="356"/>
  <c r="O173" i="356"/>
  <c r="R161" i="356"/>
  <c r="Q134" i="356"/>
  <c r="R134" i="356"/>
  <c r="S122" i="356" s="1"/>
  <c r="AF121" i="356"/>
  <c r="AG121" i="356"/>
  <c r="AH109" i="356" s="1"/>
  <c r="AG17" i="357"/>
  <c r="AH5" i="357" s="1"/>
  <c r="AF17" i="357"/>
  <c r="Q166" i="356"/>
  <c r="R166" i="356"/>
  <c r="Q148" i="356"/>
  <c r="O160" i="356"/>
  <c r="R148" i="356"/>
  <c r="AF147" i="356"/>
  <c r="AG147" i="356"/>
  <c r="AH135" i="356" s="1"/>
  <c r="R86" i="356"/>
  <c r="Q86" i="356"/>
  <c r="R61" i="356"/>
  <c r="Q61" i="356"/>
  <c r="R34" i="356"/>
  <c r="Q34" i="356"/>
  <c r="Q22" i="357"/>
  <c r="R22" i="357"/>
  <c r="Q141" i="356"/>
  <c r="R141" i="356"/>
  <c r="R96" i="356"/>
  <c r="Q96" i="356"/>
  <c r="O108" i="356"/>
  <c r="R87" i="356"/>
  <c r="Q87" i="356"/>
  <c r="R39" i="356"/>
  <c r="Q39" i="356"/>
  <c r="R35" i="356"/>
  <c r="Q35" i="356"/>
  <c r="R9" i="356"/>
  <c r="Q9" i="356"/>
  <c r="Q127" i="356"/>
  <c r="R127" i="356"/>
  <c r="Q82" i="356"/>
  <c r="AG82" i="356"/>
  <c r="AH70" i="356" s="1"/>
  <c r="AF82" i="356"/>
  <c r="R56" i="356"/>
  <c r="S44" i="356" s="1"/>
  <c r="Q101" i="356"/>
  <c r="R101" i="356"/>
  <c r="Q129" i="356"/>
  <c r="R129" i="356"/>
  <c r="Q71" i="356"/>
  <c r="R71" i="356"/>
  <c r="R22" i="356"/>
  <c r="Q22" i="356"/>
  <c r="R47" i="356"/>
  <c r="Q47" i="356"/>
  <c r="Q18" i="356"/>
  <c r="O30" i="356"/>
  <c r="R18" i="356"/>
  <c r="Q166" i="359"/>
  <c r="R166" i="359"/>
  <c r="Q129" i="359"/>
  <c r="R129" i="359"/>
  <c r="AG173" i="359"/>
  <c r="AH161" i="359" s="1"/>
  <c r="AF173" i="359"/>
  <c r="Q164" i="359"/>
  <c r="R164" i="359"/>
  <c r="Q151" i="359"/>
  <c r="R151" i="359"/>
  <c r="AG160" i="359"/>
  <c r="AH148" i="359" s="1"/>
  <c r="AF160" i="359"/>
  <c r="R137" i="359"/>
  <c r="Q137" i="359"/>
  <c r="O134" i="359"/>
  <c r="Q122" i="359"/>
  <c r="R122" i="359"/>
  <c r="R114" i="359"/>
  <c r="Q114" i="359"/>
  <c r="AF134" i="359"/>
  <c r="AG134" i="359"/>
  <c r="AH122" i="359" s="1"/>
  <c r="AG147" i="359"/>
  <c r="AH135" i="359" s="1"/>
  <c r="AF147" i="359"/>
  <c r="R115" i="359"/>
  <c r="Q115" i="359"/>
  <c r="R111" i="359"/>
  <c r="Q111" i="359"/>
  <c r="R102" i="359"/>
  <c r="Q102" i="359"/>
  <c r="R23" i="359"/>
  <c r="Q23" i="359"/>
  <c r="Q96" i="359"/>
  <c r="O108" i="359"/>
  <c r="R96" i="359"/>
  <c r="R73" i="359"/>
  <c r="Q73" i="359"/>
  <c r="Q60" i="359"/>
  <c r="R60" i="359"/>
  <c r="R98" i="359"/>
  <c r="Q98" i="359"/>
  <c r="AG82" i="359"/>
  <c r="AH70" i="359" s="1"/>
  <c r="AF82" i="359"/>
  <c r="Q82" i="359"/>
  <c r="Q33" i="359"/>
  <c r="R33" i="359"/>
  <c r="AG30" i="359"/>
  <c r="AH18" i="359" s="1"/>
  <c r="AF30" i="359"/>
  <c r="Q35" i="359"/>
  <c r="R35" i="359"/>
  <c r="Q11" i="359"/>
  <c r="R11" i="359"/>
  <c r="Q37" i="359"/>
  <c r="R37" i="359"/>
  <c r="Q39" i="359"/>
  <c r="R39" i="359"/>
  <c r="AF43" i="359"/>
  <c r="Q43" i="359"/>
  <c r="AG43" i="359"/>
  <c r="AH31" i="359" s="1"/>
  <c r="R8" i="359"/>
  <c r="Q8" i="359"/>
  <c r="R5" i="359"/>
  <c r="Q5" i="359"/>
  <c r="O17" i="359"/>
  <c r="R138" i="358"/>
  <c r="Q138" i="358"/>
  <c r="Q149" i="358"/>
  <c r="R149" i="358"/>
  <c r="R141" i="358"/>
  <c r="Q141" i="358"/>
  <c r="Q111" i="358"/>
  <c r="R111" i="358"/>
  <c r="R137" i="358"/>
  <c r="Q137" i="358"/>
  <c r="Q100" i="358"/>
  <c r="R100" i="358"/>
  <c r="Q9" i="358"/>
  <c r="R9" i="358"/>
  <c r="Q97" i="358"/>
  <c r="AG82" i="358"/>
  <c r="AH70" i="358" s="1"/>
  <c r="Q82" i="358"/>
  <c r="AF82" i="358"/>
  <c r="R45" i="358"/>
  <c r="Q45" i="358"/>
  <c r="R50" i="358"/>
  <c r="Q50" i="358"/>
  <c r="AG30" i="358"/>
  <c r="AH18" i="358" s="1"/>
  <c r="AF30" i="358"/>
  <c r="O82" i="358"/>
  <c r="R82" i="358" s="1"/>
  <c r="S70" i="358" s="1"/>
  <c r="R20" i="358"/>
  <c r="Q20" i="358"/>
  <c r="R149" i="357"/>
  <c r="Q149" i="357"/>
  <c r="R112" i="357"/>
  <c r="Q112" i="357"/>
  <c r="R75" i="357"/>
  <c r="Q75" i="357"/>
  <c r="AG56" i="358"/>
  <c r="AH44" i="358" s="1"/>
  <c r="Q56" i="358"/>
  <c r="AF56" i="358"/>
  <c r="AG134" i="357"/>
  <c r="AH122" i="357" s="1"/>
  <c r="AF134" i="357"/>
  <c r="Q125" i="357"/>
  <c r="R125" i="357"/>
  <c r="Q62" i="357"/>
  <c r="R62" i="357"/>
  <c r="Q58" i="357"/>
  <c r="R58" i="357"/>
  <c r="Q60" i="358"/>
  <c r="R60" i="358"/>
  <c r="R48" i="358"/>
  <c r="Q48" i="358"/>
  <c r="R96" i="357"/>
  <c r="AF147" i="357"/>
  <c r="AG147" i="357"/>
  <c r="AH135" i="357" s="1"/>
  <c r="Q141" i="357"/>
  <c r="R141" i="357"/>
  <c r="R136" i="357"/>
  <c r="Q136" i="357"/>
  <c r="R115" i="357"/>
  <c r="Q115" i="357"/>
  <c r="Q96" i="357"/>
  <c r="R7" i="357"/>
  <c r="Q7" i="357"/>
  <c r="R128" i="357"/>
  <c r="Q128" i="357"/>
  <c r="Q97" i="357"/>
  <c r="R97" i="357"/>
  <c r="R46" i="357"/>
  <c r="Q46" i="357"/>
  <c r="R126" i="357"/>
  <c r="Q126" i="357"/>
  <c r="R98" i="357"/>
  <c r="Q98" i="357"/>
  <c r="Q85" i="357"/>
  <c r="R85" i="357"/>
  <c r="O56" i="357"/>
  <c r="R56" i="357" s="1"/>
  <c r="S44" i="357" s="1"/>
  <c r="R84" i="356"/>
  <c r="Q84" i="356"/>
  <c r="R44" i="356"/>
  <c r="R32" i="356"/>
  <c r="Q32" i="356"/>
  <c r="AG43" i="356"/>
  <c r="AH31" i="356" s="1"/>
  <c r="AF43" i="356"/>
  <c r="Q43" i="356"/>
  <c r="AG160" i="356"/>
  <c r="AH148" i="356" s="1"/>
  <c r="AF160" i="356"/>
  <c r="Q143" i="356"/>
  <c r="R143" i="356"/>
  <c r="R110" i="356"/>
  <c r="Q110" i="356"/>
  <c r="R62" i="356"/>
  <c r="Q62" i="356"/>
  <c r="Q70" i="356"/>
  <c r="O82" i="356"/>
  <c r="R82" i="356" s="1"/>
  <c r="S70" i="356" s="1"/>
  <c r="R70" i="356"/>
  <c r="Q46" i="356"/>
  <c r="R46" i="356"/>
  <c r="R72" i="356"/>
  <c r="Q72" i="356"/>
  <c r="Q50" i="356"/>
  <c r="R50" i="356"/>
  <c r="Q19" i="356"/>
  <c r="R19" i="356"/>
  <c r="Q31" i="356"/>
  <c r="K16" i="350"/>
  <c r="L6" i="350"/>
  <c r="L16" i="350" s="1"/>
  <c r="E2" i="350" s="1"/>
  <c r="K24" i="350"/>
  <c r="L17" i="350"/>
  <c r="L24" i="350" s="1"/>
  <c r="K38" i="350"/>
  <c r="K64" i="350"/>
  <c r="L112" i="350"/>
  <c r="L124" i="350" s="1"/>
  <c r="K124" i="350"/>
  <c r="L25" i="350"/>
  <c r="L38" i="350" s="1"/>
  <c r="L92" i="350"/>
  <c r="L100" i="350" s="1"/>
  <c r="L101" i="350"/>
  <c r="L111" i="350" s="1"/>
  <c r="K111" i="350"/>
  <c r="L101" i="351"/>
  <c r="L111" i="351" s="1"/>
  <c r="K111" i="351"/>
  <c r="L112" i="351"/>
  <c r="L124" i="351" s="1"/>
  <c r="K124" i="351"/>
  <c r="G1" i="351"/>
  <c r="G2" i="351" s="1"/>
  <c r="L24" i="351"/>
  <c r="K64" i="351"/>
  <c r="K75" i="351"/>
  <c r="L65" i="351"/>
  <c r="L75" i="351" s="1"/>
  <c r="L82" i="351"/>
  <c r="L91" i="351" s="1"/>
  <c r="K91" i="351"/>
  <c r="L82" i="350"/>
  <c r="L91" i="350" s="1"/>
  <c r="K16" i="351"/>
  <c r="L5" i="351"/>
  <c r="L16" i="351" s="1"/>
  <c r="L64" i="351"/>
  <c r="L92" i="351"/>
  <c r="L100" i="351" s="1"/>
  <c r="L25" i="351"/>
  <c r="L38" i="351" s="1"/>
  <c r="R160" i="356" l="1"/>
  <c r="S148" i="356" s="1"/>
  <c r="Q160" i="356"/>
  <c r="R95" i="359"/>
  <c r="S83" i="359" s="1"/>
  <c r="Q95" i="359"/>
  <c r="R17" i="356"/>
  <c r="S5" i="356" s="1"/>
  <c r="Q17" i="356"/>
  <c r="E2" i="356"/>
  <c r="Q17" i="357"/>
  <c r="E2" i="357"/>
  <c r="R17" i="357"/>
  <c r="S5" i="357" s="1"/>
  <c r="R121" i="356"/>
  <c r="S109" i="356" s="1"/>
  <c r="Q121" i="356"/>
  <c r="R121" i="359"/>
  <c r="S109" i="359" s="1"/>
  <c r="Q121" i="359"/>
  <c r="R160" i="359"/>
  <c r="S148" i="359" s="1"/>
  <c r="Q160" i="359"/>
  <c r="R95" i="357"/>
  <c r="S83" i="357" s="1"/>
  <c r="Q95" i="357"/>
  <c r="Q17" i="359"/>
  <c r="R17" i="359"/>
  <c r="S5" i="359" s="1"/>
  <c r="E2" i="359"/>
  <c r="R134" i="359"/>
  <c r="S122" i="359" s="1"/>
  <c r="Q134" i="359"/>
  <c r="Q30" i="356"/>
  <c r="R30" i="356"/>
  <c r="S18" i="356" s="1"/>
  <c r="Q160" i="357"/>
  <c r="R160" i="357"/>
  <c r="S148" i="357" s="1"/>
  <c r="R121" i="358"/>
  <c r="S109" i="358" s="1"/>
  <c r="Q121" i="358"/>
  <c r="R173" i="359"/>
  <c r="S161" i="359" s="1"/>
  <c r="Q173" i="359"/>
  <c r="R160" i="358"/>
  <c r="S148" i="358" s="1"/>
  <c r="Q160" i="358"/>
  <c r="R17" i="358"/>
  <c r="S5" i="358" s="1"/>
  <c r="Q17" i="358"/>
  <c r="E2" i="358"/>
  <c r="R30" i="359"/>
  <c r="S18" i="359" s="1"/>
  <c r="Q30" i="359"/>
  <c r="R173" i="357"/>
  <c r="S161" i="357" s="1"/>
  <c r="Q173" i="357"/>
  <c r="Q173" i="358"/>
  <c r="R173" i="358"/>
  <c r="S161" i="358" s="1"/>
  <c r="R134" i="357"/>
  <c r="S122" i="357" s="1"/>
  <c r="Q134" i="357"/>
  <c r="R134" i="358"/>
  <c r="S122" i="358" s="1"/>
  <c r="Q134" i="358"/>
  <c r="R147" i="359"/>
  <c r="S135" i="359" s="1"/>
  <c r="Q147" i="359"/>
  <c r="R147" i="356"/>
  <c r="S135" i="356" s="1"/>
  <c r="Q147" i="356"/>
  <c r="R147" i="358"/>
  <c r="S135" i="358" s="1"/>
  <c r="Q147" i="358"/>
  <c r="Q108" i="358"/>
  <c r="R108" i="358"/>
  <c r="S96" i="358" s="1"/>
  <c r="Q30" i="358"/>
  <c r="R108" i="359"/>
  <c r="S96" i="359" s="1"/>
  <c r="Q108" i="359"/>
  <c r="Q108" i="356"/>
  <c r="R108" i="356"/>
  <c r="S96" i="356" s="1"/>
  <c r="Q173" i="356"/>
  <c r="R173" i="356"/>
  <c r="S161" i="356" s="1"/>
  <c r="R147" i="357"/>
  <c r="S135" i="357" s="1"/>
  <c r="Q147" i="357"/>
  <c r="R121" i="357"/>
  <c r="S109" i="357" s="1"/>
  <c r="Q121" i="357"/>
  <c r="R95" i="358"/>
  <c r="S83" i="358" s="1"/>
  <c r="Q95" i="358"/>
  <c r="R56" i="359"/>
  <c r="S44" i="359" s="1"/>
  <c r="R69" i="359"/>
  <c r="S57" i="359" s="1"/>
  <c r="R95" i="356"/>
  <c r="S83" i="356" s="1"/>
  <c r="Q95" i="356"/>
  <c r="E2" i="351"/>
  <c r="AE173" i="349" l="1"/>
  <c r="AD173" i="349"/>
  <c r="AA173" i="349"/>
  <c r="Z173" i="349"/>
  <c r="M173" i="349"/>
  <c r="W172" i="349"/>
  <c r="H172" i="349"/>
  <c r="W171" i="349"/>
  <c r="H171" i="349"/>
  <c r="AG170" i="349"/>
  <c r="AF170" i="349"/>
  <c r="W170" i="349"/>
  <c r="H170" i="349"/>
  <c r="AG169" i="349"/>
  <c r="AF169" i="349"/>
  <c r="W169" i="349"/>
  <c r="H169" i="349"/>
  <c r="AG168" i="349"/>
  <c r="AF168" i="349"/>
  <c r="W168" i="349"/>
  <c r="H168" i="349"/>
  <c r="AG167" i="349"/>
  <c r="AF167" i="349"/>
  <c r="W167" i="349"/>
  <c r="AG166" i="349"/>
  <c r="W166" i="349"/>
  <c r="N166" i="349"/>
  <c r="AF166" i="349" s="1"/>
  <c r="P166" i="349"/>
  <c r="H166" i="349"/>
  <c r="W165" i="349"/>
  <c r="N165" i="349" s="1"/>
  <c r="H165" i="349"/>
  <c r="AG164" i="349"/>
  <c r="W164" i="349"/>
  <c r="N164" i="349"/>
  <c r="O164" i="349" s="1"/>
  <c r="AF164" i="349"/>
  <c r="P164" i="349"/>
  <c r="H164" i="349"/>
  <c r="W163" i="349"/>
  <c r="N163" i="349" s="1"/>
  <c r="P163" i="349"/>
  <c r="H163" i="349"/>
  <c r="AG162" i="349"/>
  <c r="W162" i="349"/>
  <c r="N162" i="349"/>
  <c r="AF162" i="349" s="1"/>
  <c r="P162" i="349"/>
  <c r="H162" i="349"/>
  <c r="W161" i="349"/>
  <c r="N161" i="349" s="1"/>
  <c r="P161" i="349"/>
  <c r="H161" i="349"/>
  <c r="AE160" i="349"/>
  <c r="AD160" i="349"/>
  <c r="AA160" i="349"/>
  <c r="Z160" i="349"/>
  <c r="M160" i="349"/>
  <c r="W159" i="349"/>
  <c r="H159" i="349"/>
  <c r="W158" i="349"/>
  <c r="H158" i="349"/>
  <c r="W157" i="349"/>
  <c r="H157" i="349"/>
  <c r="W156" i="349"/>
  <c r="H156" i="349"/>
  <c r="W155" i="349"/>
  <c r="H155" i="349"/>
  <c r="AG154" i="349"/>
  <c r="AF154" i="349"/>
  <c r="W154" i="349"/>
  <c r="H154" i="349"/>
  <c r="AG153" i="349"/>
  <c r="AF153" i="349"/>
  <c r="W153" i="349"/>
  <c r="H153" i="349"/>
  <c r="W152" i="349"/>
  <c r="N152" i="349"/>
  <c r="AG152" i="349" s="1"/>
  <c r="H152" i="349"/>
  <c r="W151" i="349"/>
  <c r="P151" i="349"/>
  <c r="N151" i="349"/>
  <c r="O151" i="349" s="1"/>
  <c r="AF151" i="349"/>
  <c r="H151" i="349"/>
  <c r="W150" i="349"/>
  <c r="N150" i="349"/>
  <c r="AG150" i="349" s="1"/>
  <c r="H150" i="349"/>
  <c r="W149" i="349"/>
  <c r="N149" i="349" s="1"/>
  <c r="P149" i="349"/>
  <c r="H149" i="349"/>
  <c r="W148" i="349"/>
  <c r="N148" i="349" s="1"/>
  <c r="P148" i="349"/>
  <c r="H148" i="349"/>
  <c r="AE147" i="349"/>
  <c r="AD147" i="349"/>
  <c r="AA147" i="349"/>
  <c r="Z147" i="349"/>
  <c r="W147" i="349"/>
  <c r="M147" i="349"/>
  <c r="W146" i="349"/>
  <c r="H146" i="349"/>
  <c r="AG145" i="349"/>
  <c r="AF145" i="349"/>
  <c r="W145" i="349"/>
  <c r="H145" i="349"/>
  <c r="AG144" i="349"/>
  <c r="AF144" i="349"/>
  <c r="W144" i="349"/>
  <c r="H144" i="349"/>
  <c r="W143" i="349"/>
  <c r="N143" i="349" s="1"/>
  <c r="P143" i="349"/>
  <c r="H143" i="349"/>
  <c r="AG142" i="349"/>
  <c r="W142" i="349"/>
  <c r="P142" i="349"/>
  <c r="N142" i="349"/>
  <c r="O142" i="349" s="1"/>
  <c r="AF142" i="349"/>
  <c r="H142" i="349"/>
  <c r="W141" i="349"/>
  <c r="N141" i="349" s="1"/>
  <c r="P141" i="349"/>
  <c r="H141" i="349"/>
  <c r="AG140" i="349"/>
  <c r="W140" i="349"/>
  <c r="P140" i="349"/>
  <c r="N140" i="349"/>
  <c r="O140" i="349" s="1"/>
  <c r="AF140" i="349"/>
  <c r="H140" i="349"/>
  <c r="W139" i="349"/>
  <c r="N139" i="349" s="1"/>
  <c r="P139" i="349"/>
  <c r="H139" i="349"/>
  <c r="AG138" i="349"/>
  <c r="W138" i="349"/>
  <c r="P138" i="349"/>
  <c r="N138" i="349"/>
  <c r="O138" i="349" s="1"/>
  <c r="AF138" i="349"/>
  <c r="H138" i="349"/>
  <c r="W137" i="349"/>
  <c r="N137" i="349" s="1"/>
  <c r="P137" i="349"/>
  <c r="H137" i="349"/>
  <c r="AG136" i="349"/>
  <c r="W136" i="349"/>
  <c r="P136" i="349"/>
  <c r="N136" i="349"/>
  <c r="O136" i="349" s="1"/>
  <c r="AF136" i="349"/>
  <c r="H136" i="349"/>
  <c r="W135" i="349"/>
  <c r="N135" i="349" s="1"/>
  <c r="P135" i="349"/>
  <c r="H135" i="349"/>
  <c r="AE134" i="349"/>
  <c r="AD134" i="349"/>
  <c r="AA134" i="349"/>
  <c r="Z134" i="349"/>
  <c r="M134" i="349"/>
  <c r="W133" i="349"/>
  <c r="H133" i="349"/>
  <c r="W132" i="349"/>
  <c r="H132" i="349"/>
  <c r="AG131" i="349"/>
  <c r="AF131" i="349"/>
  <c r="W131" i="349"/>
  <c r="H131" i="349"/>
  <c r="AG130" i="349"/>
  <c r="AF130" i="349"/>
  <c r="W130" i="349"/>
  <c r="H130" i="349"/>
  <c r="W129" i="349"/>
  <c r="N129" i="349"/>
  <c r="P129" i="349"/>
  <c r="H129" i="349"/>
  <c r="AG128" i="349"/>
  <c r="W128" i="349"/>
  <c r="P128" i="349"/>
  <c r="N128" i="349"/>
  <c r="O128" i="349" s="1"/>
  <c r="Q128" i="349" s="1"/>
  <c r="AF128" i="349"/>
  <c r="H128" i="349"/>
  <c r="W127" i="349"/>
  <c r="N127" i="349"/>
  <c r="P127" i="349"/>
  <c r="H127" i="349"/>
  <c r="AG126" i="349"/>
  <c r="W126" i="349"/>
  <c r="P126" i="349"/>
  <c r="N126" i="349"/>
  <c r="O126" i="349" s="1"/>
  <c r="Q126" i="349" s="1"/>
  <c r="AF126" i="349"/>
  <c r="H126" i="349"/>
  <c r="W125" i="349"/>
  <c r="N125" i="349"/>
  <c r="P125" i="349"/>
  <c r="H125" i="349"/>
  <c r="AG124" i="349"/>
  <c r="W124" i="349"/>
  <c r="P124" i="349"/>
  <c r="N124" i="349"/>
  <c r="O124" i="349" s="1"/>
  <c r="Q124" i="349" s="1"/>
  <c r="AF124" i="349"/>
  <c r="H124" i="349"/>
  <c r="W123" i="349"/>
  <c r="N123" i="349"/>
  <c r="P123" i="349"/>
  <c r="H123" i="349"/>
  <c r="W122" i="349"/>
  <c r="N122" i="349" s="1"/>
  <c r="H122" i="349"/>
  <c r="AE121" i="349"/>
  <c r="AD121" i="349"/>
  <c r="AA121" i="349"/>
  <c r="Z121" i="349"/>
  <c r="W121" i="349"/>
  <c r="M121" i="349"/>
  <c r="AG120" i="349"/>
  <c r="AF120" i="349"/>
  <c r="W120" i="349"/>
  <c r="H120" i="349"/>
  <c r="AG119" i="349"/>
  <c r="AF119" i="349"/>
  <c r="W119" i="349"/>
  <c r="H119" i="349"/>
  <c r="AG118" i="349"/>
  <c r="AF118" i="349"/>
  <c r="W118" i="349"/>
  <c r="H118" i="349"/>
  <c r="AG117" i="349"/>
  <c r="AF117" i="349"/>
  <c r="W117" i="349"/>
  <c r="H117" i="349"/>
  <c r="AG116" i="349"/>
  <c r="AF116" i="349"/>
  <c r="W116" i="349"/>
  <c r="H116" i="349"/>
  <c r="W115" i="349"/>
  <c r="P115" i="349"/>
  <c r="N115" i="349"/>
  <c r="AG115" i="349" s="1"/>
  <c r="H115" i="349"/>
  <c r="W114" i="349"/>
  <c r="P114" i="349"/>
  <c r="N114" i="349"/>
  <c r="AF114" i="349" s="1"/>
  <c r="H114" i="349"/>
  <c r="W113" i="349"/>
  <c r="N113" i="349"/>
  <c r="AG113" i="349" s="1"/>
  <c r="P113" i="349"/>
  <c r="H113" i="349"/>
  <c r="W112" i="349"/>
  <c r="P112" i="349"/>
  <c r="N112" i="349"/>
  <c r="AF112" i="349" s="1"/>
  <c r="H112" i="349"/>
  <c r="W111" i="349"/>
  <c r="P111" i="349"/>
  <c r="N111" i="349"/>
  <c r="AG111" i="349" s="1"/>
  <c r="H111" i="349"/>
  <c r="W110" i="349"/>
  <c r="P110" i="349"/>
  <c r="N110" i="349"/>
  <c r="AF110" i="349" s="1"/>
  <c r="H110" i="349"/>
  <c r="W109" i="349"/>
  <c r="P109" i="349"/>
  <c r="N109" i="349"/>
  <c r="O109" i="349" s="1"/>
  <c r="H109" i="349"/>
  <c r="AE108" i="349"/>
  <c r="AD108" i="349"/>
  <c r="AA108" i="349"/>
  <c r="Z108" i="349"/>
  <c r="W108" i="349"/>
  <c r="M108" i="349"/>
  <c r="W107" i="349"/>
  <c r="H107" i="349"/>
  <c r="AG106" i="349"/>
  <c r="AF106" i="349"/>
  <c r="W106" i="349"/>
  <c r="H106" i="349"/>
  <c r="AG105" i="349"/>
  <c r="AF105" i="349"/>
  <c r="W105" i="349"/>
  <c r="H105" i="349"/>
  <c r="AG104" i="349"/>
  <c r="AF104" i="349"/>
  <c r="W104" i="349"/>
  <c r="H104" i="349"/>
  <c r="W103" i="349"/>
  <c r="N103" i="349" s="1"/>
  <c r="P103" i="349"/>
  <c r="H103" i="349"/>
  <c r="W102" i="349"/>
  <c r="N102" i="349" s="1"/>
  <c r="H102" i="349"/>
  <c r="W101" i="349"/>
  <c r="N101" i="349" s="1"/>
  <c r="P101" i="349"/>
  <c r="H101" i="349"/>
  <c r="W100" i="349"/>
  <c r="N100" i="349" s="1"/>
  <c r="H100" i="349"/>
  <c r="W99" i="349"/>
  <c r="N99" i="349" s="1"/>
  <c r="P99" i="349"/>
  <c r="H99" i="349"/>
  <c r="W98" i="349"/>
  <c r="N98" i="349" s="1"/>
  <c r="H98" i="349"/>
  <c r="W97" i="349"/>
  <c r="N97" i="349" s="1"/>
  <c r="P97" i="349"/>
  <c r="H97" i="349"/>
  <c r="W96" i="349"/>
  <c r="N96" i="349" s="1"/>
  <c r="P96" i="349"/>
  <c r="P108" i="349"/>
  <c r="H96" i="349"/>
  <c r="AE95" i="349"/>
  <c r="AD95" i="349"/>
  <c r="AA95" i="349"/>
  <c r="Z95" i="349"/>
  <c r="M95" i="349"/>
  <c r="AG94" i="349"/>
  <c r="AF94" i="349"/>
  <c r="W94" i="349"/>
  <c r="H94" i="349"/>
  <c r="AG93" i="349"/>
  <c r="AF93" i="349"/>
  <c r="W93" i="349"/>
  <c r="H93" i="349"/>
  <c r="AG92" i="349"/>
  <c r="AF92" i="349"/>
  <c r="W92" i="349"/>
  <c r="H92" i="349"/>
  <c r="AG91" i="349"/>
  <c r="AF91" i="349"/>
  <c r="W91" i="349"/>
  <c r="H91" i="349"/>
  <c r="W90" i="349"/>
  <c r="N90" i="349"/>
  <c r="O90" i="349" s="1"/>
  <c r="H90" i="349"/>
  <c r="W89" i="349"/>
  <c r="N89" i="349" s="1"/>
  <c r="P89" i="349"/>
  <c r="H89" i="349"/>
  <c r="W88" i="349"/>
  <c r="N88" i="349"/>
  <c r="O88" i="349" s="1"/>
  <c r="P88" i="349"/>
  <c r="H88" i="349"/>
  <c r="W87" i="349"/>
  <c r="P87" i="349"/>
  <c r="N87" i="349"/>
  <c r="O87" i="349" s="1"/>
  <c r="AG87" i="349"/>
  <c r="H87" i="349"/>
  <c r="W86" i="349"/>
  <c r="N86" i="349"/>
  <c r="O86" i="349" s="1"/>
  <c r="P86" i="349"/>
  <c r="H86" i="349"/>
  <c r="W85" i="349"/>
  <c r="P85" i="349"/>
  <c r="N85" i="349"/>
  <c r="O85" i="349" s="1"/>
  <c r="AG85" i="349"/>
  <c r="H85" i="349"/>
  <c r="W84" i="349"/>
  <c r="N84" i="349"/>
  <c r="O84" i="349" s="1"/>
  <c r="P84" i="349"/>
  <c r="H84" i="349"/>
  <c r="W83" i="349"/>
  <c r="O83" i="349"/>
  <c r="R83" i="349" s="1"/>
  <c r="N83" i="349"/>
  <c r="N95" i="349" s="1"/>
  <c r="H83" i="349"/>
  <c r="AE82" i="349"/>
  <c r="AD82" i="349"/>
  <c r="AA82" i="349"/>
  <c r="Z82" i="349"/>
  <c r="M82" i="349"/>
  <c r="W81" i="349"/>
  <c r="AG80" i="349"/>
  <c r="AF80" i="349"/>
  <c r="W80" i="349"/>
  <c r="H80" i="349"/>
  <c r="AG79" i="349"/>
  <c r="AF79" i="349"/>
  <c r="W79" i="349"/>
  <c r="H79" i="349"/>
  <c r="AG78" i="349"/>
  <c r="AF78" i="349"/>
  <c r="W78" i="349"/>
  <c r="H78" i="349"/>
  <c r="AG77" i="349"/>
  <c r="AF77" i="349"/>
  <c r="W77" i="349"/>
  <c r="H77" i="349"/>
  <c r="AG76" i="349"/>
  <c r="AF76" i="349"/>
  <c r="W76" i="349"/>
  <c r="H76" i="349"/>
  <c r="AG75" i="349"/>
  <c r="AF75" i="349"/>
  <c r="W75" i="349"/>
  <c r="H75" i="349"/>
  <c r="W74" i="349"/>
  <c r="N74" i="349"/>
  <c r="AG74" i="349" s="1"/>
  <c r="H74" i="349"/>
  <c r="W73" i="349"/>
  <c r="N73" i="349" s="1"/>
  <c r="P73" i="349"/>
  <c r="H73" i="349"/>
  <c r="W72" i="349"/>
  <c r="N72" i="349"/>
  <c r="AG72" i="349" s="1"/>
  <c r="H72" i="349"/>
  <c r="W71" i="349"/>
  <c r="N71" i="349" s="1"/>
  <c r="P71" i="349"/>
  <c r="H71" i="349"/>
  <c r="W70" i="349"/>
  <c r="N70" i="349" s="1"/>
  <c r="O70" i="349"/>
  <c r="P82" i="349"/>
  <c r="H70" i="349"/>
  <c r="AE69" i="349"/>
  <c r="AD69" i="349"/>
  <c r="AA69" i="349"/>
  <c r="Z69" i="349"/>
  <c r="W69" i="349"/>
  <c r="M69" i="349"/>
  <c r="W68" i="349"/>
  <c r="H68" i="349"/>
  <c r="AG67" i="349"/>
  <c r="AF67" i="349"/>
  <c r="W67" i="349"/>
  <c r="H67" i="349"/>
  <c r="AG66" i="349"/>
  <c r="AF66" i="349"/>
  <c r="W66" i="349"/>
  <c r="H66" i="349"/>
  <c r="AG65" i="349"/>
  <c r="AF65" i="349"/>
  <c r="W65" i="349"/>
  <c r="H65" i="349"/>
  <c r="AG64" i="349"/>
  <c r="AF64" i="349"/>
  <c r="W64" i="349"/>
  <c r="H64" i="349"/>
  <c r="AG63" i="349"/>
  <c r="AF63" i="349"/>
  <c r="W63" i="349"/>
  <c r="H63" i="349"/>
  <c r="AF62" i="349"/>
  <c r="W62" i="349"/>
  <c r="P62" i="349"/>
  <c r="N62" i="349"/>
  <c r="O62" i="349" s="1"/>
  <c r="H62" i="349"/>
  <c r="AF61" i="349"/>
  <c r="W61" i="349"/>
  <c r="O61" i="349"/>
  <c r="N61" i="349"/>
  <c r="AG61" i="349" s="1"/>
  <c r="P61" i="349"/>
  <c r="H61" i="349"/>
  <c r="W60" i="349"/>
  <c r="P60" i="349"/>
  <c r="N60" i="349"/>
  <c r="O60" i="349" s="1"/>
  <c r="AF60" i="349"/>
  <c r="H60" i="349"/>
  <c r="W59" i="349"/>
  <c r="N59" i="349"/>
  <c r="AG59" i="349" s="1"/>
  <c r="P59" i="349"/>
  <c r="H59" i="349"/>
  <c r="W58" i="349"/>
  <c r="P58" i="349"/>
  <c r="N58" i="349"/>
  <c r="AF58" i="349" s="1"/>
  <c r="H58" i="349"/>
  <c r="W57" i="349"/>
  <c r="N57" i="349" s="1"/>
  <c r="P57" i="349"/>
  <c r="H57" i="349"/>
  <c r="AE56" i="349"/>
  <c r="AD56" i="349"/>
  <c r="AA56" i="349"/>
  <c r="Z56" i="349"/>
  <c r="W56" i="349"/>
  <c r="M56" i="349"/>
  <c r="W55" i="349"/>
  <c r="H55" i="349"/>
  <c r="AG54" i="349"/>
  <c r="AF54" i="349"/>
  <c r="W54" i="349"/>
  <c r="H54" i="349"/>
  <c r="AG53" i="349"/>
  <c r="AF53" i="349"/>
  <c r="W53" i="349"/>
  <c r="H53" i="349"/>
  <c r="AG52" i="349"/>
  <c r="AF52" i="349"/>
  <c r="W52" i="349"/>
  <c r="H52" i="349"/>
  <c r="AG51" i="349"/>
  <c r="AF51" i="349"/>
  <c r="W51" i="349"/>
  <c r="H51" i="349"/>
  <c r="W50" i="349"/>
  <c r="N50" i="349" s="1"/>
  <c r="P50" i="349"/>
  <c r="H50" i="349"/>
  <c r="AG49" i="349"/>
  <c r="W49" i="349"/>
  <c r="N49" i="349"/>
  <c r="AF49" i="349" s="1"/>
  <c r="P49" i="349"/>
  <c r="H49" i="349"/>
  <c r="W48" i="349"/>
  <c r="N48" i="349" s="1"/>
  <c r="P48" i="349"/>
  <c r="H48" i="349"/>
  <c r="W47" i="349"/>
  <c r="N47" i="349"/>
  <c r="AG47" i="349" s="1"/>
  <c r="P47" i="349"/>
  <c r="H47" i="349"/>
  <c r="W46" i="349"/>
  <c r="N46" i="349" s="1"/>
  <c r="P46" i="349"/>
  <c r="H46" i="349"/>
  <c r="W45" i="349"/>
  <c r="N45" i="349"/>
  <c r="AG45" i="349" s="1"/>
  <c r="P45" i="349"/>
  <c r="H45" i="349"/>
  <c r="W44" i="349"/>
  <c r="N44" i="349"/>
  <c r="P56" i="349"/>
  <c r="H44" i="349"/>
  <c r="AE43" i="349"/>
  <c r="AD43" i="349"/>
  <c r="AA43" i="349"/>
  <c r="Z43" i="349"/>
  <c r="M43" i="349"/>
  <c r="W42" i="349"/>
  <c r="H42" i="349"/>
  <c r="W41" i="349"/>
  <c r="AG40" i="349"/>
  <c r="AF40" i="349"/>
  <c r="W40" i="349"/>
  <c r="H40" i="349"/>
  <c r="W39" i="349"/>
  <c r="N39" i="349" s="1"/>
  <c r="P39" i="349"/>
  <c r="H39" i="349"/>
  <c r="W38" i="349"/>
  <c r="N38" i="349"/>
  <c r="AG38" i="349" s="1"/>
  <c r="P38" i="349"/>
  <c r="H38" i="349"/>
  <c r="W37" i="349"/>
  <c r="N37" i="349" s="1"/>
  <c r="P37" i="349"/>
  <c r="H37" i="349"/>
  <c r="W36" i="349"/>
  <c r="N36" i="349"/>
  <c r="AG36" i="349" s="1"/>
  <c r="P36" i="349"/>
  <c r="H36" i="349"/>
  <c r="W35" i="349"/>
  <c r="N35" i="349" s="1"/>
  <c r="P35" i="349"/>
  <c r="H35" i="349"/>
  <c r="W34" i="349"/>
  <c r="N34" i="349"/>
  <c r="AG34" i="349" s="1"/>
  <c r="P34" i="349"/>
  <c r="H34" i="349"/>
  <c r="W33" i="349"/>
  <c r="N33" i="349" s="1"/>
  <c r="P33" i="349"/>
  <c r="H33" i="349"/>
  <c r="W32" i="349"/>
  <c r="N32" i="349"/>
  <c r="AG32" i="349" s="1"/>
  <c r="P32" i="349"/>
  <c r="H32" i="349"/>
  <c r="AF31" i="349"/>
  <c r="W31" i="349"/>
  <c r="N31" i="349"/>
  <c r="H31" i="349"/>
  <c r="AE30" i="349"/>
  <c r="AD30" i="349"/>
  <c r="AA30" i="349"/>
  <c r="Z30" i="349"/>
  <c r="M30" i="349"/>
  <c r="AF29" i="349"/>
  <c r="W29" i="349"/>
  <c r="H29" i="349"/>
  <c r="AG28" i="349"/>
  <c r="AF28" i="349"/>
  <c r="W28" i="349"/>
  <c r="H28" i="349"/>
  <c r="AG27" i="349"/>
  <c r="AF27" i="349"/>
  <c r="W27" i="349"/>
  <c r="H27" i="349"/>
  <c r="AG26" i="349"/>
  <c r="AF26" i="349"/>
  <c r="W26" i="349"/>
  <c r="H26" i="349"/>
  <c r="AG25" i="349"/>
  <c r="AF25" i="349"/>
  <c r="W25" i="349"/>
  <c r="H25" i="349"/>
  <c r="W24" i="349"/>
  <c r="N24" i="349" s="1"/>
  <c r="P24" i="349"/>
  <c r="H24" i="349"/>
  <c r="W23" i="349"/>
  <c r="N23" i="349"/>
  <c r="O23" i="349" s="1"/>
  <c r="P23" i="349"/>
  <c r="H23" i="349"/>
  <c r="W22" i="349"/>
  <c r="N22" i="349" s="1"/>
  <c r="P22" i="349"/>
  <c r="H22" i="349"/>
  <c r="W21" i="349"/>
  <c r="N21" i="349"/>
  <c r="O21" i="349" s="1"/>
  <c r="P21" i="349"/>
  <c r="H21" i="349"/>
  <c r="W20" i="349"/>
  <c r="N20" i="349" s="1"/>
  <c r="P20" i="349"/>
  <c r="H20" i="349"/>
  <c r="W19" i="349"/>
  <c r="N19" i="349"/>
  <c r="O19" i="349" s="1"/>
  <c r="P19" i="349"/>
  <c r="H19" i="349"/>
  <c r="W18" i="349"/>
  <c r="N18" i="349"/>
  <c r="O18" i="349" s="1"/>
  <c r="P30" i="349"/>
  <c r="H18" i="349"/>
  <c r="AE17" i="349"/>
  <c r="AD17" i="349"/>
  <c r="AA17" i="349"/>
  <c r="Z17" i="349"/>
  <c r="W17" i="349"/>
  <c r="M17" i="349"/>
  <c r="AG16" i="349"/>
  <c r="AF16" i="349"/>
  <c r="W16" i="349"/>
  <c r="H16" i="349"/>
  <c r="AG15" i="349"/>
  <c r="AF15" i="349"/>
  <c r="W15" i="349"/>
  <c r="H15" i="349"/>
  <c r="AG14" i="349"/>
  <c r="AF14" i="349"/>
  <c r="W14" i="349"/>
  <c r="H14" i="349"/>
  <c r="AG13" i="349"/>
  <c r="AF13" i="349"/>
  <c r="W13" i="349"/>
  <c r="H13" i="349"/>
  <c r="AG12" i="349"/>
  <c r="AF12" i="349"/>
  <c r="W12" i="349"/>
  <c r="H12" i="349"/>
  <c r="W11" i="349"/>
  <c r="N11" i="349"/>
  <c r="AF11" i="349" s="1"/>
  <c r="P11" i="349"/>
  <c r="H11" i="349"/>
  <c r="W10" i="349"/>
  <c r="P10" i="349"/>
  <c r="N10" i="349"/>
  <c r="AG10" i="349" s="1"/>
  <c r="H10" i="349"/>
  <c r="W9" i="349"/>
  <c r="N9" i="349"/>
  <c r="AF9" i="349" s="1"/>
  <c r="P9" i="349"/>
  <c r="H9" i="349"/>
  <c r="W8" i="349"/>
  <c r="P8" i="349"/>
  <c r="N8" i="349"/>
  <c r="AG8" i="349" s="1"/>
  <c r="H8" i="349"/>
  <c r="W7" i="349"/>
  <c r="P7" i="349"/>
  <c r="N7" i="349"/>
  <c r="AF7" i="349" s="1"/>
  <c r="H7" i="349"/>
  <c r="W6" i="349"/>
  <c r="N6" i="349"/>
  <c r="AG6" i="349" s="1"/>
  <c r="P6" i="349"/>
  <c r="H6" i="349"/>
  <c r="W5" i="349"/>
  <c r="N5" i="349" s="1"/>
  <c r="P5" i="349"/>
  <c r="P17" i="349"/>
  <c r="H5" i="349"/>
  <c r="AE2" i="349"/>
  <c r="AD2" i="349"/>
  <c r="AA2" i="349"/>
  <c r="Z2" i="349"/>
  <c r="I2" i="349"/>
  <c r="I1" i="349"/>
  <c r="E1" i="349"/>
  <c r="AE173" i="348"/>
  <c r="AD173" i="348"/>
  <c r="AA173" i="348"/>
  <c r="Z173" i="348"/>
  <c r="M173" i="348"/>
  <c r="W172" i="348"/>
  <c r="H172" i="348"/>
  <c r="W171" i="348"/>
  <c r="H171" i="348"/>
  <c r="AG170" i="348"/>
  <c r="AF170" i="348"/>
  <c r="W170" i="348"/>
  <c r="H170" i="348"/>
  <c r="AG169" i="348"/>
  <c r="AF169" i="348"/>
  <c r="W169" i="348"/>
  <c r="H169" i="348"/>
  <c r="AG168" i="348"/>
  <c r="AF168" i="348"/>
  <c r="W168" i="348"/>
  <c r="H168" i="348"/>
  <c r="AG167" i="348"/>
  <c r="AF167" i="348"/>
  <c r="W167" i="348"/>
  <c r="AG166" i="348"/>
  <c r="W166" i="348"/>
  <c r="N166" i="348" s="1"/>
  <c r="P166" i="348"/>
  <c r="H166" i="348"/>
  <c r="AG165" i="348"/>
  <c r="W165" i="348"/>
  <c r="N165" i="348" s="1"/>
  <c r="AF165" i="348" s="1"/>
  <c r="P165" i="348"/>
  <c r="H165" i="348"/>
  <c r="W164" i="348"/>
  <c r="N164" i="348"/>
  <c r="O164" i="348" s="1"/>
  <c r="H164" i="348"/>
  <c r="W163" i="348"/>
  <c r="N163" i="348" s="1"/>
  <c r="P163" i="348"/>
  <c r="H163" i="348"/>
  <c r="W162" i="348"/>
  <c r="N162" i="348"/>
  <c r="O162" i="348" s="1"/>
  <c r="H162" i="348"/>
  <c r="W161" i="348"/>
  <c r="O161" i="348"/>
  <c r="N161" i="348"/>
  <c r="AF161" i="348" s="1"/>
  <c r="H161" i="348"/>
  <c r="AE160" i="348"/>
  <c r="AD160" i="348"/>
  <c r="AA160" i="348"/>
  <c r="Z160" i="348"/>
  <c r="M160" i="348"/>
  <c r="W159" i="348"/>
  <c r="H159" i="348"/>
  <c r="W158" i="348"/>
  <c r="H158" i="348"/>
  <c r="W157" i="348"/>
  <c r="H157" i="348"/>
  <c r="W156" i="348"/>
  <c r="H156" i="348"/>
  <c r="W155" i="348"/>
  <c r="H155" i="348"/>
  <c r="AG154" i="348"/>
  <c r="AF154" i="348"/>
  <c r="W154" i="348"/>
  <c r="H154" i="348"/>
  <c r="W153" i="348"/>
  <c r="N153" i="348" s="1"/>
  <c r="P153" i="348"/>
  <c r="H153" i="348"/>
  <c r="W152" i="348"/>
  <c r="P152" i="348"/>
  <c r="N152" i="348"/>
  <c r="AG152" i="348" s="1"/>
  <c r="H152" i="348"/>
  <c r="W151" i="348"/>
  <c r="N151" i="348" s="1"/>
  <c r="P151" i="348"/>
  <c r="H151" i="348"/>
  <c r="AG150" i="348"/>
  <c r="W150" i="348"/>
  <c r="P150" i="348"/>
  <c r="N150" i="348"/>
  <c r="AF150" i="348" s="1"/>
  <c r="H150" i="348"/>
  <c r="W149" i="348"/>
  <c r="N149" i="348" s="1"/>
  <c r="P149" i="348"/>
  <c r="H149" i="348"/>
  <c r="W148" i="348"/>
  <c r="N148" i="348" s="1"/>
  <c r="P148" i="348"/>
  <c r="P160" i="348"/>
  <c r="H148" i="348"/>
  <c r="AE147" i="348"/>
  <c r="AD147" i="348"/>
  <c r="AA147" i="348"/>
  <c r="Z147" i="348"/>
  <c r="W147" i="348"/>
  <c r="M147" i="348"/>
  <c r="W146" i="348"/>
  <c r="H146" i="348"/>
  <c r="AG145" i="348"/>
  <c r="AF145" i="348"/>
  <c r="W145" i="348"/>
  <c r="H145" i="348"/>
  <c r="AG144" i="348"/>
  <c r="AF144" i="348"/>
  <c r="W144" i="348"/>
  <c r="H144" i="348"/>
  <c r="W143" i="348"/>
  <c r="N143" i="348"/>
  <c r="AG143" i="348" s="1"/>
  <c r="P143" i="348"/>
  <c r="H143" i="348"/>
  <c r="W142" i="348"/>
  <c r="P142" i="348"/>
  <c r="N142" i="348"/>
  <c r="O142" i="348" s="1"/>
  <c r="AF142" i="348"/>
  <c r="H142" i="348"/>
  <c r="W141" i="348"/>
  <c r="N141" i="348"/>
  <c r="AG141" i="348" s="1"/>
  <c r="P141" i="348"/>
  <c r="H141" i="348"/>
  <c r="W140" i="348"/>
  <c r="P140" i="348"/>
  <c r="N140" i="348"/>
  <c r="O140" i="348" s="1"/>
  <c r="AF140" i="348"/>
  <c r="H140" i="348"/>
  <c r="W139" i="348"/>
  <c r="N139" i="348"/>
  <c r="AG139" i="348" s="1"/>
  <c r="P139" i="348"/>
  <c r="H139" i="348"/>
  <c r="W138" i="348"/>
  <c r="P138" i="348"/>
  <c r="N138" i="348"/>
  <c r="O138" i="348" s="1"/>
  <c r="AF138" i="348"/>
  <c r="H138" i="348"/>
  <c r="W137" i="348"/>
  <c r="N137" i="348"/>
  <c r="AG137" i="348" s="1"/>
  <c r="P137" i="348"/>
  <c r="H137" i="348"/>
  <c r="W136" i="348"/>
  <c r="P136" i="348"/>
  <c r="N136" i="348"/>
  <c r="O136" i="348" s="1"/>
  <c r="AF136" i="348"/>
  <c r="H136" i="348"/>
  <c r="W135" i="348"/>
  <c r="N135" i="348" s="1"/>
  <c r="P135" i="348"/>
  <c r="H135" i="348"/>
  <c r="AE134" i="348"/>
  <c r="AD134" i="348"/>
  <c r="AA134" i="348"/>
  <c r="Z134" i="348"/>
  <c r="M134" i="348"/>
  <c r="W133" i="348"/>
  <c r="H133" i="348"/>
  <c r="W132" i="348"/>
  <c r="H132" i="348"/>
  <c r="AG131" i="348"/>
  <c r="AF131" i="348"/>
  <c r="W131" i="348"/>
  <c r="H131" i="348"/>
  <c r="AG130" i="348"/>
  <c r="AF130" i="348"/>
  <c r="W130" i="348"/>
  <c r="H130" i="348"/>
  <c r="W129" i="348"/>
  <c r="N129" i="348"/>
  <c r="AG129" i="348" s="1"/>
  <c r="P129" i="348"/>
  <c r="H129" i="348"/>
  <c r="W128" i="348"/>
  <c r="P128" i="348"/>
  <c r="N128" i="348"/>
  <c r="O128" i="348" s="1"/>
  <c r="AF128" i="348"/>
  <c r="H128" i="348"/>
  <c r="W127" i="348"/>
  <c r="N127" i="348"/>
  <c r="AG127" i="348" s="1"/>
  <c r="H127" i="348"/>
  <c r="W126" i="348"/>
  <c r="N126" i="348" s="1"/>
  <c r="P126" i="348"/>
  <c r="H126" i="348"/>
  <c r="W125" i="348"/>
  <c r="N125" i="348"/>
  <c r="AG125" i="348" s="1"/>
  <c r="H125" i="348"/>
  <c r="W124" i="348"/>
  <c r="N124" i="348" s="1"/>
  <c r="P124" i="348"/>
  <c r="H124" i="348"/>
  <c r="W123" i="348"/>
  <c r="N123" i="348"/>
  <c r="AG123" i="348" s="1"/>
  <c r="P123" i="348"/>
  <c r="H123" i="348"/>
  <c r="W122" i="348"/>
  <c r="N122" i="348"/>
  <c r="AG122" i="348" s="1"/>
  <c r="P122" i="348"/>
  <c r="H122" i="348"/>
  <c r="AE121" i="348"/>
  <c r="AD121" i="348"/>
  <c r="AA121" i="348"/>
  <c r="Z121" i="348"/>
  <c r="W121" i="348"/>
  <c r="M121" i="348"/>
  <c r="AG120" i="348"/>
  <c r="AF120" i="348"/>
  <c r="W120" i="348"/>
  <c r="H120" i="348"/>
  <c r="AG119" i="348"/>
  <c r="AF119" i="348"/>
  <c r="W119" i="348"/>
  <c r="H119" i="348"/>
  <c r="AG118" i="348"/>
  <c r="AF118" i="348"/>
  <c r="W118" i="348"/>
  <c r="H118" i="348"/>
  <c r="AG117" i="348"/>
  <c r="AF117" i="348"/>
  <c r="W117" i="348"/>
  <c r="H117" i="348"/>
  <c r="AG116" i="348"/>
  <c r="AF116" i="348"/>
  <c r="W116" i="348"/>
  <c r="H116" i="348"/>
  <c r="W115" i="348"/>
  <c r="N115" i="348" s="1"/>
  <c r="P115" i="348"/>
  <c r="H115" i="348"/>
  <c r="W114" i="348"/>
  <c r="N114" i="348"/>
  <c r="AG114" i="348" s="1"/>
  <c r="P114" i="348"/>
  <c r="H114" i="348"/>
  <c r="W113" i="348"/>
  <c r="N113" i="348" s="1"/>
  <c r="P113" i="348"/>
  <c r="H113" i="348"/>
  <c r="AG112" i="348"/>
  <c r="W112" i="348"/>
  <c r="N112" i="348"/>
  <c r="AF112" i="348" s="1"/>
  <c r="P112" i="348"/>
  <c r="H112" i="348"/>
  <c r="W111" i="348"/>
  <c r="N111" i="348" s="1"/>
  <c r="P111" i="348"/>
  <c r="H111" i="348"/>
  <c r="AG110" i="348"/>
  <c r="W110" i="348"/>
  <c r="N110" i="348"/>
  <c r="AF110" i="348" s="1"/>
  <c r="P110" i="348"/>
  <c r="H110" i="348"/>
  <c r="AF109" i="348"/>
  <c r="W109" i="348"/>
  <c r="N109" i="348"/>
  <c r="N121" i="348" s="1"/>
  <c r="P109" i="348"/>
  <c r="H109" i="348"/>
  <c r="AE108" i="348"/>
  <c r="AD108" i="348"/>
  <c r="AA108" i="348"/>
  <c r="Z108" i="348"/>
  <c r="W108" i="348"/>
  <c r="M108" i="348"/>
  <c r="W107" i="348"/>
  <c r="H107" i="348"/>
  <c r="AG106" i="348"/>
  <c r="AF106" i="348"/>
  <c r="W106" i="348"/>
  <c r="H106" i="348"/>
  <c r="AG105" i="348"/>
  <c r="AF105" i="348"/>
  <c r="W105" i="348"/>
  <c r="H105" i="348"/>
  <c r="AG104" i="348"/>
  <c r="AF104" i="348"/>
  <c r="W104" i="348"/>
  <c r="H104" i="348"/>
  <c r="AG103" i="348"/>
  <c r="AF103" i="348"/>
  <c r="W103" i="348"/>
  <c r="H103" i="348"/>
  <c r="W102" i="348"/>
  <c r="P102" i="348"/>
  <c r="N102" i="348"/>
  <c r="O102" i="348" s="1"/>
  <c r="AF102" i="348"/>
  <c r="H102" i="348"/>
  <c r="W101" i="348"/>
  <c r="N101" i="348"/>
  <c r="AG101" i="348" s="1"/>
  <c r="P101" i="348"/>
  <c r="H101" i="348"/>
  <c r="W100" i="348"/>
  <c r="P100" i="348"/>
  <c r="N100" i="348"/>
  <c r="O100" i="348" s="1"/>
  <c r="AF100" i="348"/>
  <c r="H100" i="348"/>
  <c r="W99" i="348"/>
  <c r="N99" i="348"/>
  <c r="AG99" i="348" s="1"/>
  <c r="P99" i="348"/>
  <c r="H99" i="348"/>
  <c r="W98" i="348"/>
  <c r="P98" i="348"/>
  <c r="N98" i="348"/>
  <c r="O98" i="348" s="1"/>
  <c r="AF98" i="348"/>
  <c r="H98" i="348"/>
  <c r="W97" i="348"/>
  <c r="N97" i="348"/>
  <c r="AG97" i="348" s="1"/>
  <c r="P97" i="348"/>
  <c r="H97" i="348"/>
  <c r="W96" i="348"/>
  <c r="P96" i="348"/>
  <c r="N96" i="348"/>
  <c r="AG96" i="348" s="1"/>
  <c r="P108" i="348"/>
  <c r="H96" i="348"/>
  <c r="AE95" i="348"/>
  <c r="AD95" i="348"/>
  <c r="AA95" i="348"/>
  <c r="Z95" i="348"/>
  <c r="M95" i="348"/>
  <c r="AG94" i="348"/>
  <c r="AF94" i="348"/>
  <c r="W94" i="348"/>
  <c r="H94" i="348"/>
  <c r="AG93" i="348"/>
  <c r="AF93" i="348"/>
  <c r="W93" i="348"/>
  <c r="H93" i="348"/>
  <c r="AG92" i="348"/>
  <c r="AF92" i="348"/>
  <c r="W92" i="348"/>
  <c r="H92" i="348"/>
  <c r="W91" i="348"/>
  <c r="P91" i="348"/>
  <c r="N91" i="348"/>
  <c r="AG91" i="348" s="1"/>
  <c r="H91" i="348"/>
  <c r="W90" i="348"/>
  <c r="N90" i="348"/>
  <c r="AF90" i="348" s="1"/>
  <c r="P90" i="348"/>
  <c r="H90" i="348"/>
  <c r="W89" i="348"/>
  <c r="P89" i="348"/>
  <c r="N89" i="348"/>
  <c r="AG89" i="348" s="1"/>
  <c r="H89" i="348"/>
  <c r="W88" i="348"/>
  <c r="N88" i="348"/>
  <c r="AF88" i="348" s="1"/>
  <c r="P88" i="348"/>
  <c r="H88" i="348"/>
  <c r="W87" i="348"/>
  <c r="P87" i="348"/>
  <c r="N87" i="348"/>
  <c r="O87" i="348" s="1"/>
  <c r="AG87" i="348"/>
  <c r="H87" i="348"/>
  <c r="W86" i="348"/>
  <c r="N86" i="348"/>
  <c r="AF86" i="348" s="1"/>
  <c r="P86" i="348"/>
  <c r="H86" i="348"/>
  <c r="W85" i="348"/>
  <c r="P85" i="348"/>
  <c r="N85" i="348"/>
  <c r="O85" i="348" s="1"/>
  <c r="AG85" i="348"/>
  <c r="H85" i="348"/>
  <c r="W84" i="348"/>
  <c r="N84" i="348"/>
  <c r="P84" i="348"/>
  <c r="H84" i="348"/>
  <c r="W83" i="348"/>
  <c r="N83" i="348"/>
  <c r="AG83" i="348" s="1"/>
  <c r="P83" i="348"/>
  <c r="H83" i="348"/>
  <c r="AE82" i="348"/>
  <c r="AD82" i="348"/>
  <c r="AA82" i="348"/>
  <c r="Z82" i="348"/>
  <c r="M82" i="348"/>
  <c r="W81" i="348"/>
  <c r="AG80" i="348"/>
  <c r="AF80" i="348"/>
  <c r="W80" i="348"/>
  <c r="H80" i="348"/>
  <c r="AG79" i="348"/>
  <c r="AF79" i="348"/>
  <c r="W79" i="348"/>
  <c r="H79" i="348"/>
  <c r="AG78" i="348"/>
  <c r="AF78" i="348"/>
  <c r="W78" i="348"/>
  <c r="H78" i="348"/>
  <c r="AG77" i="348"/>
  <c r="AF77" i="348"/>
  <c r="W77" i="348"/>
  <c r="H77" i="348"/>
  <c r="AG76" i="348"/>
  <c r="AF76" i="348"/>
  <c r="W76" i="348"/>
  <c r="H76" i="348"/>
  <c r="AF75" i="348"/>
  <c r="W75" i="348"/>
  <c r="N75" i="348" s="1"/>
  <c r="AG75" i="348" s="1"/>
  <c r="O75" i="348"/>
  <c r="R75" i="348" s="1"/>
  <c r="P75" i="348"/>
  <c r="H75" i="348"/>
  <c r="W74" i="348"/>
  <c r="N74" i="348"/>
  <c r="AF74" i="348" s="1"/>
  <c r="P74" i="348"/>
  <c r="H74" i="348"/>
  <c r="W73" i="348"/>
  <c r="N73" i="348" s="1"/>
  <c r="H73" i="348"/>
  <c r="W72" i="348"/>
  <c r="N72" i="348" s="1"/>
  <c r="P72" i="348"/>
  <c r="H72" i="348"/>
  <c r="W71" i="348"/>
  <c r="N71" i="348" s="1"/>
  <c r="P71" i="348"/>
  <c r="H71" i="348"/>
  <c r="W70" i="348"/>
  <c r="O70" i="348"/>
  <c r="N70" i="348"/>
  <c r="AF70" i="348" s="1"/>
  <c r="P82" i="348"/>
  <c r="H70" i="348"/>
  <c r="AE69" i="348"/>
  <c r="AD69" i="348"/>
  <c r="AA69" i="348"/>
  <c r="Z69" i="348"/>
  <c r="W69" i="348"/>
  <c r="M69" i="348"/>
  <c r="P69" i="348" s="1"/>
  <c r="W68" i="348"/>
  <c r="H68" i="348"/>
  <c r="AG67" i="348"/>
  <c r="AF67" i="348"/>
  <c r="W67" i="348"/>
  <c r="H67" i="348"/>
  <c r="AG66" i="348"/>
  <c r="AF66" i="348"/>
  <c r="W66" i="348"/>
  <c r="H66" i="348"/>
  <c r="AG65" i="348"/>
  <c r="AF65" i="348"/>
  <c r="W65" i="348"/>
  <c r="H65" i="348"/>
  <c r="AG64" i="348"/>
  <c r="AF64" i="348"/>
  <c r="W64" i="348"/>
  <c r="H64" i="348"/>
  <c r="AG63" i="348"/>
  <c r="AF63" i="348"/>
  <c r="W63" i="348"/>
  <c r="H63" i="348"/>
  <c r="W62" i="348"/>
  <c r="P62" i="348"/>
  <c r="N62" i="348"/>
  <c r="O62" i="348" s="1"/>
  <c r="AG62" i="348"/>
  <c r="H62" i="348"/>
  <c r="W61" i="348"/>
  <c r="N61" i="348"/>
  <c r="AG61" i="348" s="1"/>
  <c r="H61" i="348"/>
  <c r="W60" i="348"/>
  <c r="N60" i="348" s="1"/>
  <c r="P60" i="348"/>
  <c r="H60" i="348"/>
  <c r="W59" i="348"/>
  <c r="N59" i="348"/>
  <c r="AG59" i="348" s="1"/>
  <c r="P59" i="348"/>
  <c r="H59" i="348"/>
  <c r="W58" i="348"/>
  <c r="P58" i="348"/>
  <c r="N58" i="348"/>
  <c r="O58" i="348" s="1"/>
  <c r="H58" i="348"/>
  <c r="W57" i="348"/>
  <c r="N57" i="348" s="1"/>
  <c r="P57" i="348"/>
  <c r="H57" i="348"/>
  <c r="AE56" i="348"/>
  <c r="AD56" i="348"/>
  <c r="AA56" i="348"/>
  <c r="Z56" i="348"/>
  <c r="W56" i="348"/>
  <c r="M56" i="348"/>
  <c r="W55" i="348"/>
  <c r="H55" i="348"/>
  <c r="AG54" i="348"/>
  <c r="AF54" i="348"/>
  <c r="W54" i="348"/>
  <c r="H54" i="348"/>
  <c r="AG53" i="348"/>
  <c r="AF53" i="348"/>
  <c r="W53" i="348"/>
  <c r="H53" i="348"/>
  <c r="AG52" i="348"/>
  <c r="AF52" i="348"/>
  <c r="W52" i="348"/>
  <c r="H52" i="348"/>
  <c r="AG51" i="348"/>
  <c r="AF51" i="348"/>
  <c r="W51" i="348"/>
  <c r="H51" i="348"/>
  <c r="W50" i="348"/>
  <c r="N50" i="348" s="1"/>
  <c r="P50" i="348"/>
  <c r="H50" i="348"/>
  <c r="AG49" i="348"/>
  <c r="W49" i="348"/>
  <c r="P49" i="348"/>
  <c r="N49" i="348"/>
  <c r="AF49" i="348" s="1"/>
  <c r="H49" i="348"/>
  <c r="W48" i="348"/>
  <c r="N48" i="348" s="1"/>
  <c r="P48" i="348"/>
  <c r="H48" i="348"/>
  <c r="AG47" i="348"/>
  <c r="W47" i="348"/>
  <c r="P47" i="348"/>
  <c r="N47" i="348"/>
  <c r="AF47" i="348" s="1"/>
  <c r="H47" i="348"/>
  <c r="W46" i="348"/>
  <c r="N46" i="348" s="1"/>
  <c r="P46" i="348"/>
  <c r="H46" i="348"/>
  <c r="AG45" i="348"/>
  <c r="W45" i="348"/>
  <c r="P45" i="348"/>
  <c r="N45" i="348"/>
  <c r="AF45" i="348" s="1"/>
  <c r="H45" i="348"/>
  <c r="AF44" i="348"/>
  <c r="W44" i="348"/>
  <c r="P44" i="348"/>
  <c r="N44" i="348"/>
  <c r="O44" i="348" s="1"/>
  <c r="H44" i="348"/>
  <c r="AE43" i="348"/>
  <c r="AD43" i="348"/>
  <c r="AA43" i="348"/>
  <c r="Z43" i="348"/>
  <c r="M43" i="348"/>
  <c r="W42" i="348"/>
  <c r="H42" i="348"/>
  <c r="W41" i="348"/>
  <c r="AG40" i="348"/>
  <c r="AF40" i="348"/>
  <c r="W40" i="348"/>
  <c r="H40" i="348"/>
  <c r="W39" i="348"/>
  <c r="N39" i="348" s="1"/>
  <c r="P39" i="348"/>
  <c r="H39" i="348"/>
  <c r="W38" i="348"/>
  <c r="N38" i="348"/>
  <c r="AG38" i="348" s="1"/>
  <c r="P38" i="348"/>
  <c r="H38" i="348"/>
  <c r="W37" i="348"/>
  <c r="N37" i="348" s="1"/>
  <c r="P37" i="348"/>
  <c r="H37" i="348"/>
  <c r="W36" i="348"/>
  <c r="N36" i="348"/>
  <c r="AG36" i="348" s="1"/>
  <c r="P36" i="348"/>
  <c r="H36" i="348"/>
  <c r="W35" i="348"/>
  <c r="N35" i="348" s="1"/>
  <c r="P35" i="348"/>
  <c r="H35" i="348"/>
  <c r="W34" i="348"/>
  <c r="N34" i="348"/>
  <c r="AG34" i="348" s="1"/>
  <c r="P34" i="348"/>
  <c r="H34" i="348"/>
  <c r="W33" i="348"/>
  <c r="N33" i="348" s="1"/>
  <c r="P33" i="348"/>
  <c r="H33" i="348"/>
  <c r="W32" i="348"/>
  <c r="N32" i="348"/>
  <c r="AG32" i="348" s="1"/>
  <c r="P32" i="348"/>
  <c r="H32" i="348"/>
  <c r="W31" i="348"/>
  <c r="N31" i="348"/>
  <c r="AF31" i="348" s="1"/>
  <c r="P31" i="348"/>
  <c r="H31" i="348"/>
  <c r="AE30" i="348"/>
  <c r="AD30" i="348"/>
  <c r="AA30" i="348"/>
  <c r="Z30" i="348"/>
  <c r="M30" i="348"/>
  <c r="AF29" i="348"/>
  <c r="W29" i="348"/>
  <c r="H29" i="348"/>
  <c r="AG28" i="348"/>
  <c r="AF28" i="348"/>
  <c r="W28" i="348"/>
  <c r="P28" i="348"/>
  <c r="H28" i="348"/>
  <c r="AG27" i="348"/>
  <c r="AF27" i="348"/>
  <c r="W27" i="348"/>
  <c r="P27" i="348"/>
  <c r="H27" i="348"/>
  <c r="AG26" i="348"/>
  <c r="AF26" i="348"/>
  <c r="W26" i="348"/>
  <c r="P26" i="348"/>
  <c r="H26" i="348"/>
  <c r="AG25" i="348"/>
  <c r="AF25" i="348"/>
  <c r="W25" i="348"/>
  <c r="H25" i="348"/>
  <c r="W24" i="348"/>
  <c r="N24" i="348" s="1"/>
  <c r="P24" i="348"/>
  <c r="H24" i="348"/>
  <c r="W23" i="348"/>
  <c r="N23" i="348"/>
  <c r="AG23" i="348" s="1"/>
  <c r="P23" i="348"/>
  <c r="H23" i="348"/>
  <c r="W22" i="348"/>
  <c r="N22" i="348" s="1"/>
  <c r="P22" i="348"/>
  <c r="H22" i="348"/>
  <c r="W21" i="348"/>
  <c r="N21" i="348"/>
  <c r="AG21" i="348" s="1"/>
  <c r="P21" i="348"/>
  <c r="H21" i="348"/>
  <c r="W20" i="348"/>
  <c r="N20" i="348" s="1"/>
  <c r="P20" i="348"/>
  <c r="H20" i="348"/>
  <c r="W19" i="348"/>
  <c r="N19" i="348"/>
  <c r="AG19" i="348" s="1"/>
  <c r="P19" i="348"/>
  <c r="H19" i="348"/>
  <c r="W18" i="348"/>
  <c r="N18" i="348"/>
  <c r="P30" i="348"/>
  <c r="H18" i="348"/>
  <c r="AE17" i="348"/>
  <c r="AD17" i="348"/>
  <c r="AA17" i="348"/>
  <c r="Z17" i="348"/>
  <c r="W17" i="348"/>
  <c r="M17" i="348"/>
  <c r="AG16" i="348"/>
  <c r="AF16" i="348"/>
  <c r="W16" i="348"/>
  <c r="H16" i="348"/>
  <c r="AG15" i="348"/>
  <c r="AF15" i="348"/>
  <c r="W15" i="348"/>
  <c r="H15" i="348"/>
  <c r="AG14" i="348"/>
  <c r="AF14" i="348"/>
  <c r="W14" i="348"/>
  <c r="H14" i="348"/>
  <c r="AG13" i="348"/>
  <c r="AF13" i="348"/>
  <c r="W13" i="348"/>
  <c r="H13" i="348"/>
  <c r="W12" i="348"/>
  <c r="N12" i="348" s="1"/>
  <c r="P12" i="348"/>
  <c r="H12" i="348"/>
  <c r="W11" i="348"/>
  <c r="N11" i="348"/>
  <c r="AG11" i="348" s="1"/>
  <c r="H11" i="348"/>
  <c r="W10" i="348"/>
  <c r="N10" i="348" s="1"/>
  <c r="P10" i="348"/>
  <c r="H10" i="348"/>
  <c r="W9" i="348"/>
  <c r="N9" i="348"/>
  <c r="AG9" i="348" s="1"/>
  <c r="H9" i="348"/>
  <c r="W8" i="348"/>
  <c r="N8" i="348" s="1"/>
  <c r="P8" i="348"/>
  <c r="H8" i="348"/>
  <c r="W7" i="348"/>
  <c r="N7" i="348"/>
  <c r="AG7" i="348" s="1"/>
  <c r="H7" i="348"/>
  <c r="W6" i="348"/>
  <c r="N6" i="348" s="1"/>
  <c r="P6" i="348"/>
  <c r="H6" i="348"/>
  <c r="W5" i="348"/>
  <c r="N5" i="348" s="1"/>
  <c r="P5" i="348"/>
  <c r="P17" i="348"/>
  <c r="H5" i="348"/>
  <c r="AE2" i="348"/>
  <c r="AD2" i="348"/>
  <c r="AA2" i="348"/>
  <c r="Z2" i="348"/>
  <c r="I2" i="348"/>
  <c r="I1" i="348"/>
  <c r="E1" i="348"/>
  <c r="AF6" i="348" l="1"/>
  <c r="O6" i="348"/>
  <c r="AG6" i="348"/>
  <c r="O22" i="348"/>
  <c r="AG22" i="348"/>
  <c r="AF22" i="348"/>
  <c r="AF8" i="348"/>
  <c r="O8" i="348"/>
  <c r="AG8" i="348"/>
  <c r="N17" i="348"/>
  <c r="O5" i="348"/>
  <c r="AG5" i="348"/>
  <c r="AF5" i="348"/>
  <c r="O37" i="348"/>
  <c r="AG37" i="348"/>
  <c r="AF37" i="348"/>
  <c r="P43" i="348"/>
  <c r="AG46" i="348"/>
  <c r="AF46" i="348"/>
  <c r="O46" i="348"/>
  <c r="AF12" i="348"/>
  <c r="O12" i="348"/>
  <c r="AG12" i="348"/>
  <c r="N30" i="348"/>
  <c r="O24" i="348"/>
  <c r="AG24" i="348"/>
  <c r="AF24" i="348"/>
  <c r="P56" i="348"/>
  <c r="R58" i="348"/>
  <c r="Q58" i="348"/>
  <c r="AG71" i="348"/>
  <c r="AF71" i="348"/>
  <c r="O71" i="348"/>
  <c r="AG73" i="348"/>
  <c r="AF73" i="348"/>
  <c r="O73" i="348"/>
  <c r="O35" i="348"/>
  <c r="AG35" i="348"/>
  <c r="AF35" i="348"/>
  <c r="O39" i="348"/>
  <c r="AG39" i="348"/>
  <c r="AF39" i="348"/>
  <c r="R44" i="348"/>
  <c r="Q44" i="348"/>
  <c r="AG50" i="348"/>
  <c r="AF50" i="348"/>
  <c r="O50" i="348"/>
  <c r="O82" i="348"/>
  <c r="AG48" i="348"/>
  <c r="AF48" i="348"/>
  <c r="O48" i="348"/>
  <c r="AF72" i="348"/>
  <c r="O72" i="348"/>
  <c r="AG72" i="348"/>
  <c r="G1" i="348"/>
  <c r="G2" i="348" s="1"/>
  <c r="AF10" i="348"/>
  <c r="O10" i="348"/>
  <c r="AG10" i="348"/>
  <c r="O20" i="348"/>
  <c r="AG20" i="348"/>
  <c r="AF20" i="348"/>
  <c r="O33" i="348"/>
  <c r="AG33" i="348"/>
  <c r="AF33" i="348"/>
  <c r="O57" i="348"/>
  <c r="AG57" i="348"/>
  <c r="N69" i="348"/>
  <c r="AF57" i="348"/>
  <c r="O60" i="348"/>
  <c r="AG60" i="348"/>
  <c r="AF60" i="348"/>
  <c r="O7" i="348"/>
  <c r="O9" i="348"/>
  <c r="O11" i="348"/>
  <c r="AG18" i="348"/>
  <c r="AG31" i="348"/>
  <c r="N43" i="348"/>
  <c r="N56" i="348"/>
  <c r="AF58" i="348"/>
  <c r="AF62" i="348"/>
  <c r="AF121" i="348"/>
  <c r="AG121" i="348"/>
  <c r="AH109" i="348" s="1"/>
  <c r="O113" i="348"/>
  <c r="AG113" i="348"/>
  <c r="AF113" i="348"/>
  <c r="O115" i="348"/>
  <c r="AG115" i="348"/>
  <c r="AF115" i="348"/>
  <c r="AF124" i="348"/>
  <c r="O124" i="348"/>
  <c r="AG124" i="348"/>
  <c r="O149" i="348"/>
  <c r="AG149" i="348"/>
  <c r="AF149" i="348"/>
  <c r="R161" i="348"/>
  <c r="R164" i="348"/>
  <c r="Q164" i="348"/>
  <c r="P7" i="348"/>
  <c r="AF7" i="348"/>
  <c r="P9" i="348"/>
  <c r="AF9" i="348"/>
  <c r="P11" i="348"/>
  <c r="AF11" i="348"/>
  <c r="O18" i="348"/>
  <c r="O19" i="348"/>
  <c r="O21" i="348"/>
  <c r="O23" i="348"/>
  <c r="O31" i="348"/>
  <c r="O32" i="348"/>
  <c r="O34" i="348"/>
  <c r="O36" i="348"/>
  <c r="O38" i="348"/>
  <c r="AG44" i="348"/>
  <c r="AG58" i="348"/>
  <c r="O59" i="348"/>
  <c r="O61" i="348"/>
  <c r="R62" i="348"/>
  <c r="P70" i="348"/>
  <c r="P73" i="348"/>
  <c r="N95" i="348"/>
  <c r="O83" i="348"/>
  <c r="AF83" i="348"/>
  <c r="P95" i="348"/>
  <c r="Q102" i="348"/>
  <c r="AF126" i="348"/>
  <c r="O126" i="348"/>
  <c r="AG126" i="348"/>
  <c r="O153" i="348"/>
  <c r="AG153" i="348"/>
  <c r="AF153" i="348"/>
  <c r="P18" i="348"/>
  <c r="AF19" i="348"/>
  <c r="AF21" i="348"/>
  <c r="AF23" i="348"/>
  <c r="AF32" i="348"/>
  <c r="AF34" i="348"/>
  <c r="AF36" i="348"/>
  <c r="AF38" i="348"/>
  <c r="O45" i="348"/>
  <c r="O56" i="348" s="1"/>
  <c r="R56" i="348" s="1"/>
  <c r="S44" i="348" s="1"/>
  <c r="O47" i="348"/>
  <c r="O49" i="348"/>
  <c r="AF59" i="348"/>
  <c r="P61" i="348"/>
  <c r="AF61" i="348"/>
  <c r="Q70" i="348"/>
  <c r="O74" i="348"/>
  <c r="AG74" i="348"/>
  <c r="Q75" i="348"/>
  <c r="AF84" i="348"/>
  <c r="O84" i="348"/>
  <c r="AG84" i="348"/>
  <c r="R138" i="348"/>
  <c r="O148" i="348"/>
  <c r="AG148" i="348"/>
  <c r="N160" i="348"/>
  <c r="AF148" i="348"/>
  <c r="AG163" i="348"/>
  <c r="AF163" i="348"/>
  <c r="O163" i="348"/>
  <c r="AF18" i="348"/>
  <c r="N82" i="348"/>
  <c r="R70" i="348"/>
  <c r="AG70" i="348"/>
  <c r="Q87" i="348"/>
  <c r="R100" i="348"/>
  <c r="O111" i="348"/>
  <c r="AG111" i="348"/>
  <c r="AF111" i="348"/>
  <c r="O135" i="348"/>
  <c r="AG135" i="348"/>
  <c r="N147" i="348"/>
  <c r="AF135" i="348"/>
  <c r="P147" i="348"/>
  <c r="O151" i="348"/>
  <c r="AG151" i="348"/>
  <c r="AF151" i="348"/>
  <c r="R162" i="348"/>
  <c r="Q162" i="348"/>
  <c r="AG86" i="348"/>
  <c r="AG88" i="348"/>
  <c r="O89" i="348"/>
  <c r="AG90" i="348"/>
  <c r="O91" i="348"/>
  <c r="O96" i="348"/>
  <c r="O97" i="348"/>
  <c r="R98" i="348"/>
  <c r="AG98" i="348"/>
  <c r="O99" i="348"/>
  <c r="Q100" i="348"/>
  <c r="AG100" i="348"/>
  <c r="O101" i="348"/>
  <c r="R102" i="348"/>
  <c r="AG102" i="348"/>
  <c r="AG109" i="348"/>
  <c r="O122" i="348"/>
  <c r="O123" i="348"/>
  <c r="O125" i="348"/>
  <c r="O127" i="348"/>
  <c r="AG128" i="348"/>
  <c r="O129" i="348"/>
  <c r="P134" i="348"/>
  <c r="N134" i="348"/>
  <c r="R136" i="348"/>
  <c r="AG136" i="348"/>
  <c r="O137" i="348"/>
  <c r="Q138" i="348"/>
  <c r="AG138" i="348"/>
  <c r="O139" i="348"/>
  <c r="R140" i="348"/>
  <c r="AG140" i="348"/>
  <c r="O141" i="348"/>
  <c r="Q142" i="348"/>
  <c r="AG142" i="348"/>
  <c r="O143" i="348"/>
  <c r="P161" i="348"/>
  <c r="P162" i="348"/>
  <c r="AF162" i="348"/>
  <c r="P164" i="348"/>
  <c r="AF164" i="348"/>
  <c r="O165" i="348"/>
  <c r="O173" i="348" s="1"/>
  <c r="P173" i="348"/>
  <c r="R18" i="349"/>
  <c r="Q18" i="349"/>
  <c r="R19" i="349"/>
  <c r="Q19" i="349"/>
  <c r="AG24" i="349"/>
  <c r="AF24" i="349"/>
  <c r="O24" i="349"/>
  <c r="N43" i="349"/>
  <c r="O46" i="349"/>
  <c r="AG46" i="349"/>
  <c r="AF46" i="349"/>
  <c r="Q60" i="349"/>
  <c r="AF85" i="348"/>
  <c r="AF87" i="348"/>
  <c r="AF89" i="348"/>
  <c r="AF91" i="348"/>
  <c r="AF97" i="348"/>
  <c r="AF99" i="348"/>
  <c r="AF101" i="348"/>
  <c r="O109" i="348"/>
  <c r="O110" i="348"/>
  <c r="O112" i="348"/>
  <c r="O114" i="348"/>
  <c r="P121" i="348"/>
  <c r="AF123" i="348"/>
  <c r="P125" i="348"/>
  <c r="AF125" i="348"/>
  <c r="P127" i="348"/>
  <c r="AF127" i="348"/>
  <c r="AF129" i="348"/>
  <c r="AF137" i="348"/>
  <c r="AF139" i="348"/>
  <c r="AF141" i="348"/>
  <c r="AF143" i="348"/>
  <c r="O150" i="348"/>
  <c r="O152" i="348"/>
  <c r="Q161" i="348"/>
  <c r="AG162" i="348"/>
  <c r="AG164" i="348"/>
  <c r="G1" i="349"/>
  <c r="G2" i="349" s="1"/>
  <c r="AG5" i="349"/>
  <c r="AF5" i="349"/>
  <c r="N17" i="349"/>
  <c r="O5" i="349"/>
  <c r="R21" i="349"/>
  <c r="Q21" i="349"/>
  <c r="N56" i="349"/>
  <c r="O48" i="349"/>
  <c r="AG48" i="349"/>
  <c r="AF48" i="349"/>
  <c r="N69" i="349"/>
  <c r="O57" i="349"/>
  <c r="AG57" i="349"/>
  <c r="AF57" i="349"/>
  <c r="R62" i="349"/>
  <c r="Q85" i="348"/>
  <c r="O86" i="348"/>
  <c r="R87" i="348"/>
  <c r="O88" i="348"/>
  <c r="O90" i="348"/>
  <c r="AF96" i="348"/>
  <c r="N108" i="348"/>
  <c r="AF114" i="348"/>
  <c r="AF122" i="348"/>
  <c r="AF152" i="348"/>
  <c r="N173" i="348"/>
  <c r="AG161" i="348"/>
  <c r="AF166" i="348"/>
  <c r="O166" i="348"/>
  <c r="AG20" i="349"/>
  <c r="AF20" i="349"/>
  <c r="O20" i="349"/>
  <c r="R23" i="349"/>
  <c r="Q23" i="349"/>
  <c r="AF33" i="349"/>
  <c r="O33" i="349"/>
  <c r="AG33" i="349"/>
  <c r="AF35" i="349"/>
  <c r="O35" i="349"/>
  <c r="AG35" i="349"/>
  <c r="AF37" i="349"/>
  <c r="O37" i="349"/>
  <c r="AG37" i="349"/>
  <c r="AF39" i="349"/>
  <c r="O39" i="349"/>
  <c r="AG39" i="349"/>
  <c r="AG22" i="349"/>
  <c r="AF22" i="349"/>
  <c r="O22" i="349"/>
  <c r="P43" i="349"/>
  <c r="O50" i="349"/>
  <c r="AG50" i="349"/>
  <c r="AF50" i="349"/>
  <c r="O6" i="349"/>
  <c r="AG7" i="349"/>
  <c r="O8" i="349"/>
  <c r="AG9" i="349"/>
  <c r="O10" i="349"/>
  <c r="AG11" i="349"/>
  <c r="P18" i="349"/>
  <c r="AF19" i="349"/>
  <c r="AF21" i="349"/>
  <c r="AF23" i="349"/>
  <c r="O31" i="349"/>
  <c r="O32" i="349"/>
  <c r="O34" i="349"/>
  <c r="O36" i="349"/>
  <c r="O38" i="349"/>
  <c r="AG44" i="349"/>
  <c r="AG58" i="349"/>
  <c r="O59" i="349"/>
  <c r="R60" i="349"/>
  <c r="AG60" i="349"/>
  <c r="Q62" i="349"/>
  <c r="AG62" i="349"/>
  <c r="O71" i="349"/>
  <c r="O82" i="349" s="1"/>
  <c r="R82" i="349" s="1"/>
  <c r="S70" i="349" s="1"/>
  <c r="AG71" i="349"/>
  <c r="R86" i="349"/>
  <c r="Q86" i="349"/>
  <c r="P95" i="349"/>
  <c r="O98" i="349"/>
  <c r="AG98" i="349"/>
  <c r="AF98" i="349"/>
  <c r="AG101" i="349"/>
  <c r="AF101" i="349"/>
  <c r="O101" i="349"/>
  <c r="N134" i="349"/>
  <c r="AF122" i="349"/>
  <c r="AG122" i="349"/>
  <c r="O122" i="349"/>
  <c r="AF6" i="349"/>
  <c r="AF8" i="349"/>
  <c r="AF10" i="349"/>
  <c r="AF18" i="349"/>
  <c r="AG19" i="349"/>
  <c r="AG21" i="349"/>
  <c r="AG23" i="349"/>
  <c r="P31" i="349"/>
  <c r="AF32" i="349"/>
  <c r="AF34" i="349"/>
  <c r="AF36" i="349"/>
  <c r="AF38" i="349"/>
  <c r="O44" i="349"/>
  <c r="O45" i="349"/>
  <c r="O47" i="349"/>
  <c r="O49" i="349"/>
  <c r="AF59" i="349"/>
  <c r="R61" i="349"/>
  <c r="N82" i="349"/>
  <c r="AG70" i="349"/>
  <c r="AF70" i="349"/>
  <c r="AF71" i="349"/>
  <c r="AF73" i="349"/>
  <c r="O73" i="349"/>
  <c r="AG73" i="349"/>
  <c r="AG89" i="349"/>
  <c r="AF89" i="349"/>
  <c r="O89" i="349"/>
  <c r="O100" i="349"/>
  <c r="AG100" i="349"/>
  <c r="AF100" i="349"/>
  <c r="AG103" i="349"/>
  <c r="AF103" i="349"/>
  <c r="O103" i="349"/>
  <c r="P121" i="349"/>
  <c r="O7" i="349"/>
  <c r="O9" i="349"/>
  <c r="O11" i="349"/>
  <c r="AG18" i="349"/>
  <c r="N30" i="349"/>
  <c r="P44" i="349"/>
  <c r="AF45" i="349"/>
  <c r="AF47" i="349"/>
  <c r="O58" i="349"/>
  <c r="P69" i="349"/>
  <c r="R70" i="349"/>
  <c r="Q70" i="349"/>
  <c r="R84" i="349"/>
  <c r="Q84" i="349"/>
  <c r="R88" i="349"/>
  <c r="Q88" i="349"/>
  <c r="AG97" i="349"/>
  <c r="AF97" i="349"/>
  <c r="O97" i="349"/>
  <c r="O102" i="349"/>
  <c r="AG102" i="349"/>
  <c r="AF102" i="349"/>
  <c r="AG31" i="349"/>
  <c r="AF44" i="349"/>
  <c r="Q61" i="349"/>
  <c r="P70" i="349"/>
  <c r="R90" i="349"/>
  <c r="Q90" i="349"/>
  <c r="N108" i="349"/>
  <c r="AF96" i="349"/>
  <c r="O96" i="349"/>
  <c r="AG96" i="349"/>
  <c r="AG99" i="349"/>
  <c r="AF99" i="349"/>
  <c r="O99" i="349"/>
  <c r="O72" i="349"/>
  <c r="O74" i="349"/>
  <c r="P83" i="349"/>
  <c r="AF84" i="349"/>
  <c r="AF86" i="349"/>
  <c r="AF88" i="349"/>
  <c r="P90" i="349"/>
  <c r="AF90" i="349"/>
  <c r="AG95" i="349"/>
  <c r="AH83" i="349" s="1"/>
  <c r="O95" i="349"/>
  <c r="P98" i="349"/>
  <c r="P100" i="349"/>
  <c r="P102" i="349"/>
  <c r="AF109" i="349"/>
  <c r="AG110" i="349"/>
  <c r="O111" i="349"/>
  <c r="AG112" i="349"/>
  <c r="O113" i="349"/>
  <c r="AG114" i="349"/>
  <c r="O115" i="349"/>
  <c r="N121" i="349"/>
  <c r="O137" i="349"/>
  <c r="AG137" i="349"/>
  <c r="AF137" i="349"/>
  <c r="Q142" i="349"/>
  <c r="R142" i="349"/>
  <c r="O148" i="349"/>
  <c r="AG148" i="349"/>
  <c r="N160" i="349"/>
  <c r="AF148" i="349"/>
  <c r="P72" i="349"/>
  <c r="AF72" i="349"/>
  <c r="P74" i="349"/>
  <c r="AF74" i="349"/>
  <c r="Q83" i="349"/>
  <c r="AF83" i="349"/>
  <c r="AG84" i="349"/>
  <c r="AG86" i="349"/>
  <c r="AG88" i="349"/>
  <c r="AG90" i="349"/>
  <c r="AG109" i="349"/>
  <c r="AF111" i="349"/>
  <c r="AF113" i="349"/>
  <c r="AF115" i="349"/>
  <c r="AG123" i="349"/>
  <c r="AF123" i="349"/>
  <c r="AG125" i="349"/>
  <c r="AF125" i="349"/>
  <c r="AG127" i="349"/>
  <c r="AF127" i="349"/>
  <c r="O129" i="349"/>
  <c r="AG129" i="349"/>
  <c r="AF129" i="349"/>
  <c r="N147" i="349"/>
  <c r="AF135" i="349"/>
  <c r="O135" i="349"/>
  <c r="AG135" i="349"/>
  <c r="Q140" i="349"/>
  <c r="R140" i="349"/>
  <c r="O143" i="349"/>
  <c r="AG143" i="349"/>
  <c r="AF143" i="349"/>
  <c r="P147" i="349"/>
  <c r="O161" i="349"/>
  <c r="N173" i="349"/>
  <c r="AG161" i="349"/>
  <c r="AF161" i="349"/>
  <c r="R164" i="349"/>
  <c r="Q164" i="349"/>
  <c r="AG165" i="349"/>
  <c r="AF165" i="349"/>
  <c r="O165" i="349"/>
  <c r="AG83" i="349"/>
  <c r="AF85" i="349"/>
  <c r="AF87" i="349"/>
  <c r="O110" i="349"/>
  <c r="O112" i="349"/>
  <c r="O114" i="349"/>
  <c r="P122" i="349"/>
  <c r="O123" i="349"/>
  <c r="R124" i="349"/>
  <c r="O125" i="349"/>
  <c r="R126" i="349"/>
  <c r="O127" i="349"/>
  <c r="R128" i="349"/>
  <c r="P134" i="349"/>
  <c r="Q138" i="349"/>
  <c r="R138" i="349"/>
  <c r="O141" i="349"/>
  <c r="AG141" i="349"/>
  <c r="AF141" i="349"/>
  <c r="AF149" i="349"/>
  <c r="O149" i="349"/>
  <c r="AG149" i="349"/>
  <c r="R151" i="349"/>
  <c r="Q151" i="349"/>
  <c r="Q87" i="349"/>
  <c r="Q136" i="349"/>
  <c r="R136" i="349"/>
  <c r="O139" i="349"/>
  <c r="AG139" i="349"/>
  <c r="AF139" i="349"/>
  <c r="P160" i="349"/>
  <c r="AG163" i="349"/>
  <c r="AF163" i="349"/>
  <c r="O163" i="349"/>
  <c r="O150" i="349"/>
  <c r="AG151" i="349"/>
  <c r="O152" i="349"/>
  <c r="P150" i="349"/>
  <c r="AF150" i="349"/>
  <c r="P152" i="349"/>
  <c r="AF152" i="349"/>
  <c r="P165" i="349"/>
  <c r="P173" i="349"/>
  <c r="O162" i="349"/>
  <c r="O166" i="349"/>
  <c r="Q173" i="348" l="1"/>
  <c r="R173" i="348"/>
  <c r="S161" i="348" s="1"/>
  <c r="Q127" i="349"/>
  <c r="R127" i="349"/>
  <c r="R112" i="349"/>
  <c r="Q112" i="349"/>
  <c r="R137" i="349"/>
  <c r="Q137" i="349"/>
  <c r="R58" i="349"/>
  <c r="Q58" i="349"/>
  <c r="R152" i="349"/>
  <c r="Q152" i="349"/>
  <c r="R110" i="349"/>
  <c r="Q110" i="349"/>
  <c r="R165" i="349"/>
  <c r="Q165" i="349"/>
  <c r="O173" i="349"/>
  <c r="R161" i="349"/>
  <c r="Q161" i="349"/>
  <c r="Q135" i="349"/>
  <c r="O147" i="349"/>
  <c r="R135" i="349"/>
  <c r="R111" i="349"/>
  <c r="Q111" i="349"/>
  <c r="Q97" i="349"/>
  <c r="R97" i="349"/>
  <c r="R162" i="349"/>
  <c r="Q162" i="349"/>
  <c r="R163" i="349"/>
  <c r="Q163" i="349"/>
  <c r="Q125" i="349"/>
  <c r="R125" i="349"/>
  <c r="Q129" i="349"/>
  <c r="R129" i="349"/>
  <c r="Q99" i="349"/>
  <c r="R99" i="349"/>
  <c r="Q96" i="349"/>
  <c r="O108" i="349"/>
  <c r="R96" i="349"/>
  <c r="R87" i="349"/>
  <c r="AF95" i="349"/>
  <c r="Q89" i="349"/>
  <c r="R89" i="349"/>
  <c r="Q45" i="349"/>
  <c r="R45" i="349"/>
  <c r="R98" i="349"/>
  <c r="Q98" i="349"/>
  <c r="R85" i="349"/>
  <c r="R32" i="349"/>
  <c r="Q32" i="349"/>
  <c r="Q22" i="349"/>
  <c r="R22" i="349"/>
  <c r="R33" i="349"/>
  <c r="Q33" i="349"/>
  <c r="Q20" i="349"/>
  <c r="R20" i="349"/>
  <c r="AF69" i="349"/>
  <c r="Q69" i="349"/>
  <c r="AG69" i="349"/>
  <c r="AH57" i="349" s="1"/>
  <c r="AG56" i="349"/>
  <c r="AH44" i="349" s="1"/>
  <c r="Q56" i="349"/>
  <c r="AF56" i="349"/>
  <c r="AG17" i="349"/>
  <c r="AH5" i="349" s="1"/>
  <c r="AF17" i="349"/>
  <c r="Q152" i="348"/>
  <c r="R152" i="348"/>
  <c r="Q112" i="348"/>
  <c r="R112" i="348"/>
  <c r="Q43" i="349"/>
  <c r="AG43" i="349"/>
  <c r="AH31" i="349" s="1"/>
  <c r="AF43" i="349"/>
  <c r="O30" i="349"/>
  <c r="R141" i="348"/>
  <c r="Q141" i="348"/>
  <c r="R129" i="348"/>
  <c r="Q129" i="348"/>
  <c r="R125" i="348"/>
  <c r="Q125" i="348"/>
  <c r="R97" i="348"/>
  <c r="Q97" i="348"/>
  <c r="R89" i="348"/>
  <c r="Q89" i="348"/>
  <c r="O147" i="348"/>
  <c r="R135" i="348"/>
  <c r="Q135" i="348"/>
  <c r="Q163" i="348"/>
  <c r="R163" i="348"/>
  <c r="AG160" i="348"/>
  <c r="AH148" i="348" s="1"/>
  <c r="AF160" i="348"/>
  <c r="R142" i="348"/>
  <c r="Q84" i="348"/>
  <c r="R84" i="348"/>
  <c r="Q74" i="348"/>
  <c r="R74" i="348"/>
  <c r="Q128" i="348"/>
  <c r="Q98" i="348"/>
  <c r="R85" i="348"/>
  <c r="Q59" i="348"/>
  <c r="R59" i="348"/>
  <c r="Q38" i="348"/>
  <c r="R38" i="348"/>
  <c r="Q31" i="348"/>
  <c r="O43" i="348"/>
  <c r="R43" i="348" s="1"/>
  <c r="S31" i="348" s="1"/>
  <c r="R31" i="348"/>
  <c r="Q18" i="348"/>
  <c r="O30" i="348"/>
  <c r="R18" i="348"/>
  <c r="Q136" i="348"/>
  <c r="R9" i="348"/>
  <c r="Q9" i="348"/>
  <c r="R33" i="348"/>
  <c r="Q33" i="348"/>
  <c r="AG30" i="348"/>
  <c r="AH18" i="348" s="1"/>
  <c r="AF30" i="348"/>
  <c r="Q62" i="348"/>
  <c r="R37" i="348"/>
  <c r="Q37" i="348"/>
  <c r="R8" i="348"/>
  <c r="Q8" i="348"/>
  <c r="R22" i="348"/>
  <c r="Q22" i="348"/>
  <c r="R150" i="349"/>
  <c r="Q150" i="349"/>
  <c r="AG173" i="349"/>
  <c r="AH161" i="349" s="1"/>
  <c r="AF173" i="349"/>
  <c r="AG121" i="349"/>
  <c r="AH109" i="349" s="1"/>
  <c r="AF121" i="349"/>
  <c r="R74" i="349"/>
  <c r="Q74" i="349"/>
  <c r="R166" i="349"/>
  <c r="Q166" i="349"/>
  <c r="R143" i="349"/>
  <c r="Q143" i="349"/>
  <c r="R149" i="349"/>
  <c r="Q149" i="349"/>
  <c r="R141" i="349"/>
  <c r="Q141" i="349"/>
  <c r="R114" i="349"/>
  <c r="Q114" i="349"/>
  <c r="AG147" i="349"/>
  <c r="AH135" i="349" s="1"/>
  <c r="AF147" i="349"/>
  <c r="O160" i="349"/>
  <c r="R148" i="349"/>
  <c r="Q148" i="349"/>
  <c r="R113" i="349"/>
  <c r="Q113" i="349"/>
  <c r="Q109" i="349"/>
  <c r="R11" i="349"/>
  <c r="Q11" i="349"/>
  <c r="Q103" i="349"/>
  <c r="R103" i="349"/>
  <c r="R73" i="349"/>
  <c r="Q73" i="349"/>
  <c r="Q44" i="349"/>
  <c r="O56" i="349"/>
  <c r="R56" i="349" s="1"/>
  <c r="S44" i="349" s="1"/>
  <c r="R44" i="349"/>
  <c r="Q85" i="349"/>
  <c r="R59" i="349"/>
  <c r="Q59" i="349"/>
  <c r="R38" i="349"/>
  <c r="Q38" i="349"/>
  <c r="R31" i="349"/>
  <c r="Q31" i="349"/>
  <c r="O43" i="349"/>
  <c r="R43" i="349" s="1"/>
  <c r="S31" i="349" s="1"/>
  <c r="R8" i="349"/>
  <c r="Q8" i="349"/>
  <c r="R35" i="349"/>
  <c r="Q35" i="349"/>
  <c r="R86" i="348"/>
  <c r="Q86" i="348"/>
  <c r="Q150" i="348"/>
  <c r="R150" i="348"/>
  <c r="Q110" i="348"/>
  <c r="R110" i="348"/>
  <c r="Q24" i="349"/>
  <c r="R24" i="349"/>
  <c r="R143" i="348"/>
  <c r="Q143" i="348"/>
  <c r="R123" i="348"/>
  <c r="Q123" i="348"/>
  <c r="R99" i="348"/>
  <c r="Q99" i="348"/>
  <c r="O108" i="348"/>
  <c r="R96" i="348"/>
  <c r="Q96" i="348"/>
  <c r="R49" i="348"/>
  <c r="Q49" i="348"/>
  <c r="R128" i="348"/>
  <c r="Q36" i="348"/>
  <c r="R36" i="348"/>
  <c r="Q23" i="348"/>
  <c r="R23" i="348"/>
  <c r="R149" i="348"/>
  <c r="Q149" i="348"/>
  <c r="R7" i="348"/>
  <c r="Q7" i="348"/>
  <c r="R60" i="348"/>
  <c r="Q60" i="348"/>
  <c r="O69" i="348"/>
  <c r="R57" i="348"/>
  <c r="Q57" i="348"/>
  <c r="R10" i="348"/>
  <c r="Q10" i="348"/>
  <c r="R72" i="348"/>
  <c r="Q72" i="348"/>
  <c r="O17" i="348"/>
  <c r="R5" i="348"/>
  <c r="Q5" i="348"/>
  <c r="R109" i="349"/>
  <c r="R100" i="349"/>
  <c r="Q100" i="349"/>
  <c r="AG82" i="349"/>
  <c r="AH70" i="349" s="1"/>
  <c r="AF82" i="349"/>
  <c r="Q82" i="349"/>
  <c r="AG134" i="349"/>
  <c r="AH122" i="349" s="1"/>
  <c r="AF134" i="349"/>
  <c r="R36" i="349"/>
  <c r="Q36" i="349"/>
  <c r="R50" i="349"/>
  <c r="Q50" i="349"/>
  <c r="R37" i="349"/>
  <c r="Q37" i="349"/>
  <c r="AG173" i="348"/>
  <c r="AH161" i="348" s="1"/>
  <c r="AF173" i="348"/>
  <c r="AG108" i="348"/>
  <c r="AH96" i="348" s="1"/>
  <c r="AF108" i="348"/>
  <c r="R90" i="348"/>
  <c r="Q90" i="348"/>
  <c r="Q109" i="348"/>
  <c r="O121" i="348"/>
  <c r="R109" i="348"/>
  <c r="R46" i="349"/>
  <c r="Q46" i="349"/>
  <c r="R165" i="348"/>
  <c r="Q165" i="348"/>
  <c r="R137" i="348"/>
  <c r="Q137" i="348"/>
  <c r="AG134" i="348"/>
  <c r="AH122" i="348" s="1"/>
  <c r="AF134" i="348"/>
  <c r="R122" i="348"/>
  <c r="Q122" i="348"/>
  <c r="O134" i="348"/>
  <c r="R101" i="348"/>
  <c r="Q101" i="348"/>
  <c r="R91" i="348"/>
  <c r="Q91" i="348"/>
  <c r="AG147" i="348"/>
  <c r="AH135" i="348" s="1"/>
  <c r="AF147" i="348"/>
  <c r="AG82" i="348"/>
  <c r="AH70" i="348" s="1"/>
  <c r="AF82" i="348"/>
  <c r="Q82" i="348"/>
  <c r="O160" i="348"/>
  <c r="R148" i="348"/>
  <c r="Q148" i="348"/>
  <c r="R47" i="348"/>
  <c r="Q47" i="348"/>
  <c r="R153" i="348"/>
  <c r="Q153" i="348"/>
  <c r="O95" i="348"/>
  <c r="Q83" i="348"/>
  <c r="R83" i="348"/>
  <c r="Q34" i="348"/>
  <c r="R34" i="348"/>
  <c r="Q21" i="348"/>
  <c r="R21" i="348"/>
  <c r="Q140" i="348"/>
  <c r="R113" i="348"/>
  <c r="Q113" i="348"/>
  <c r="AG56" i="348"/>
  <c r="AH44" i="348" s="1"/>
  <c r="Q56" i="348"/>
  <c r="AF56" i="348"/>
  <c r="R82" i="348"/>
  <c r="S70" i="348" s="1"/>
  <c r="R35" i="348"/>
  <c r="Q35" i="348"/>
  <c r="R71" i="348"/>
  <c r="Q71" i="348"/>
  <c r="R12" i="348"/>
  <c r="Q12" i="348"/>
  <c r="R46" i="348"/>
  <c r="Q46" i="348"/>
  <c r="AG17" i="348"/>
  <c r="AH5" i="348" s="1"/>
  <c r="AF17" i="348"/>
  <c r="R6" i="348"/>
  <c r="Q6" i="348"/>
  <c r="R139" i="349"/>
  <c r="Q139" i="349"/>
  <c r="Q123" i="349"/>
  <c r="R123" i="349"/>
  <c r="R95" i="349"/>
  <c r="S83" i="349" s="1"/>
  <c r="Q95" i="349"/>
  <c r="AG108" i="349"/>
  <c r="AH96" i="349" s="1"/>
  <c r="AF108" i="349"/>
  <c r="R102" i="349"/>
  <c r="Q102" i="349"/>
  <c r="R9" i="349"/>
  <c r="Q9" i="349"/>
  <c r="Q49" i="349"/>
  <c r="R49" i="349"/>
  <c r="AG160" i="349"/>
  <c r="AH148" i="349" s="1"/>
  <c r="AF160" i="349"/>
  <c r="R115" i="349"/>
  <c r="Q115" i="349"/>
  <c r="R72" i="349"/>
  <c r="Q72" i="349"/>
  <c r="O121" i="349"/>
  <c r="AF30" i="349"/>
  <c r="AG30" i="349"/>
  <c r="AH18" i="349" s="1"/>
  <c r="R7" i="349"/>
  <c r="Q7" i="349"/>
  <c r="Q47" i="349"/>
  <c r="R47" i="349"/>
  <c r="Q122" i="349"/>
  <c r="O134" i="349"/>
  <c r="R122" i="349"/>
  <c r="Q101" i="349"/>
  <c r="R101" i="349"/>
  <c r="R71" i="349"/>
  <c r="Q71" i="349"/>
  <c r="R34" i="349"/>
  <c r="Q34" i="349"/>
  <c r="R10" i="349"/>
  <c r="Q10" i="349"/>
  <c r="R6" i="349"/>
  <c r="Q6" i="349"/>
  <c r="R39" i="349"/>
  <c r="Q39" i="349"/>
  <c r="R166" i="348"/>
  <c r="Q166" i="348"/>
  <c r="R88" i="348"/>
  <c r="Q88" i="348"/>
  <c r="R57" i="349"/>
  <c r="O69" i="349"/>
  <c r="R69" i="349" s="1"/>
  <c r="S57" i="349" s="1"/>
  <c r="Q57" i="349"/>
  <c r="R48" i="349"/>
  <c r="Q48" i="349"/>
  <c r="R5" i="349"/>
  <c r="Q5" i="349"/>
  <c r="O17" i="349"/>
  <c r="Q114" i="348"/>
  <c r="R114" i="348"/>
  <c r="R139" i="348"/>
  <c r="Q139" i="348"/>
  <c r="R127" i="348"/>
  <c r="Q127" i="348"/>
  <c r="R151" i="348"/>
  <c r="Q151" i="348"/>
  <c r="R111" i="348"/>
  <c r="Q111" i="348"/>
  <c r="R45" i="348"/>
  <c r="Q45" i="348"/>
  <c r="R126" i="348"/>
  <c r="Q126" i="348"/>
  <c r="AF95" i="348"/>
  <c r="AG95" i="348"/>
  <c r="AH83" i="348" s="1"/>
  <c r="Q61" i="348"/>
  <c r="R61" i="348"/>
  <c r="Q32" i="348"/>
  <c r="R32" i="348"/>
  <c r="Q19" i="348"/>
  <c r="R19" i="348"/>
  <c r="R124" i="348"/>
  <c r="Q124" i="348"/>
  <c r="R115" i="348"/>
  <c r="Q115" i="348"/>
  <c r="Q43" i="348"/>
  <c r="AG43" i="348"/>
  <c r="AH31" i="348" s="1"/>
  <c r="AF43" i="348"/>
  <c r="R11" i="348"/>
  <c r="Q11" i="348"/>
  <c r="AF69" i="348"/>
  <c r="AG69" i="348"/>
  <c r="AH57" i="348" s="1"/>
  <c r="Q69" i="348"/>
  <c r="R20" i="348"/>
  <c r="Q20" i="348"/>
  <c r="R48" i="348"/>
  <c r="Q48" i="348"/>
  <c r="R50" i="348"/>
  <c r="Q50" i="348"/>
  <c r="R39" i="348"/>
  <c r="Q39" i="348"/>
  <c r="R73" i="348"/>
  <c r="Q73" i="348"/>
  <c r="R24" i="348"/>
  <c r="Q24" i="348"/>
  <c r="Q134" i="348" l="1"/>
  <c r="R134" i="348"/>
  <c r="S122" i="348" s="1"/>
  <c r="R108" i="348"/>
  <c r="S96" i="348" s="1"/>
  <c r="Q108" i="348"/>
  <c r="Q147" i="348"/>
  <c r="R147" i="348"/>
  <c r="S135" i="348" s="1"/>
  <c r="R121" i="349"/>
  <c r="S109" i="349" s="1"/>
  <c r="Q121" i="349"/>
  <c r="R121" i="348"/>
  <c r="S109" i="348" s="1"/>
  <c r="Q121" i="348"/>
  <c r="R30" i="349"/>
  <c r="S18" i="349" s="1"/>
  <c r="Q30" i="349"/>
  <c r="R160" i="348"/>
  <c r="S148" i="348" s="1"/>
  <c r="Q160" i="348"/>
  <c r="Q160" i="349"/>
  <c r="R160" i="349"/>
  <c r="S148" i="349" s="1"/>
  <c r="R30" i="348"/>
  <c r="S18" i="348" s="1"/>
  <c r="Q30" i="348"/>
  <c r="R108" i="349"/>
  <c r="S96" i="349" s="1"/>
  <c r="Q108" i="349"/>
  <c r="R134" i="349"/>
  <c r="S122" i="349" s="1"/>
  <c r="Q134" i="349"/>
  <c r="R17" i="348"/>
  <c r="S5" i="348" s="1"/>
  <c r="E2" i="348"/>
  <c r="Q17" i="348"/>
  <c r="Q17" i="349"/>
  <c r="E2" i="349"/>
  <c r="R17" i="349"/>
  <c r="S5" i="349" s="1"/>
  <c r="R95" i="348"/>
  <c r="S83" i="348" s="1"/>
  <c r="Q95" i="348"/>
  <c r="R69" i="348"/>
  <c r="S57" i="348" s="1"/>
  <c r="R147" i="349"/>
  <c r="S135" i="349" s="1"/>
  <c r="Q147" i="349"/>
  <c r="R173" i="349"/>
  <c r="S161" i="349" s="1"/>
  <c r="Q173" i="349"/>
  <c r="M32" i="347" l="1"/>
  <c r="L32" i="347"/>
  <c r="K32" i="347"/>
  <c r="J32" i="347"/>
  <c r="I32" i="347"/>
  <c r="H32" i="347"/>
  <c r="G32" i="347"/>
  <c r="F32" i="347"/>
  <c r="E32" i="347"/>
  <c r="D32" i="347"/>
  <c r="J8" i="347" s="1"/>
  <c r="Q15" i="347"/>
  <c r="P15" i="347"/>
  <c r="O15" i="347"/>
  <c r="N15" i="347"/>
  <c r="M15" i="347"/>
  <c r="L15" i="347"/>
  <c r="K15" i="347"/>
  <c r="J15" i="347"/>
  <c r="I15" i="347"/>
  <c r="H15" i="347"/>
  <c r="G15" i="347"/>
  <c r="F15" i="347"/>
  <c r="E15" i="347"/>
  <c r="D15" i="347"/>
  <c r="H8" i="347" s="1"/>
  <c r="F8" i="347"/>
  <c r="L7" i="347"/>
  <c r="J7" i="347"/>
  <c r="H7" i="347"/>
  <c r="F7" i="347"/>
  <c r="L6" i="347"/>
  <c r="J6" i="347"/>
  <c r="H6" i="347"/>
  <c r="F6" i="347"/>
  <c r="M32" i="346"/>
  <c r="L32" i="346"/>
  <c r="K32" i="346"/>
  <c r="L8" i="346" s="1"/>
  <c r="J32" i="346"/>
  <c r="I32" i="346"/>
  <c r="H32" i="346"/>
  <c r="G32" i="346"/>
  <c r="J8" i="346" s="1"/>
  <c r="F32" i="346"/>
  <c r="E32" i="346"/>
  <c r="D32" i="346"/>
  <c r="Q15" i="346"/>
  <c r="P15" i="346"/>
  <c r="O15" i="346"/>
  <c r="N15" i="346"/>
  <c r="M15" i="346"/>
  <c r="L15" i="346"/>
  <c r="K15" i="346"/>
  <c r="J15" i="346"/>
  <c r="I15" i="346"/>
  <c r="H15" i="346"/>
  <c r="G15" i="346"/>
  <c r="F15" i="346"/>
  <c r="E15" i="346"/>
  <c r="D15" i="346"/>
  <c r="H8" i="346" s="1"/>
  <c r="L7" i="346"/>
  <c r="J7" i="346"/>
  <c r="H7" i="346"/>
  <c r="F7" i="346"/>
  <c r="L6" i="346"/>
  <c r="J6" i="346"/>
  <c r="H6" i="346"/>
  <c r="F6" i="346"/>
  <c r="L8" i="347" l="1"/>
  <c r="F8" i="346"/>
  <c r="AE173" i="345"/>
  <c r="AD173" i="345"/>
  <c r="AA173" i="345"/>
  <c r="Z173" i="345"/>
  <c r="M173" i="345"/>
  <c r="W172" i="345"/>
  <c r="H172" i="345"/>
  <c r="W171" i="345"/>
  <c r="H171" i="345"/>
  <c r="AG170" i="345"/>
  <c r="AF170" i="345"/>
  <c r="W170" i="345"/>
  <c r="H170" i="345"/>
  <c r="AG169" i="345"/>
  <c r="AF169" i="345"/>
  <c r="W169" i="345"/>
  <c r="H169" i="345"/>
  <c r="AG168" i="345"/>
  <c r="AF168" i="345"/>
  <c r="W168" i="345"/>
  <c r="H168" i="345"/>
  <c r="AG167" i="345"/>
  <c r="AF167" i="345"/>
  <c r="W167" i="345"/>
  <c r="AG166" i="345"/>
  <c r="W166" i="345"/>
  <c r="N166" i="345"/>
  <c r="AF166" i="345" s="1"/>
  <c r="P166" i="345"/>
  <c r="H166" i="345"/>
  <c r="W165" i="345"/>
  <c r="N165" i="345" s="1"/>
  <c r="H165" i="345"/>
  <c r="AG164" i="345"/>
  <c r="W164" i="345"/>
  <c r="N164" i="345"/>
  <c r="O164" i="345" s="1"/>
  <c r="AF164" i="345"/>
  <c r="P164" i="345"/>
  <c r="H164" i="345"/>
  <c r="W163" i="345"/>
  <c r="N163" i="345" s="1"/>
  <c r="P163" i="345"/>
  <c r="H163" i="345"/>
  <c r="AG162" i="345"/>
  <c r="W162" i="345"/>
  <c r="N162" i="345"/>
  <c r="AF162" i="345" s="1"/>
  <c r="P162" i="345"/>
  <c r="H162" i="345"/>
  <c r="W161" i="345"/>
  <c r="N161" i="345" s="1"/>
  <c r="P161" i="345"/>
  <c r="H161" i="345"/>
  <c r="AE160" i="345"/>
  <c r="AD160" i="345"/>
  <c r="AA160" i="345"/>
  <c r="Z160" i="345"/>
  <c r="M160" i="345"/>
  <c r="P160" i="345" s="1"/>
  <c r="W159" i="345"/>
  <c r="H159" i="345"/>
  <c r="W158" i="345"/>
  <c r="H158" i="345"/>
  <c r="W157" i="345"/>
  <c r="H157" i="345"/>
  <c r="W156" i="345"/>
  <c r="H156" i="345"/>
  <c r="W155" i="345"/>
  <c r="H155" i="345"/>
  <c r="AG154" i="345"/>
  <c r="AF154" i="345"/>
  <c r="W154" i="345"/>
  <c r="H154" i="345"/>
  <c r="AG153" i="345"/>
  <c r="AF153" i="345"/>
  <c r="W153" i="345"/>
  <c r="H153" i="345"/>
  <c r="W152" i="345"/>
  <c r="N152" i="345"/>
  <c r="AG152" i="345" s="1"/>
  <c r="P152" i="345"/>
  <c r="H152" i="345"/>
  <c r="W151" i="345"/>
  <c r="P151" i="345"/>
  <c r="N151" i="345"/>
  <c r="O151" i="345" s="1"/>
  <c r="AF151" i="345"/>
  <c r="H151" i="345"/>
  <c r="W150" i="345"/>
  <c r="N150" i="345"/>
  <c r="AG150" i="345" s="1"/>
  <c r="P150" i="345"/>
  <c r="H150" i="345"/>
  <c r="W149" i="345"/>
  <c r="P149" i="345"/>
  <c r="N149" i="345"/>
  <c r="O149" i="345" s="1"/>
  <c r="AF149" i="345"/>
  <c r="H149" i="345"/>
  <c r="W148" i="345"/>
  <c r="N148" i="345" s="1"/>
  <c r="P148" i="345"/>
  <c r="H148" i="345"/>
  <c r="AE147" i="345"/>
  <c r="AD147" i="345"/>
  <c r="AA147" i="345"/>
  <c r="Z147" i="345"/>
  <c r="W147" i="345"/>
  <c r="M147" i="345"/>
  <c r="W146" i="345"/>
  <c r="H146" i="345"/>
  <c r="AG145" i="345"/>
  <c r="AF145" i="345"/>
  <c r="W145" i="345"/>
  <c r="H145" i="345"/>
  <c r="AG144" i="345"/>
  <c r="AF144" i="345"/>
  <c r="W144" i="345"/>
  <c r="H144" i="345"/>
  <c r="W143" i="345"/>
  <c r="N143" i="345" s="1"/>
  <c r="P143" i="345"/>
  <c r="H143" i="345"/>
  <c r="AG142" i="345"/>
  <c r="W142" i="345"/>
  <c r="P142" i="345"/>
  <c r="N142" i="345"/>
  <c r="AF142" i="345" s="1"/>
  <c r="H142" i="345"/>
  <c r="W141" i="345"/>
  <c r="N141" i="345" s="1"/>
  <c r="P141" i="345"/>
  <c r="H141" i="345"/>
  <c r="AG140" i="345"/>
  <c r="W140" i="345"/>
  <c r="P140" i="345"/>
  <c r="N140" i="345"/>
  <c r="AF140" i="345" s="1"/>
  <c r="H140" i="345"/>
  <c r="W139" i="345"/>
  <c r="N139" i="345" s="1"/>
  <c r="P139" i="345"/>
  <c r="H139" i="345"/>
  <c r="AG138" i="345"/>
  <c r="W138" i="345"/>
  <c r="P138" i="345"/>
  <c r="N138" i="345"/>
  <c r="AF138" i="345" s="1"/>
  <c r="H138" i="345"/>
  <c r="W137" i="345"/>
  <c r="N137" i="345" s="1"/>
  <c r="P137" i="345"/>
  <c r="H137" i="345"/>
  <c r="W136" i="345"/>
  <c r="N136" i="345"/>
  <c r="AG136" i="345" s="1"/>
  <c r="P136" i="345"/>
  <c r="H136" i="345"/>
  <c r="AF135" i="345"/>
  <c r="W135" i="345"/>
  <c r="P135" i="345"/>
  <c r="N135" i="345"/>
  <c r="H135" i="345"/>
  <c r="AE134" i="345"/>
  <c r="AD134" i="345"/>
  <c r="AA134" i="345"/>
  <c r="Z134" i="345"/>
  <c r="M134" i="345"/>
  <c r="W133" i="345"/>
  <c r="H133" i="345"/>
  <c r="W132" i="345"/>
  <c r="H132" i="345"/>
  <c r="AG131" i="345"/>
  <c r="AF131" i="345"/>
  <c r="W131" i="345"/>
  <c r="H131" i="345"/>
  <c r="W130" i="345"/>
  <c r="P130" i="345"/>
  <c r="N130" i="345"/>
  <c r="O130" i="345" s="1"/>
  <c r="AG130" i="345"/>
  <c r="H130" i="345"/>
  <c r="W129" i="345"/>
  <c r="N129" i="345"/>
  <c r="O129" i="345" s="1"/>
  <c r="P129" i="345"/>
  <c r="H129" i="345"/>
  <c r="W128" i="345"/>
  <c r="P128" i="345"/>
  <c r="N128" i="345"/>
  <c r="O128" i="345" s="1"/>
  <c r="AG128" i="345"/>
  <c r="H128" i="345"/>
  <c r="W127" i="345"/>
  <c r="N127" i="345"/>
  <c r="O127" i="345" s="1"/>
  <c r="P127" i="345"/>
  <c r="H127" i="345"/>
  <c r="W126" i="345"/>
  <c r="P126" i="345"/>
  <c r="N126" i="345"/>
  <c r="O126" i="345" s="1"/>
  <c r="AG126" i="345"/>
  <c r="H126" i="345"/>
  <c r="W125" i="345"/>
  <c r="N125" i="345"/>
  <c r="O125" i="345" s="1"/>
  <c r="P125" i="345"/>
  <c r="H125" i="345"/>
  <c r="W124" i="345"/>
  <c r="P124" i="345"/>
  <c r="N124" i="345"/>
  <c r="O124" i="345" s="1"/>
  <c r="AG124" i="345"/>
  <c r="H124" i="345"/>
  <c r="W123" i="345"/>
  <c r="N123" i="345"/>
  <c r="P123" i="345"/>
  <c r="H123" i="345"/>
  <c r="W122" i="345"/>
  <c r="N122" i="345"/>
  <c r="H122" i="345"/>
  <c r="AE121" i="345"/>
  <c r="AD121" i="345"/>
  <c r="AA121" i="345"/>
  <c r="Z121" i="345"/>
  <c r="W121" i="345"/>
  <c r="M121" i="345"/>
  <c r="AG120" i="345"/>
  <c r="AF120" i="345"/>
  <c r="W120" i="345"/>
  <c r="H120" i="345"/>
  <c r="AG119" i="345"/>
  <c r="AF119" i="345"/>
  <c r="W119" i="345"/>
  <c r="H119" i="345"/>
  <c r="AG118" i="345"/>
  <c r="AF118" i="345"/>
  <c r="W118" i="345"/>
  <c r="H118" i="345"/>
  <c r="W117" i="345"/>
  <c r="N117" i="345" s="1"/>
  <c r="P117" i="345"/>
  <c r="H117" i="345"/>
  <c r="AG116" i="345"/>
  <c r="W116" i="345"/>
  <c r="N116" i="345"/>
  <c r="O116" i="345" s="1"/>
  <c r="P116" i="345"/>
  <c r="H116" i="345"/>
  <c r="W115" i="345"/>
  <c r="N115" i="345" s="1"/>
  <c r="P115" i="345"/>
  <c r="H115" i="345"/>
  <c r="AG114" i="345"/>
  <c r="W114" i="345"/>
  <c r="N114" i="345"/>
  <c r="O114" i="345" s="1"/>
  <c r="P114" i="345"/>
  <c r="H114" i="345"/>
  <c r="W113" i="345"/>
  <c r="N113" i="345" s="1"/>
  <c r="P113" i="345"/>
  <c r="H113" i="345"/>
  <c r="AG112" i="345"/>
  <c r="W112" i="345"/>
  <c r="N112" i="345"/>
  <c r="O112" i="345" s="1"/>
  <c r="P112" i="345"/>
  <c r="H112" i="345"/>
  <c r="W111" i="345"/>
  <c r="N111" i="345" s="1"/>
  <c r="P111" i="345"/>
  <c r="H111" i="345"/>
  <c r="AG110" i="345"/>
  <c r="W110" i="345"/>
  <c r="N110" i="345"/>
  <c r="O110" i="345" s="1"/>
  <c r="P110" i="345"/>
  <c r="H110" i="345"/>
  <c r="W109" i="345"/>
  <c r="N109" i="345" s="1"/>
  <c r="P121" i="345"/>
  <c r="H109" i="345"/>
  <c r="AE108" i="345"/>
  <c r="AD108" i="345"/>
  <c r="AA108" i="345"/>
  <c r="Z108" i="345"/>
  <c r="W108" i="345"/>
  <c r="M108" i="345"/>
  <c r="W107" i="345"/>
  <c r="H107" i="345"/>
  <c r="AG106" i="345"/>
  <c r="AF106" i="345"/>
  <c r="W106" i="345"/>
  <c r="H106" i="345"/>
  <c r="AG105" i="345"/>
  <c r="AF105" i="345"/>
  <c r="W105" i="345"/>
  <c r="H105" i="345"/>
  <c r="AG104" i="345"/>
  <c r="AF104" i="345"/>
  <c r="W104" i="345"/>
  <c r="H104" i="345"/>
  <c r="W103" i="345"/>
  <c r="P103" i="345"/>
  <c r="N103" i="345"/>
  <c r="AF103" i="345" s="1"/>
  <c r="H103" i="345"/>
  <c r="W102" i="345"/>
  <c r="N102" i="345"/>
  <c r="AG102" i="345" s="1"/>
  <c r="P102" i="345"/>
  <c r="H102" i="345"/>
  <c r="W101" i="345"/>
  <c r="P101" i="345"/>
  <c r="N101" i="345"/>
  <c r="AF101" i="345" s="1"/>
  <c r="H101" i="345"/>
  <c r="W100" i="345"/>
  <c r="P100" i="345"/>
  <c r="N100" i="345"/>
  <c r="AG100" i="345" s="1"/>
  <c r="H100" i="345"/>
  <c r="W99" i="345"/>
  <c r="P99" i="345"/>
  <c r="N99" i="345"/>
  <c r="O99" i="345" s="1"/>
  <c r="AF99" i="345"/>
  <c r="H99" i="345"/>
  <c r="W98" i="345"/>
  <c r="P98" i="345"/>
  <c r="N98" i="345"/>
  <c r="AG98" i="345" s="1"/>
  <c r="H98" i="345"/>
  <c r="W97" i="345"/>
  <c r="P97" i="345"/>
  <c r="N97" i="345"/>
  <c r="O97" i="345" s="1"/>
  <c r="AF97" i="345"/>
  <c r="H97" i="345"/>
  <c r="W96" i="345"/>
  <c r="N96" i="345" s="1"/>
  <c r="P96" i="345"/>
  <c r="H96" i="345"/>
  <c r="AE95" i="345"/>
  <c r="AD95" i="345"/>
  <c r="AA95" i="345"/>
  <c r="Z95" i="345"/>
  <c r="M95" i="345"/>
  <c r="AG94" i="345"/>
  <c r="AF94" i="345"/>
  <c r="W94" i="345"/>
  <c r="H94" i="345"/>
  <c r="AG93" i="345"/>
  <c r="AF93" i="345"/>
  <c r="W93" i="345"/>
  <c r="H93" i="345"/>
  <c r="AG92" i="345"/>
  <c r="AF92" i="345"/>
  <c r="W92" i="345"/>
  <c r="H92" i="345"/>
  <c r="AG91" i="345"/>
  <c r="AF91" i="345"/>
  <c r="W91" i="345"/>
  <c r="H91" i="345"/>
  <c r="AG90" i="345"/>
  <c r="AF90" i="345"/>
  <c r="W90" i="345"/>
  <c r="H90" i="345"/>
  <c r="W89" i="345"/>
  <c r="P89" i="345"/>
  <c r="N89" i="345"/>
  <c r="O89" i="345" s="1"/>
  <c r="AF89" i="345"/>
  <c r="H89" i="345"/>
  <c r="W88" i="345"/>
  <c r="N88" i="345"/>
  <c r="AG88" i="345" s="1"/>
  <c r="P88" i="345"/>
  <c r="H88" i="345"/>
  <c r="W87" i="345"/>
  <c r="P87" i="345"/>
  <c r="N87" i="345"/>
  <c r="O87" i="345" s="1"/>
  <c r="AF87" i="345"/>
  <c r="H87" i="345"/>
  <c r="W86" i="345"/>
  <c r="N86" i="345"/>
  <c r="AG86" i="345" s="1"/>
  <c r="P86" i="345"/>
  <c r="H86" i="345"/>
  <c r="W85" i="345"/>
  <c r="P85" i="345"/>
  <c r="N85" i="345"/>
  <c r="O85" i="345" s="1"/>
  <c r="AF85" i="345"/>
  <c r="H85" i="345"/>
  <c r="W84" i="345"/>
  <c r="N84" i="345"/>
  <c r="AG84" i="345" s="1"/>
  <c r="P84" i="345"/>
  <c r="H84" i="345"/>
  <c r="W83" i="345"/>
  <c r="N83" i="345"/>
  <c r="AG83" i="345" s="1"/>
  <c r="P83" i="345"/>
  <c r="H83" i="345"/>
  <c r="AE82" i="345"/>
  <c r="AD82" i="345"/>
  <c r="AA82" i="345"/>
  <c r="Z82" i="345"/>
  <c r="M82" i="345"/>
  <c r="W81" i="345"/>
  <c r="AG80" i="345"/>
  <c r="AF80" i="345"/>
  <c r="W80" i="345"/>
  <c r="H80" i="345"/>
  <c r="AG79" i="345"/>
  <c r="AF79" i="345"/>
  <c r="W79" i="345"/>
  <c r="H79" i="345"/>
  <c r="AG78" i="345"/>
  <c r="AF78" i="345"/>
  <c r="W78" i="345"/>
  <c r="H78" i="345"/>
  <c r="AG77" i="345"/>
  <c r="AF77" i="345"/>
  <c r="W77" i="345"/>
  <c r="H77" i="345"/>
  <c r="AG76" i="345"/>
  <c r="AF76" i="345"/>
  <c r="W76" i="345"/>
  <c r="H76" i="345"/>
  <c r="W75" i="345"/>
  <c r="N75" i="345" s="1"/>
  <c r="O75" i="345"/>
  <c r="H75" i="345"/>
  <c r="W74" i="345"/>
  <c r="N74" i="345" s="1"/>
  <c r="P74" i="345"/>
  <c r="H74" i="345"/>
  <c r="W73" i="345"/>
  <c r="N73" i="345" s="1"/>
  <c r="AF73" i="345" s="1"/>
  <c r="P73" i="345"/>
  <c r="H73" i="345"/>
  <c r="AG72" i="345"/>
  <c r="W72" i="345"/>
  <c r="O72" i="345"/>
  <c r="N72" i="345"/>
  <c r="AF72" i="345" s="1"/>
  <c r="P72" i="345"/>
  <c r="H72" i="345"/>
  <c r="W71" i="345"/>
  <c r="N71" i="345" s="1"/>
  <c r="AG71" i="345" s="1"/>
  <c r="H71" i="345"/>
  <c r="W70" i="345"/>
  <c r="N70" i="345" s="1"/>
  <c r="P70" i="345"/>
  <c r="H70" i="345"/>
  <c r="AE69" i="345"/>
  <c r="AD69" i="345"/>
  <c r="AA69" i="345"/>
  <c r="Z69" i="345"/>
  <c r="W69" i="345"/>
  <c r="M69" i="345"/>
  <c r="W68" i="345"/>
  <c r="H68" i="345"/>
  <c r="AG67" i="345"/>
  <c r="AF67" i="345"/>
  <c r="W67" i="345"/>
  <c r="H67" i="345"/>
  <c r="AG66" i="345"/>
  <c r="AF66" i="345"/>
  <c r="W66" i="345"/>
  <c r="H66" i="345"/>
  <c r="AG65" i="345"/>
  <c r="AF65" i="345"/>
  <c r="W65" i="345"/>
  <c r="H65" i="345"/>
  <c r="AG64" i="345"/>
  <c r="AF64" i="345"/>
  <c r="W64" i="345"/>
  <c r="H64" i="345"/>
  <c r="AG63" i="345"/>
  <c r="AF63" i="345"/>
  <c r="W63" i="345"/>
  <c r="H63" i="345"/>
  <c r="AG62" i="345"/>
  <c r="AF62" i="345"/>
  <c r="W62" i="345"/>
  <c r="H62" i="345"/>
  <c r="W61" i="345"/>
  <c r="N61" i="345" s="1"/>
  <c r="P61" i="345"/>
  <c r="H61" i="345"/>
  <c r="AG60" i="345"/>
  <c r="W60" i="345"/>
  <c r="N60" i="345"/>
  <c r="AF60" i="345" s="1"/>
  <c r="P60" i="345"/>
  <c r="H60" i="345"/>
  <c r="W59" i="345"/>
  <c r="N59" i="345" s="1"/>
  <c r="P59" i="345"/>
  <c r="H59" i="345"/>
  <c r="AG58" i="345"/>
  <c r="W58" i="345"/>
  <c r="N58" i="345"/>
  <c r="AF58" i="345" s="1"/>
  <c r="P58" i="345"/>
  <c r="H58" i="345"/>
  <c r="W57" i="345"/>
  <c r="N57" i="345" s="1"/>
  <c r="P57" i="345"/>
  <c r="P69" i="345"/>
  <c r="H57" i="345"/>
  <c r="AE56" i="345"/>
  <c r="AD56" i="345"/>
  <c r="AA56" i="345"/>
  <c r="Z56" i="345"/>
  <c r="W56" i="345"/>
  <c r="M56" i="345"/>
  <c r="W55" i="345"/>
  <c r="H55" i="345"/>
  <c r="AG54" i="345"/>
  <c r="AF54" i="345"/>
  <c r="W54" i="345"/>
  <c r="H54" i="345"/>
  <c r="AG53" i="345"/>
  <c r="AF53" i="345"/>
  <c r="W53" i="345"/>
  <c r="H53" i="345"/>
  <c r="AG52" i="345"/>
  <c r="AF52" i="345"/>
  <c r="W52" i="345"/>
  <c r="H52" i="345"/>
  <c r="AG51" i="345"/>
  <c r="AF51" i="345"/>
  <c r="W51" i="345"/>
  <c r="H51" i="345"/>
  <c r="W50" i="345"/>
  <c r="N50" i="345"/>
  <c r="O50" i="345" s="1"/>
  <c r="AF50" i="345"/>
  <c r="P50" i="345"/>
  <c r="H50" i="345"/>
  <c r="W49" i="345"/>
  <c r="N49" i="345"/>
  <c r="AG49" i="345" s="1"/>
  <c r="P49" i="345"/>
  <c r="H49" i="345"/>
  <c r="W48" i="345"/>
  <c r="P48" i="345"/>
  <c r="N48" i="345"/>
  <c r="O48" i="345" s="1"/>
  <c r="AF48" i="345"/>
  <c r="H48" i="345"/>
  <c r="W47" i="345"/>
  <c r="N47" i="345"/>
  <c r="AG47" i="345" s="1"/>
  <c r="H47" i="345"/>
  <c r="W46" i="345"/>
  <c r="N46" i="345" s="1"/>
  <c r="P46" i="345"/>
  <c r="H46" i="345"/>
  <c r="W45" i="345"/>
  <c r="N45" i="345"/>
  <c r="AG45" i="345" s="1"/>
  <c r="P45" i="345"/>
  <c r="H45" i="345"/>
  <c r="W44" i="345"/>
  <c r="N44" i="345"/>
  <c r="AG44" i="345" s="1"/>
  <c r="H44" i="345"/>
  <c r="AE43" i="345"/>
  <c r="AD43" i="345"/>
  <c r="AA43" i="345"/>
  <c r="Z43" i="345"/>
  <c r="M43" i="345"/>
  <c r="W42" i="345"/>
  <c r="H42" i="345"/>
  <c r="W41" i="345"/>
  <c r="AG40" i="345"/>
  <c r="AF40" i="345"/>
  <c r="W40" i="345"/>
  <c r="H40" i="345"/>
  <c r="AG39" i="345"/>
  <c r="AF39" i="345"/>
  <c r="W39" i="345"/>
  <c r="H39" i="345"/>
  <c r="W38" i="345"/>
  <c r="N38" i="345" s="1"/>
  <c r="P38" i="345"/>
  <c r="H38" i="345"/>
  <c r="W37" i="345"/>
  <c r="N37" i="345" s="1"/>
  <c r="H37" i="345"/>
  <c r="W36" i="345"/>
  <c r="N36" i="345" s="1"/>
  <c r="P36" i="345"/>
  <c r="H36" i="345"/>
  <c r="W35" i="345"/>
  <c r="N35" i="345" s="1"/>
  <c r="H35" i="345"/>
  <c r="W34" i="345"/>
  <c r="N34" i="345" s="1"/>
  <c r="P34" i="345"/>
  <c r="H34" i="345"/>
  <c r="W33" i="345"/>
  <c r="N33" i="345" s="1"/>
  <c r="H33" i="345"/>
  <c r="W32" i="345"/>
  <c r="N32" i="345" s="1"/>
  <c r="P32" i="345"/>
  <c r="H32" i="345"/>
  <c r="W31" i="345"/>
  <c r="N31" i="345" s="1"/>
  <c r="H31" i="345"/>
  <c r="AE30" i="345"/>
  <c r="AD30" i="345"/>
  <c r="AA30" i="345"/>
  <c r="Z30" i="345"/>
  <c r="M30" i="345"/>
  <c r="P30" i="345" s="1"/>
  <c r="AF29" i="345"/>
  <c r="W29" i="345"/>
  <c r="H29" i="345"/>
  <c r="AG28" i="345"/>
  <c r="AF28" i="345"/>
  <c r="W28" i="345"/>
  <c r="P28" i="345"/>
  <c r="H28" i="345"/>
  <c r="AG27" i="345"/>
  <c r="AF27" i="345"/>
  <c r="W27" i="345"/>
  <c r="P27" i="345"/>
  <c r="H27" i="345"/>
  <c r="AG26" i="345"/>
  <c r="AF26" i="345"/>
  <c r="W26" i="345"/>
  <c r="P26" i="345"/>
  <c r="H26" i="345"/>
  <c r="AG25" i="345"/>
  <c r="AF25" i="345"/>
  <c r="H25" i="345"/>
  <c r="AG24" i="345"/>
  <c r="W24" i="345"/>
  <c r="P24" i="345"/>
  <c r="N24" i="345"/>
  <c r="AF24" i="345" s="1"/>
  <c r="H24" i="345"/>
  <c r="W23" i="345"/>
  <c r="N23" i="345" s="1"/>
  <c r="P23" i="345"/>
  <c r="H23" i="345"/>
  <c r="AG22" i="345"/>
  <c r="W22" i="345"/>
  <c r="P22" i="345"/>
  <c r="N22" i="345"/>
  <c r="AF22" i="345" s="1"/>
  <c r="H22" i="345"/>
  <c r="W21" i="345"/>
  <c r="N21" i="345" s="1"/>
  <c r="P21" i="345"/>
  <c r="H21" i="345"/>
  <c r="AG20" i="345"/>
  <c r="W20" i="345"/>
  <c r="P20" i="345"/>
  <c r="N20" i="345"/>
  <c r="AF20" i="345" s="1"/>
  <c r="H20" i="345"/>
  <c r="W19" i="345"/>
  <c r="N19" i="345" s="1"/>
  <c r="P19" i="345"/>
  <c r="H19" i="345"/>
  <c r="W18" i="345"/>
  <c r="N18" i="345" s="1"/>
  <c r="H18" i="345"/>
  <c r="AE17" i="345"/>
  <c r="AD17" i="345"/>
  <c r="AA17" i="345"/>
  <c r="Z17" i="345"/>
  <c r="W17" i="345"/>
  <c r="M17" i="345"/>
  <c r="AG16" i="345"/>
  <c r="AF16" i="345"/>
  <c r="W16" i="345"/>
  <c r="H16" i="345"/>
  <c r="AG15" i="345"/>
  <c r="AF15" i="345"/>
  <c r="W15" i="345"/>
  <c r="H15" i="345"/>
  <c r="AG14" i="345"/>
  <c r="AF14" i="345"/>
  <c r="W14" i="345"/>
  <c r="H14" i="345"/>
  <c r="W13" i="345"/>
  <c r="P13" i="345"/>
  <c r="N13" i="345"/>
  <c r="O13" i="345" s="1"/>
  <c r="H13" i="345"/>
  <c r="W12" i="345"/>
  <c r="N12" i="345"/>
  <c r="P12" i="345"/>
  <c r="H12" i="345"/>
  <c r="W11" i="345"/>
  <c r="P11" i="345"/>
  <c r="N11" i="345"/>
  <c r="O11" i="345" s="1"/>
  <c r="H11" i="345"/>
  <c r="W10" i="345"/>
  <c r="N10" i="345"/>
  <c r="P10" i="345"/>
  <c r="H10" i="345"/>
  <c r="AF9" i="345"/>
  <c r="W9" i="345"/>
  <c r="P9" i="345"/>
  <c r="N9" i="345"/>
  <c r="O9" i="345" s="1"/>
  <c r="Q9" i="345" s="1"/>
  <c r="AG9" i="345"/>
  <c r="H9" i="345"/>
  <c r="W8" i="345"/>
  <c r="N8" i="345"/>
  <c r="O8" i="345" s="1"/>
  <c r="P8" i="345"/>
  <c r="H8" i="345"/>
  <c r="AF7" i="345"/>
  <c r="W7" i="345"/>
  <c r="P7" i="345"/>
  <c r="N7" i="345"/>
  <c r="O7" i="345" s="1"/>
  <c r="AG7" i="345"/>
  <c r="H7" i="345"/>
  <c r="W6" i="345"/>
  <c r="N6" i="345"/>
  <c r="O6" i="345" s="1"/>
  <c r="P6" i="345"/>
  <c r="H6" i="345"/>
  <c r="W5" i="345"/>
  <c r="N5" i="345" s="1"/>
  <c r="H5" i="345"/>
  <c r="AE2" i="345"/>
  <c r="AD2" i="345"/>
  <c r="AA2" i="345"/>
  <c r="Z2" i="345"/>
  <c r="I2" i="345"/>
  <c r="I1" i="345"/>
  <c r="E1" i="345"/>
  <c r="G1" i="345" l="1"/>
  <c r="G2" i="345" s="1"/>
  <c r="Q8" i="345"/>
  <c r="R8" i="345"/>
  <c r="AF5" i="345"/>
  <c r="N17" i="345"/>
  <c r="O5" i="345"/>
  <c r="AG5" i="345"/>
  <c r="Q6" i="345"/>
  <c r="R6" i="345"/>
  <c r="P17" i="345"/>
  <c r="AG19" i="345"/>
  <c r="AF19" i="345"/>
  <c r="O19" i="345"/>
  <c r="O31" i="345"/>
  <c r="N43" i="345"/>
  <c r="AG31" i="345"/>
  <c r="AF31" i="345"/>
  <c r="O36" i="345"/>
  <c r="AG36" i="345"/>
  <c r="AF36" i="345"/>
  <c r="P56" i="345"/>
  <c r="N69" i="345"/>
  <c r="AF57" i="345"/>
  <c r="O57" i="345"/>
  <c r="AG57" i="345"/>
  <c r="P5" i="345"/>
  <c r="R7" i="345"/>
  <c r="Q7" i="345"/>
  <c r="AG11" i="345"/>
  <c r="Q11" i="345"/>
  <c r="AF11" i="345"/>
  <c r="AG13" i="345"/>
  <c r="AF13" i="345"/>
  <c r="O34" i="345"/>
  <c r="AG34" i="345"/>
  <c r="AF34" i="345"/>
  <c r="AG37" i="345"/>
  <c r="AF37" i="345"/>
  <c r="O37" i="345"/>
  <c r="O59" i="345"/>
  <c r="AG59" i="345"/>
  <c r="AF59" i="345"/>
  <c r="AG6" i="345"/>
  <c r="AF6" i="345"/>
  <c r="AG10" i="345"/>
  <c r="AF10" i="345"/>
  <c r="R11" i="345"/>
  <c r="R13" i="345"/>
  <c r="Q13" i="345"/>
  <c r="AG18" i="345"/>
  <c r="AF18" i="345"/>
  <c r="N30" i="345"/>
  <c r="O18" i="345"/>
  <c r="AG23" i="345"/>
  <c r="AF23" i="345"/>
  <c r="O23" i="345"/>
  <c r="O32" i="345"/>
  <c r="AG32" i="345"/>
  <c r="AF32" i="345"/>
  <c r="AG35" i="345"/>
  <c r="AF35" i="345"/>
  <c r="O35" i="345"/>
  <c r="P43" i="345"/>
  <c r="AF46" i="345"/>
  <c r="O46" i="345"/>
  <c r="AG46" i="345"/>
  <c r="O61" i="345"/>
  <c r="AG61" i="345"/>
  <c r="AF61" i="345"/>
  <c r="AG8" i="345"/>
  <c r="AF8" i="345"/>
  <c r="R9" i="345"/>
  <c r="O10" i="345"/>
  <c r="AG12" i="345"/>
  <c r="AF12" i="345"/>
  <c r="O12" i="345"/>
  <c r="AG21" i="345"/>
  <c r="AF21" i="345"/>
  <c r="O21" i="345"/>
  <c r="AG33" i="345"/>
  <c r="AF33" i="345"/>
  <c r="O33" i="345"/>
  <c r="O38" i="345"/>
  <c r="AG38" i="345"/>
  <c r="AF38" i="345"/>
  <c r="N82" i="345"/>
  <c r="O70" i="345"/>
  <c r="AG70" i="345"/>
  <c r="AF70" i="345"/>
  <c r="P31" i="345"/>
  <c r="O44" i="345"/>
  <c r="O45" i="345"/>
  <c r="O47" i="345"/>
  <c r="Q48" i="345"/>
  <c r="AG48" i="345"/>
  <c r="O49" i="345"/>
  <c r="R50" i="345"/>
  <c r="AG50" i="345"/>
  <c r="O71" i="345"/>
  <c r="AF71" i="345"/>
  <c r="AG75" i="345"/>
  <c r="AF75" i="345"/>
  <c r="Q85" i="345"/>
  <c r="R110" i="345"/>
  <c r="Q110" i="345"/>
  <c r="AG113" i="345"/>
  <c r="AF113" i="345"/>
  <c r="O113" i="345"/>
  <c r="P18" i="345"/>
  <c r="P44" i="345"/>
  <c r="AF45" i="345"/>
  <c r="P47" i="345"/>
  <c r="AF47" i="345"/>
  <c r="AF49" i="345"/>
  <c r="O58" i="345"/>
  <c r="O60" i="345"/>
  <c r="P71" i="345"/>
  <c r="AF74" i="345"/>
  <c r="O74" i="345"/>
  <c r="Q75" i="345"/>
  <c r="P75" i="345"/>
  <c r="R112" i="345"/>
  <c r="Q112" i="345"/>
  <c r="AG115" i="345"/>
  <c r="AF115" i="345"/>
  <c r="O115" i="345"/>
  <c r="O20" i="345"/>
  <c r="O22" i="345"/>
  <c r="O24" i="345"/>
  <c r="P33" i="345"/>
  <c r="P35" i="345"/>
  <c r="P37" i="345"/>
  <c r="AF44" i="345"/>
  <c r="N56" i="345"/>
  <c r="P82" i="345"/>
  <c r="AG73" i="345"/>
  <c r="AG74" i="345"/>
  <c r="Q87" i="345"/>
  <c r="O96" i="345"/>
  <c r="AG96" i="345"/>
  <c r="N108" i="345"/>
  <c r="AF96" i="345"/>
  <c r="O109" i="345"/>
  <c r="AG109" i="345"/>
  <c r="N121" i="345"/>
  <c r="AF109" i="345"/>
  <c r="R114" i="345"/>
  <c r="Q114" i="345"/>
  <c r="AG117" i="345"/>
  <c r="AF117" i="345"/>
  <c r="O117" i="345"/>
  <c r="R72" i="345"/>
  <c r="O73" i="345"/>
  <c r="R75" i="345"/>
  <c r="Q97" i="345"/>
  <c r="P108" i="345"/>
  <c r="AG111" i="345"/>
  <c r="AF111" i="345"/>
  <c r="O111" i="345"/>
  <c r="R116" i="345"/>
  <c r="Q116" i="345"/>
  <c r="O83" i="345"/>
  <c r="O84" i="345"/>
  <c r="R85" i="345"/>
  <c r="AG85" i="345"/>
  <c r="O86" i="345"/>
  <c r="AG87" i="345"/>
  <c r="O88" i="345"/>
  <c r="R89" i="345"/>
  <c r="AG89" i="345"/>
  <c r="P95" i="345"/>
  <c r="N95" i="345"/>
  <c r="R97" i="345"/>
  <c r="AG97" i="345"/>
  <c r="O98" i="345"/>
  <c r="R99" i="345"/>
  <c r="AG99" i="345"/>
  <c r="O100" i="345"/>
  <c r="AG101" i="345"/>
  <c r="O102" i="345"/>
  <c r="AG103" i="345"/>
  <c r="P109" i="345"/>
  <c r="AF110" i="345"/>
  <c r="AF112" i="345"/>
  <c r="AF114" i="345"/>
  <c r="AF116" i="345"/>
  <c r="Q124" i="345"/>
  <c r="R125" i="345"/>
  <c r="Q125" i="345"/>
  <c r="R129" i="345"/>
  <c r="Q129" i="345"/>
  <c r="N147" i="345"/>
  <c r="O143" i="345"/>
  <c r="AG143" i="345"/>
  <c r="AF143" i="345"/>
  <c r="P147" i="345"/>
  <c r="AF84" i="345"/>
  <c r="AF86" i="345"/>
  <c r="AF88" i="345"/>
  <c r="AF98" i="345"/>
  <c r="AF100" i="345"/>
  <c r="AF102" i="345"/>
  <c r="N134" i="345"/>
  <c r="AF122" i="345"/>
  <c r="O123" i="345"/>
  <c r="AG123" i="345"/>
  <c r="AF123" i="345"/>
  <c r="O141" i="345"/>
  <c r="AG141" i="345"/>
  <c r="AF141" i="345"/>
  <c r="O161" i="345"/>
  <c r="N173" i="345"/>
  <c r="AG161" i="345"/>
  <c r="AF161" i="345"/>
  <c r="R164" i="345"/>
  <c r="Q164" i="345"/>
  <c r="AG165" i="345"/>
  <c r="AF165" i="345"/>
  <c r="O165" i="345"/>
  <c r="AF83" i="345"/>
  <c r="O101" i="345"/>
  <c r="O103" i="345"/>
  <c r="O122" i="345"/>
  <c r="AG122" i="345"/>
  <c r="R127" i="345"/>
  <c r="Q127" i="345"/>
  <c r="P134" i="345"/>
  <c r="O139" i="345"/>
  <c r="AG139" i="345"/>
  <c r="AF139" i="345"/>
  <c r="R151" i="345"/>
  <c r="P122" i="345"/>
  <c r="O137" i="345"/>
  <c r="AG137" i="345"/>
  <c r="AF137" i="345"/>
  <c r="O148" i="345"/>
  <c r="AG148" i="345"/>
  <c r="N160" i="345"/>
  <c r="AF148" i="345"/>
  <c r="AG163" i="345"/>
  <c r="AF163" i="345"/>
  <c r="O163" i="345"/>
  <c r="AF125" i="345"/>
  <c r="AF127" i="345"/>
  <c r="AF129" i="345"/>
  <c r="AG135" i="345"/>
  <c r="R149" i="345"/>
  <c r="AG149" i="345"/>
  <c r="O150" i="345"/>
  <c r="Q151" i="345"/>
  <c r="AG151" i="345"/>
  <c r="O152" i="345"/>
  <c r="AG125" i="345"/>
  <c r="AG127" i="345"/>
  <c r="AG129" i="345"/>
  <c r="O135" i="345"/>
  <c r="O136" i="345"/>
  <c r="O138" i="345"/>
  <c r="O140" i="345"/>
  <c r="O142" i="345"/>
  <c r="AF150" i="345"/>
  <c r="AF152" i="345"/>
  <c r="P165" i="345"/>
  <c r="P173" i="345"/>
  <c r="AF124" i="345"/>
  <c r="AF126" i="345"/>
  <c r="AF128" i="345"/>
  <c r="AF130" i="345"/>
  <c r="AF136" i="345"/>
  <c r="O162" i="345"/>
  <c r="O166" i="345"/>
  <c r="R124" i="345"/>
  <c r="Q126" i="345"/>
  <c r="Q128" i="345"/>
  <c r="Q130" i="345"/>
  <c r="AE173" i="344"/>
  <c r="AD173" i="344"/>
  <c r="AA173" i="344"/>
  <c r="Z173" i="344"/>
  <c r="M173" i="344"/>
  <c r="W172" i="344"/>
  <c r="H172" i="344"/>
  <c r="W171" i="344"/>
  <c r="H171" i="344"/>
  <c r="AG170" i="344"/>
  <c r="AF170" i="344"/>
  <c r="W170" i="344"/>
  <c r="H170" i="344"/>
  <c r="AG169" i="344"/>
  <c r="AF169" i="344"/>
  <c r="W169" i="344"/>
  <c r="H169" i="344"/>
  <c r="AG168" i="344"/>
  <c r="AF168" i="344"/>
  <c r="W168" i="344"/>
  <c r="H168" i="344"/>
  <c r="AG167" i="344"/>
  <c r="AF167" i="344"/>
  <c r="W167" i="344"/>
  <c r="AG166" i="344"/>
  <c r="W166" i="344"/>
  <c r="N166" i="344"/>
  <c r="AF166" i="344" s="1"/>
  <c r="P166" i="344"/>
  <c r="H166" i="344"/>
  <c r="W165" i="344"/>
  <c r="N165" i="344" s="1"/>
  <c r="H165" i="344"/>
  <c r="W164" i="344"/>
  <c r="N164" i="344" s="1"/>
  <c r="P164" i="344"/>
  <c r="H164" i="344"/>
  <c r="W163" i="344"/>
  <c r="N163" i="344" s="1"/>
  <c r="P163" i="344"/>
  <c r="H163" i="344"/>
  <c r="AG162" i="344"/>
  <c r="W162" i="344"/>
  <c r="N162" i="344"/>
  <c r="AF162" i="344" s="1"/>
  <c r="P162" i="344"/>
  <c r="H162" i="344"/>
  <c r="W161" i="344"/>
  <c r="N161" i="344" s="1"/>
  <c r="P161" i="344"/>
  <c r="H161" i="344"/>
  <c r="AE160" i="344"/>
  <c r="AD160" i="344"/>
  <c r="AA160" i="344"/>
  <c r="Z160" i="344"/>
  <c r="M160" i="344"/>
  <c r="P160" i="344" s="1"/>
  <c r="W159" i="344"/>
  <c r="H159" i="344"/>
  <c r="W158" i="344"/>
  <c r="H158" i="344"/>
  <c r="W157" i="344"/>
  <c r="H157" i="344"/>
  <c r="W156" i="344"/>
  <c r="H156" i="344"/>
  <c r="W155" i="344"/>
  <c r="H155" i="344"/>
  <c r="AG154" i="344"/>
  <c r="AF154" i="344"/>
  <c r="W154" i="344"/>
  <c r="H154" i="344"/>
  <c r="W153" i="344"/>
  <c r="N153" i="344" s="1"/>
  <c r="P153" i="344"/>
  <c r="H153" i="344"/>
  <c r="W152" i="344"/>
  <c r="N152" i="344"/>
  <c r="AG152" i="344" s="1"/>
  <c r="H152" i="344"/>
  <c r="W151" i="344"/>
  <c r="N151" i="344" s="1"/>
  <c r="P151" i="344"/>
  <c r="H151" i="344"/>
  <c r="W150" i="344"/>
  <c r="N150" i="344"/>
  <c r="AG150" i="344" s="1"/>
  <c r="H150" i="344"/>
  <c r="W149" i="344"/>
  <c r="N149" i="344" s="1"/>
  <c r="P149" i="344"/>
  <c r="H149" i="344"/>
  <c r="W148" i="344"/>
  <c r="N148" i="344" s="1"/>
  <c r="P148" i="344"/>
  <c r="H148" i="344"/>
  <c r="AE147" i="344"/>
  <c r="AD147" i="344"/>
  <c r="AA147" i="344"/>
  <c r="Z147" i="344"/>
  <c r="W147" i="344"/>
  <c r="M147" i="344"/>
  <c r="W146" i="344"/>
  <c r="H146" i="344"/>
  <c r="AG145" i="344"/>
  <c r="AF145" i="344"/>
  <c r="W145" i="344"/>
  <c r="H145" i="344"/>
  <c r="AG144" i="344"/>
  <c r="AF144" i="344"/>
  <c r="W144" i="344"/>
  <c r="H144" i="344"/>
  <c r="W143" i="344"/>
  <c r="N143" i="344" s="1"/>
  <c r="P143" i="344"/>
  <c r="H143" i="344"/>
  <c r="AG142" i="344"/>
  <c r="W142" i="344"/>
  <c r="P142" i="344"/>
  <c r="N142" i="344"/>
  <c r="AF142" i="344" s="1"/>
  <c r="H142" i="344"/>
  <c r="W141" i="344"/>
  <c r="N141" i="344" s="1"/>
  <c r="P141" i="344"/>
  <c r="H141" i="344"/>
  <c r="AG140" i="344"/>
  <c r="W140" i="344"/>
  <c r="P140" i="344"/>
  <c r="N140" i="344"/>
  <c r="AF140" i="344" s="1"/>
  <c r="H140" i="344"/>
  <c r="W139" i="344"/>
  <c r="N139" i="344" s="1"/>
  <c r="P139" i="344"/>
  <c r="H139" i="344"/>
  <c r="AG138" i="344"/>
  <c r="W138" i="344"/>
  <c r="P138" i="344"/>
  <c r="N138" i="344"/>
  <c r="AF138" i="344" s="1"/>
  <c r="H138" i="344"/>
  <c r="W137" i="344"/>
  <c r="N137" i="344" s="1"/>
  <c r="O137" i="344" s="1"/>
  <c r="H137" i="344"/>
  <c r="AG136" i="344"/>
  <c r="W136" i="344"/>
  <c r="P136" i="344"/>
  <c r="N136" i="344"/>
  <c r="AF136" i="344" s="1"/>
  <c r="H136" i="344"/>
  <c r="W135" i="344"/>
  <c r="P135" i="344"/>
  <c r="N135" i="344"/>
  <c r="H135" i="344"/>
  <c r="AE134" i="344"/>
  <c r="AD134" i="344"/>
  <c r="AA134" i="344"/>
  <c r="Z134" i="344"/>
  <c r="M134" i="344"/>
  <c r="W133" i="344"/>
  <c r="H133" i="344"/>
  <c r="W132" i="344"/>
  <c r="H132" i="344"/>
  <c r="AG131" i="344"/>
  <c r="AF131" i="344"/>
  <c r="W131" i="344"/>
  <c r="H131" i="344"/>
  <c r="W130" i="344"/>
  <c r="P130" i="344"/>
  <c r="N130" i="344"/>
  <c r="O130" i="344" s="1"/>
  <c r="Q130" i="344" s="1"/>
  <c r="R130" i="344"/>
  <c r="H130" i="344"/>
  <c r="W129" i="344"/>
  <c r="N129" i="344"/>
  <c r="P129" i="344"/>
  <c r="H129" i="344"/>
  <c r="W128" i="344"/>
  <c r="P128" i="344"/>
  <c r="N128" i="344"/>
  <c r="O128" i="344" s="1"/>
  <c r="R128" i="344"/>
  <c r="AG128" i="344"/>
  <c r="H128" i="344"/>
  <c r="W127" i="344"/>
  <c r="N127" i="344"/>
  <c r="P127" i="344"/>
  <c r="H127" i="344"/>
  <c r="W126" i="344"/>
  <c r="P126" i="344"/>
  <c r="N126" i="344"/>
  <c r="O126" i="344" s="1"/>
  <c r="R126" i="344"/>
  <c r="AG126" i="344"/>
  <c r="H126" i="344"/>
  <c r="W125" i="344"/>
  <c r="N125" i="344"/>
  <c r="P125" i="344"/>
  <c r="H125" i="344"/>
  <c r="W124" i="344"/>
  <c r="P124" i="344"/>
  <c r="N124" i="344"/>
  <c r="O124" i="344" s="1"/>
  <c r="R124" i="344"/>
  <c r="AG124" i="344"/>
  <c r="H124" i="344"/>
  <c r="W123" i="344"/>
  <c r="N123" i="344"/>
  <c r="P123" i="344"/>
  <c r="H123" i="344"/>
  <c r="W122" i="344"/>
  <c r="O122" i="344"/>
  <c r="Q122" i="344" s="1"/>
  <c r="N122" i="344"/>
  <c r="AF122" i="344" s="1"/>
  <c r="P122" i="344"/>
  <c r="H122" i="344"/>
  <c r="AE121" i="344"/>
  <c r="AD121" i="344"/>
  <c r="AA121" i="344"/>
  <c r="Z121" i="344"/>
  <c r="W121" i="344"/>
  <c r="M121" i="344"/>
  <c r="AG120" i="344"/>
  <c r="AF120" i="344"/>
  <c r="W120" i="344"/>
  <c r="H120" i="344"/>
  <c r="AG119" i="344"/>
  <c r="AF119" i="344"/>
  <c r="W119" i="344"/>
  <c r="H119" i="344"/>
  <c r="AG118" i="344"/>
  <c r="AF118" i="344"/>
  <c r="W118" i="344"/>
  <c r="H118" i="344"/>
  <c r="W117" i="344"/>
  <c r="N117" i="344" s="1"/>
  <c r="P117" i="344"/>
  <c r="H117" i="344"/>
  <c r="W116" i="344"/>
  <c r="N116" i="344"/>
  <c r="AF116" i="344" s="1"/>
  <c r="P116" i="344"/>
  <c r="H116" i="344"/>
  <c r="W115" i="344"/>
  <c r="N115" i="344" s="1"/>
  <c r="P115" i="344"/>
  <c r="H115" i="344"/>
  <c r="W114" i="344"/>
  <c r="N114" i="344"/>
  <c r="AF114" i="344" s="1"/>
  <c r="P114" i="344"/>
  <c r="H114" i="344"/>
  <c r="W113" i="344"/>
  <c r="N113" i="344" s="1"/>
  <c r="P113" i="344"/>
  <c r="H113" i="344"/>
  <c r="W112" i="344"/>
  <c r="N112" i="344"/>
  <c r="AF112" i="344" s="1"/>
  <c r="P112" i="344"/>
  <c r="H112" i="344"/>
  <c r="W111" i="344"/>
  <c r="N111" i="344" s="1"/>
  <c r="P111" i="344"/>
  <c r="H111" i="344"/>
  <c r="W110" i="344"/>
  <c r="N110" i="344"/>
  <c r="AF110" i="344" s="1"/>
  <c r="P110" i="344"/>
  <c r="H110" i="344"/>
  <c r="W109" i="344"/>
  <c r="N109" i="344"/>
  <c r="N121" i="344" s="1"/>
  <c r="P109" i="344"/>
  <c r="H109" i="344"/>
  <c r="AE108" i="344"/>
  <c r="AD108" i="344"/>
  <c r="AA108" i="344"/>
  <c r="Z108" i="344"/>
  <c r="W108" i="344"/>
  <c r="M108" i="344"/>
  <c r="W107" i="344"/>
  <c r="H107" i="344"/>
  <c r="AG106" i="344"/>
  <c r="AF106" i="344"/>
  <c r="W106" i="344"/>
  <c r="H106" i="344"/>
  <c r="AG105" i="344"/>
  <c r="AF105" i="344"/>
  <c r="W105" i="344"/>
  <c r="H105" i="344"/>
  <c r="AG104" i="344"/>
  <c r="W104" i="344"/>
  <c r="P104" i="344"/>
  <c r="N104" i="344"/>
  <c r="O104" i="344" s="1"/>
  <c r="AF104" i="344"/>
  <c r="H104" i="344"/>
  <c r="W103" i="344"/>
  <c r="N103" i="344" s="1"/>
  <c r="P103" i="344"/>
  <c r="H103" i="344"/>
  <c r="AG102" i="344"/>
  <c r="W102" i="344"/>
  <c r="P102" i="344"/>
  <c r="N102" i="344"/>
  <c r="O102" i="344" s="1"/>
  <c r="AF102" i="344"/>
  <c r="H102" i="344"/>
  <c r="W101" i="344"/>
  <c r="N101" i="344" s="1"/>
  <c r="P101" i="344"/>
  <c r="H101" i="344"/>
  <c r="AG100" i="344"/>
  <c r="W100" i="344"/>
  <c r="P100" i="344"/>
  <c r="N100" i="344"/>
  <c r="O100" i="344" s="1"/>
  <c r="AF100" i="344"/>
  <c r="H100" i="344"/>
  <c r="W99" i="344"/>
  <c r="N99" i="344" s="1"/>
  <c r="P99" i="344"/>
  <c r="H99" i="344"/>
  <c r="AG98" i="344"/>
  <c r="W98" i="344"/>
  <c r="P98" i="344"/>
  <c r="N98" i="344"/>
  <c r="O98" i="344" s="1"/>
  <c r="AF98" i="344"/>
  <c r="H98" i="344"/>
  <c r="W97" i="344"/>
  <c r="N97" i="344" s="1"/>
  <c r="P97" i="344"/>
  <c r="H97" i="344"/>
  <c r="W96" i="344"/>
  <c r="O96" i="344"/>
  <c r="N96" i="344"/>
  <c r="P108" i="344"/>
  <c r="H96" i="344"/>
  <c r="AE95" i="344"/>
  <c r="AD95" i="344"/>
  <c r="AA95" i="344"/>
  <c r="Z95" i="344"/>
  <c r="M95" i="344"/>
  <c r="AG94" i="344"/>
  <c r="AF94" i="344"/>
  <c r="W94" i="344"/>
  <c r="H94" i="344"/>
  <c r="AG93" i="344"/>
  <c r="AF93" i="344"/>
  <c r="W93" i="344"/>
  <c r="H93" i="344"/>
  <c r="AG92" i="344"/>
  <c r="AF92" i="344"/>
  <c r="W92" i="344"/>
  <c r="H92" i="344"/>
  <c r="AG91" i="344"/>
  <c r="AF91" i="344"/>
  <c r="W91" i="344"/>
  <c r="H91" i="344"/>
  <c r="AG90" i="344"/>
  <c r="W90" i="344"/>
  <c r="P90" i="344"/>
  <c r="N90" i="344"/>
  <c r="O90" i="344" s="1"/>
  <c r="H90" i="344"/>
  <c r="W89" i="344"/>
  <c r="N89" i="344" s="1"/>
  <c r="P89" i="344"/>
  <c r="H89" i="344"/>
  <c r="AG88" i="344"/>
  <c r="W88" i="344"/>
  <c r="N88" i="344"/>
  <c r="O88" i="344" s="1"/>
  <c r="P88" i="344"/>
  <c r="H88" i="344"/>
  <c r="W87" i="344"/>
  <c r="N87" i="344" s="1"/>
  <c r="O87" i="344"/>
  <c r="P87" i="344"/>
  <c r="H87" i="344"/>
  <c r="W86" i="344"/>
  <c r="N86" i="344"/>
  <c r="P86" i="344"/>
  <c r="H86" i="344"/>
  <c r="W85" i="344"/>
  <c r="N85" i="344" s="1"/>
  <c r="P85" i="344"/>
  <c r="O85" i="344"/>
  <c r="H85" i="344"/>
  <c r="W84" i="344"/>
  <c r="N84" i="344"/>
  <c r="P84" i="344"/>
  <c r="H84" i="344"/>
  <c r="W83" i="344"/>
  <c r="N83" i="344" s="1"/>
  <c r="P83" i="344"/>
  <c r="P95" i="344"/>
  <c r="H83" i="344"/>
  <c r="AE82" i="344"/>
  <c r="AD82" i="344"/>
  <c r="AA82" i="344"/>
  <c r="Z82" i="344"/>
  <c r="M82" i="344"/>
  <c r="W81" i="344"/>
  <c r="AG80" i="344"/>
  <c r="AF80" i="344"/>
  <c r="W80" i="344"/>
  <c r="H80" i="344"/>
  <c r="AG79" i="344"/>
  <c r="AF79" i="344"/>
  <c r="W79" i="344"/>
  <c r="H79" i="344"/>
  <c r="AG78" i="344"/>
  <c r="AF78" i="344"/>
  <c r="W78" i="344"/>
  <c r="H78" i="344"/>
  <c r="AG77" i="344"/>
  <c r="AF77" i="344"/>
  <c r="W77" i="344"/>
  <c r="H77" i="344"/>
  <c r="AG76" i="344"/>
  <c r="AF76" i="344"/>
  <c r="W76" i="344"/>
  <c r="H76" i="344"/>
  <c r="AG75" i="344"/>
  <c r="W75" i="344"/>
  <c r="N75" i="344"/>
  <c r="O75" i="344" s="1"/>
  <c r="P75" i="344"/>
  <c r="H75" i="344"/>
  <c r="W74" i="344"/>
  <c r="N74" i="344" s="1"/>
  <c r="P74" i="344"/>
  <c r="H74" i="344"/>
  <c r="AG73" i="344"/>
  <c r="W73" i="344"/>
  <c r="P73" i="344"/>
  <c r="N73" i="344"/>
  <c r="O73" i="344" s="1"/>
  <c r="H73" i="344"/>
  <c r="W72" i="344"/>
  <c r="N72" i="344" s="1"/>
  <c r="P72" i="344"/>
  <c r="H72" i="344"/>
  <c r="AG71" i="344"/>
  <c r="W71" i="344"/>
  <c r="P71" i="344"/>
  <c r="N71" i="344"/>
  <c r="O71" i="344" s="1"/>
  <c r="H71" i="344"/>
  <c r="AF70" i="344"/>
  <c r="W70" i="344"/>
  <c r="P70" i="344"/>
  <c r="N70" i="344"/>
  <c r="O70" i="344" s="1"/>
  <c r="H70" i="344"/>
  <c r="AE69" i="344"/>
  <c r="AD69" i="344"/>
  <c r="AA69" i="344"/>
  <c r="Z69" i="344"/>
  <c r="W69" i="344"/>
  <c r="M69" i="344"/>
  <c r="W68" i="344"/>
  <c r="H68" i="344"/>
  <c r="AG67" i="344"/>
  <c r="AF67" i="344"/>
  <c r="W67" i="344"/>
  <c r="H67" i="344"/>
  <c r="AG66" i="344"/>
  <c r="AF66" i="344"/>
  <c r="W66" i="344"/>
  <c r="H66" i="344"/>
  <c r="AG65" i="344"/>
  <c r="AF65" i="344"/>
  <c r="W65" i="344"/>
  <c r="H65" i="344"/>
  <c r="AG64" i="344"/>
  <c r="AF64" i="344"/>
  <c r="W64" i="344"/>
  <c r="H64" i="344"/>
  <c r="AG63" i="344"/>
  <c r="AF63" i="344"/>
  <c r="W63" i="344"/>
  <c r="H63" i="344"/>
  <c r="AG62" i="344"/>
  <c r="AF62" i="344"/>
  <c r="W62" i="344"/>
  <c r="H62" i="344"/>
  <c r="W61" i="344"/>
  <c r="N61" i="344" s="1"/>
  <c r="P61" i="344"/>
  <c r="H61" i="344"/>
  <c r="W60" i="344"/>
  <c r="N60" i="344"/>
  <c r="AF60" i="344" s="1"/>
  <c r="P60" i="344"/>
  <c r="H60" i="344"/>
  <c r="W59" i="344"/>
  <c r="N59" i="344" s="1"/>
  <c r="P59" i="344"/>
  <c r="H59" i="344"/>
  <c r="W58" i="344"/>
  <c r="N58" i="344"/>
  <c r="AF58" i="344" s="1"/>
  <c r="P58" i="344"/>
  <c r="H58" i="344"/>
  <c r="W57" i="344"/>
  <c r="N57" i="344"/>
  <c r="O57" i="344" s="1"/>
  <c r="P57" i="344"/>
  <c r="H57" i="344"/>
  <c r="AE56" i="344"/>
  <c r="AD56" i="344"/>
  <c r="AA56" i="344"/>
  <c r="Z56" i="344"/>
  <c r="W56" i="344"/>
  <c r="M56" i="344"/>
  <c r="W55" i="344"/>
  <c r="H55" i="344"/>
  <c r="AG54" i="344"/>
  <c r="AF54" i="344"/>
  <c r="W54" i="344"/>
  <c r="H54" i="344"/>
  <c r="AG53" i="344"/>
  <c r="AF53" i="344"/>
  <c r="W53" i="344"/>
  <c r="H53" i="344"/>
  <c r="AG52" i="344"/>
  <c r="AF52" i="344"/>
  <c r="W52" i="344"/>
  <c r="H52" i="344"/>
  <c r="AG51" i="344"/>
  <c r="AF51" i="344"/>
  <c r="W51" i="344"/>
  <c r="H51" i="344"/>
  <c r="AG50" i="344"/>
  <c r="W50" i="344"/>
  <c r="N50" i="344"/>
  <c r="O50" i="344" s="1"/>
  <c r="P50" i="344"/>
  <c r="H50" i="344"/>
  <c r="W49" i="344"/>
  <c r="N49" i="344" s="1"/>
  <c r="P49" i="344"/>
  <c r="H49" i="344"/>
  <c r="AG48" i="344"/>
  <c r="W48" i="344"/>
  <c r="N48" i="344"/>
  <c r="O48" i="344" s="1"/>
  <c r="P48" i="344"/>
  <c r="H48" i="344"/>
  <c r="W47" i="344"/>
  <c r="N47" i="344" s="1"/>
  <c r="P47" i="344"/>
  <c r="H47" i="344"/>
  <c r="AG46" i="344"/>
  <c r="W46" i="344"/>
  <c r="P46" i="344"/>
  <c r="N46" i="344"/>
  <c r="O46" i="344" s="1"/>
  <c r="H46" i="344"/>
  <c r="W45" i="344"/>
  <c r="N45" i="344" s="1"/>
  <c r="P45" i="344"/>
  <c r="H45" i="344"/>
  <c r="W44" i="344"/>
  <c r="O44" i="344"/>
  <c r="N44" i="344"/>
  <c r="N56" i="344" s="1"/>
  <c r="P56" i="344"/>
  <c r="H44" i="344"/>
  <c r="AE43" i="344"/>
  <c r="AD43" i="344"/>
  <c r="AA43" i="344"/>
  <c r="Z43" i="344"/>
  <c r="M43" i="344"/>
  <c r="W42" i="344"/>
  <c r="H42" i="344"/>
  <c r="W41" i="344"/>
  <c r="AG40" i="344"/>
  <c r="AF40" i="344"/>
  <c r="W40" i="344"/>
  <c r="H40" i="344"/>
  <c r="AG39" i="344"/>
  <c r="AF39" i="344"/>
  <c r="W39" i="344"/>
  <c r="H39" i="344"/>
  <c r="W38" i="344"/>
  <c r="N38" i="344" s="1"/>
  <c r="P38" i="344"/>
  <c r="H38" i="344"/>
  <c r="W37" i="344"/>
  <c r="N37" i="344"/>
  <c r="AF37" i="344" s="1"/>
  <c r="P37" i="344"/>
  <c r="H37" i="344"/>
  <c r="W36" i="344"/>
  <c r="N36" i="344" s="1"/>
  <c r="P36" i="344"/>
  <c r="H36" i="344"/>
  <c r="W35" i="344"/>
  <c r="N35" i="344"/>
  <c r="AF35" i="344" s="1"/>
  <c r="P35" i="344"/>
  <c r="H35" i="344"/>
  <c r="W34" i="344"/>
  <c r="N34" i="344" s="1"/>
  <c r="P34" i="344"/>
  <c r="H34" i="344"/>
  <c r="W33" i="344"/>
  <c r="N33" i="344"/>
  <c r="AF33" i="344" s="1"/>
  <c r="P33" i="344"/>
  <c r="H33" i="344"/>
  <c r="W32" i="344"/>
  <c r="N32" i="344" s="1"/>
  <c r="P32" i="344"/>
  <c r="H32" i="344"/>
  <c r="W31" i="344"/>
  <c r="N31" i="344" s="1"/>
  <c r="P31" i="344"/>
  <c r="P43" i="344"/>
  <c r="H31" i="344"/>
  <c r="AE30" i="344"/>
  <c r="AD30" i="344"/>
  <c r="AA30" i="344"/>
  <c r="Z30" i="344"/>
  <c r="M30" i="344"/>
  <c r="AF29" i="344"/>
  <c r="W29" i="344"/>
  <c r="H29" i="344"/>
  <c r="AG28" i="344"/>
  <c r="AF28" i="344"/>
  <c r="W28" i="344"/>
  <c r="P28" i="344"/>
  <c r="H28" i="344"/>
  <c r="AG27" i="344"/>
  <c r="AF27" i="344"/>
  <c r="W27" i="344"/>
  <c r="P27" i="344"/>
  <c r="H27" i="344"/>
  <c r="AG26" i="344"/>
  <c r="AF26" i="344"/>
  <c r="W26" i="344"/>
  <c r="P26" i="344"/>
  <c r="H26" i="344"/>
  <c r="AG25" i="344"/>
  <c r="AF25" i="344"/>
  <c r="W25" i="344"/>
  <c r="H25" i="344"/>
  <c r="W24" i="344"/>
  <c r="O24" i="344"/>
  <c r="N24" i="344"/>
  <c r="H24" i="344"/>
  <c r="W23" i="344"/>
  <c r="N23" i="344" s="1"/>
  <c r="O23" i="344" s="1"/>
  <c r="P23" i="344"/>
  <c r="AG23" i="344"/>
  <c r="H23" i="344"/>
  <c r="W22" i="344"/>
  <c r="N22" i="344"/>
  <c r="H22" i="344"/>
  <c r="W21" i="344"/>
  <c r="N21" i="344" s="1"/>
  <c r="O21" i="344" s="1"/>
  <c r="P21" i="344"/>
  <c r="H21" i="344"/>
  <c r="W20" i="344"/>
  <c r="N20" i="344"/>
  <c r="H20" i="344"/>
  <c r="W19" i="344"/>
  <c r="N19" i="344" s="1"/>
  <c r="O19" i="344" s="1"/>
  <c r="Q19" i="344" s="1"/>
  <c r="P19" i="344"/>
  <c r="H19" i="344"/>
  <c r="AF18" i="344"/>
  <c r="W18" i="344"/>
  <c r="N18" i="344" s="1"/>
  <c r="P18" i="344"/>
  <c r="H18" i="344"/>
  <c r="AE17" i="344"/>
  <c r="AD17" i="344"/>
  <c r="AA17" i="344"/>
  <c r="Z17" i="344"/>
  <c r="W17" i="344"/>
  <c r="M17" i="344"/>
  <c r="AG16" i="344"/>
  <c r="AF16" i="344"/>
  <c r="W16" i="344"/>
  <c r="H16" i="344"/>
  <c r="AG15" i="344"/>
  <c r="AF15" i="344"/>
  <c r="W15" i="344"/>
  <c r="H15" i="344"/>
  <c r="AG14" i="344"/>
  <c r="AF14" i="344"/>
  <c r="W14" i="344"/>
  <c r="H14" i="344"/>
  <c r="AG13" i="344"/>
  <c r="AF13" i="344"/>
  <c r="W13" i="344"/>
  <c r="H13" i="344"/>
  <c r="W12" i="344"/>
  <c r="N12" i="344"/>
  <c r="AG12" i="344" s="1"/>
  <c r="P12" i="344"/>
  <c r="H12" i="344"/>
  <c r="W11" i="344"/>
  <c r="P11" i="344"/>
  <c r="N11" i="344"/>
  <c r="O11" i="344" s="1"/>
  <c r="Q11" i="344" s="1"/>
  <c r="H11" i="344"/>
  <c r="W10" i="344"/>
  <c r="N10" i="344"/>
  <c r="AG10" i="344" s="1"/>
  <c r="P10" i="344"/>
  <c r="H10" i="344"/>
  <c r="AG9" i="344"/>
  <c r="W9" i="344"/>
  <c r="N9" i="344"/>
  <c r="AF9" i="344" s="1"/>
  <c r="P9" i="344"/>
  <c r="H9" i="344"/>
  <c r="W8" i="344"/>
  <c r="N8" i="344" s="1"/>
  <c r="P8" i="344"/>
  <c r="H8" i="344"/>
  <c r="AG7" i="344"/>
  <c r="W7" i="344"/>
  <c r="N7" i="344"/>
  <c r="AF7" i="344" s="1"/>
  <c r="P7" i="344"/>
  <c r="H7" i="344"/>
  <c r="W6" i="344"/>
  <c r="N6" i="344" s="1"/>
  <c r="P6" i="344"/>
  <c r="H6" i="344"/>
  <c r="W5" i="344"/>
  <c r="N5" i="344" s="1"/>
  <c r="H5" i="344"/>
  <c r="AE2" i="344"/>
  <c r="AD2" i="344"/>
  <c r="AA2" i="344"/>
  <c r="Z2" i="344"/>
  <c r="I2" i="344"/>
  <c r="I1" i="344"/>
  <c r="E1" i="344"/>
  <c r="J124" i="343"/>
  <c r="H123" i="343"/>
  <c r="H122" i="343"/>
  <c r="H121" i="343"/>
  <c r="H120" i="343"/>
  <c r="H119" i="343"/>
  <c r="P118" i="343"/>
  <c r="K118" i="343" s="1"/>
  <c r="L118" i="343" s="1"/>
  <c r="H118" i="343"/>
  <c r="P117" i="343"/>
  <c r="K117" i="343"/>
  <c r="L117" i="343" s="1"/>
  <c r="H117" i="343"/>
  <c r="P116" i="343"/>
  <c r="K116" i="343" s="1"/>
  <c r="L116" i="343" s="1"/>
  <c r="H116" i="343"/>
  <c r="P115" i="343"/>
  <c r="K115" i="343"/>
  <c r="L115" i="343" s="1"/>
  <c r="H115" i="343"/>
  <c r="P114" i="343"/>
  <c r="K114" i="343" s="1"/>
  <c r="L114" i="343" s="1"/>
  <c r="H114" i="343"/>
  <c r="P113" i="343"/>
  <c r="K113" i="343"/>
  <c r="L113" i="343" s="1"/>
  <c r="H113" i="343"/>
  <c r="P112" i="343"/>
  <c r="K112" i="343" s="1"/>
  <c r="H112" i="343"/>
  <c r="J111" i="343"/>
  <c r="H110" i="343"/>
  <c r="H109" i="343"/>
  <c r="H108" i="343"/>
  <c r="H107" i="343"/>
  <c r="H106" i="343"/>
  <c r="P105" i="343"/>
  <c r="K105" i="343" s="1"/>
  <c r="L105" i="343" s="1"/>
  <c r="H105" i="343"/>
  <c r="P104" i="343"/>
  <c r="K104" i="343"/>
  <c r="L104" i="343" s="1"/>
  <c r="H104" i="343"/>
  <c r="P103" i="343"/>
  <c r="K103" i="343" s="1"/>
  <c r="L103" i="343" s="1"/>
  <c r="H103" i="343"/>
  <c r="P102" i="343"/>
  <c r="K102" i="343"/>
  <c r="L102" i="343" s="1"/>
  <c r="H102" i="343"/>
  <c r="P101" i="343"/>
  <c r="K101" i="343" s="1"/>
  <c r="H101" i="343"/>
  <c r="J100" i="343"/>
  <c r="H99" i="343"/>
  <c r="H98" i="343"/>
  <c r="H97" i="343"/>
  <c r="H96" i="343"/>
  <c r="H95" i="343"/>
  <c r="H94" i="343"/>
  <c r="P93" i="343"/>
  <c r="K93" i="343" s="1"/>
  <c r="L93" i="343" s="1"/>
  <c r="H93" i="343"/>
  <c r="P92" i="343"/>
  <c r="K92" i="343"/>
  <c r="K100" i="343" s="1"/>
  <c r="H92" i="343"/>
  <c r="J91" i="343"/>
  <c r="H90" i="343"/>
  <c r="H89" i="343"/>
  <c r="H88" i="343"/>
  <c r="H87" i="343"/>
  <c r="H86" i="343"/>
  <c r="H85" i="343"/>
  <c r="H84" i="343"/>
  <c r="H83" i="343"/>
  <c r="P82" i="343"/>
  <c r="K82" i="343" s="1"/>
  <c r="H82" i="343"/>
  <c r="L81" i="343"/>
  <c r="K81" i="343"/>
  <c r="J81" i="343"/>
  <c r="H80" i="343"/>
  <c r="H79" i="343"/>
  <c r="H78" i="343"/>
  <c r="H77" i="343"/>
  <c r="H76" i="343"/>
  <c r="J75" i="343"/>
  <c r="H74" i="343"/>
  <c r="H73" i="343"/>
  <c r="P72" i="343"/>
  <c r="L72" i="343"/>
  <c r="K72" i="343"/>
  <c r="H72" i="343"/>
  <c r="P71" i="343"/>
  <c r="K71" i="343" s="1"/>
  <c r="L71" i="343" s="1"/>
  <c r="H71" i="343"/>
  <c r="P70" i="343"/>
  <c r="L70" i="343"/>
  <c r="K70" i="343"/>
  <c r="H70" i="343"/>
  <c r="P69" i="343"/>
  <c r="K69" i="343" s="1"/>
  <c r="L69" i="343" s="1"/>
  <c r="H69" i="343"/>
  <c r="P68" i="343"/>
  <c r="L68" i="343"/>
  <c r="K68" i="343"/>
  <c r="H68" i="343"/>
  <c r="P67" i="343"/>
  <c r="K67" i="343" s="1"/>
  <c r="L67" i="343" s="1"/>
  <c r="H67" i="343"/>
  <c r="P66" i="343"/>
  <c r="L66" i="343"/>
  <c r="K66" i="343"/>
  <c r="H66" i="343"/>
  <c r="P65" i="343"/>
  <c r="K65" i="343" s="1"/>
  <c r="H65" i="343"/>
  <c r="J64" i="343"/>
  <c r="H63" i="343"/>
  <c r="H62" i="343"/>
  <c r="H61" i="343"/>
  <c r="H60" i="343"/>
  <c r="H59" i="343"/>
  <c r="H58" i="343"/>
  <c r="P57" i="343"/>
  <c r="K57" i="343" s="1"/>
  <c r="L57" i="343" s="1"/>
  <c r="H57" i="343"/>
  <c r="P56" i="343"/>
  <c r="L56" i="343"/>
  <c r="K56" i="343"/>
  <c r="H56" i="343"/>
  <c r="P55" i="343"/>
  <c r="K55" i="343" s="1"/>
  <c r="L55" i="343" s="1"/>
  <c r="H55" i="343"/>
  <c r="P54" i="343"/>
  <c r="L54" i="343"/>
  <c r="K54" i="343"/>
  <c r="H54" i="343"/>
  <c r="P53" i="343"/>
  <c r="K53" i="343" s="1"/>
  <c r="L53" i="343" s="1"/>
  <c r="H53" i="343"/>
  <c r="P52" i="343"/>
  <c r="L52" i="343"/>
  <c r="K52" i="343"/>
  <c r="K64" i="343" s="1"/>
  <c r="H52" i="343"/>
  <c r="H50" i="343"/>
  <c r="H49" i="343"/>
  <c r="H47" i="343"/>
  <c r="H46" i="343"/>
  <c r="H45" i="343"/>
  <c r="H44" i="343"/>
  <c r="H43" i="343"/>
  <c r="H42" i="343"/>
  <c r="H41" i="343"/>
  <c r="H40" i="343"/>
  <c r="H39" i="343"/>
  <c r="J38" i="343"/>
  <c r="H37" i="343"/>
  <c r="H36" i="343"/>
  <c r="H35" i="343"/>
  <c r="H34" i="343"/>
  <c r="H33" i="343"/>
  <c r="H32" i="343"/>
  <c r="H31" i="343"/>
  <c r="H30" i="343"/>
  <c r="H29" i="343"/>
  <c r="P28" i="343"/>
  <c r="K28" i="343" s="1"/>
  <c r="L28" i="343" s="1"/>
  <c r="H28" i="343"/>
  <c r="P27" i="343"/>
  <c r="K27" i="343"/>
  <c r="L27" i="343" s="1"/>
  <c r="H27" i="343"/>
  <c r="P26" i="343"/>
  <c r="K26" i="343" s="1"/>
  <c r="L26" i="343" s="1"/>
  <c r="H26" i="343"/>
  <c r="P25" i="343"/>
  <c r="K25" i="343"/>
  <c r="K38" i="343" s="1"/>
  <c r="H25" i="343"/>
  <c r="J24" i="343"/>
  <c r="H23" i="343"/>
  <c r="H22" i="343"/>
  <c r="H21" i="343"/>
  <c r="P20" i="343"/>
  <c r="K20" i="343" s="1"/>
  <c r="L20" i="343" s="1"/>
  <c r="H20" i="343"/>
  <c r="P19" i="343"/>
  <c r="K19" i="343"/>
  <c r="L19" i="343" s="1"/>
  <c r="H19" i="343"/>
  <c r="P18" i="343"/>
  <c r="K18" i="343" s="1"/>
  <c r="L18" i="343" s="1"/>
  <c r="H18" i="343"/>
  <c r="P17" i="343"/>
  <c r="K17" i="343"/>
  <c r="K24" i="343" s="1"/>
  <c r="H17" i="343"/>
  <c r="J16" i="343"/>
  <c r="H15" i="343"/>
  <c r="H14" i="343"/>
  <c r="H13" i="343"/>
  <c r="H12" i="343"/>
  <c r="H11" i="343"/>
  <c r="H10" i="343"/>
  <c r="H9" i="343"/>
  <c r="H8" i="343"/>
  <c r="P7" i="343"/>
  <c r="K7" i="343" s="1"/>
  <c r="L7" i="343" s="1"/>
  <c r="H7" i="343"/>
  <c r="P6" i="343"/>
  <c r="K6" i="343"/>
  <c r="L6" i="343" s="1"/>
  <c r="H6" i="343"/>
  <c r="P5" i="343"/>
  <c r="K5" i="343" s="1"/>
  <c r="H5" i="343"/>
  <c r="I2" i="343"/>
  <c r="I1" i="343"/>
  <c r="E1" i="343"/>
  <c r="M32" i="342"/>
  <c r="L32" i="342"/>
  <c r="L8" i="342" s="1"/>
  <c r="K32" i="342"/>
  <c r="J32" i="342"/>
  <c r="I32" i="342"/>
  <c r="H32" i="342"/>
  <c r="G32" i="342"/>
  <c r="F32" i="342"/>
  <c r="E32" i="342"/>
  <c r="D32" i="342"/>
  <c r="J8" i="342" s="1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H8" i="342" s="1"/>
  <c r="E15" i="342"/>
  <c r="D15" i="342"/>
  <c r="L7" i="342"/>
  <c r="J7" i="342"/>
  <c r="H7" i="342"/>
  <c r="F7" i="342"/>
  <c r="L6" i="342"/>
  <c r="J6" i="342"/>
  <c r="H6" i="342"/>
  <c r="F6" i="342"/>
  <c r="Q142" i="345" l="1"/>
  <c r="R142" i="345"/>
  <c r="Q135" i="345"/>
  <c r="O147" i="345"/>
  <c r="R135" i="345"/>
  <c r="R152" i="345"/>
  <c r="Q152" i="345"/>
  <c r="R130" i="345"/>
  <c r="R126" i="345"/>
  <c r="R103" i="345"/>
  <c r="Q103" i="345"/>
  <c r="Q149" i="345"/>
  <c r="R100" i="345"/>
  <c r="Q100" i="345"/>
  <c r="R73" i="345"/>
  <c r="Q73" i="345"/>
  <c r="AG121" i="345"/>
  <c r="AH109" i="345" s="1"/>
  <c r="AF121" i="345"/>
  <c r="AG108" i="345"/>
  <c r="AH96" i="345" s="1"/>
  <c r="AF108" i="345"/>
  <c r="R87" i="345"/>
  <c r="R24" i="345"/>
  <c r="Q24" i="345"/>
  <c r="Q115" i="345"/>
  <c r="R115" i="345"/>
  <c r="R74" i="345"/>
  <c r="Q74" i="345"/>
  <c r="Q58" i="345"/>
  <c r="R58" i="345"/>
  <c r="R71" i="345"/>
  <c r="Q71" i="345"/>
  <c r="R49" i="345"/>
  <c r="Q49" i="345"/>
  <c r="R45" i="345"/>
  <c r="Q45" i="345"/>
  <c r="Q12" i="345"/>
  <c r="R12" i="345"/>
  <c r="R48" i="345"/>
  <c r="R59" i="345"/>
  <c r="Q59" i="345"/>
  <c r="R34" i="345"/>
  <c r="Q34" i="345"/>
  <c r="AF43" i="345"/>
  <c r="Q43" i="345"/>
  <c r="AG43" i="345"/>
  <c r="AH31" i="345" s="1"/>
  <c r="AF17" i="345"/>
  <c r="AG17" i="345"/>
  <c r="AH5" i="345" s="1"/>
  <c r="R166" i="345"/>
  <c r="Q166" i="345"/>
  <c r="Q140" i="345"/>
  <c r="R140" i="345"/>
  <c r="R163" i="345"/>
  <c r="Q163" i="345"/>
  <c r="AG160" i="345"/>
  <c r="AH148" i="345" s="1"/>
  <c r="AF160" i="345"/>
  <c r="R101" i="345"/>
  <c r="Q101" i="345"/>
  <c r="Q123" i="345"/>
  <c r="R123" i="345"/>
  <c r="R143" i="345"/>
  <c r="Q143" i="345"/>
  <c r="R128" i="345"/>
  <c r="R84" i="345"/>
  <c r="Q84" i="345"/>
  <c r="Q111" i="345"/>
  <c r="R111" i="345"/>
  <c r="Q99" i="345"/>
  <c r="R22" i="345"/>
  <c r="Q22" i="345"/>
  <c r="Q89" i="345"/>
  <c r="O56" i="345"/>
  <c r="R56" i="345" s="1"/>
  <c r="S44" i="345" s="1"/>
  <c r="R44" i="345"/>
  <c r="Q44" i="345"/>
  <c r="O82" i="345"/>
  <c r="R82" i="345" s="1"/>
  <c r="S70" i="345" s="1"/>
  <c r="R70" i="345"/>
  <c r="Q70" i="345"/>
  <c r="R38" i="345"/>
  <c r="Q38" i="345"/>
  <c r="R21" i="345"/>
  <c r="Q21" i="345"/>
  <c r="Q35" i="345"/>
  <c r="R35" i="345"/>
  <c r="Q50" i="345"/>
  <c r="AG69" i="345"/>
  <c r="AH57" i="345" s="1"/>
  <c r="Q69" i="345"/>
  <c r="AF69" i="345"/>
  <c r="R36" i="345"/>
  <c r="Q36" i="345"/>
  <c r="O43" i="345"/>
  <c r="R43" i="345" s="1"/>
  <c r="S31" i="345" s="1"/>
  <c r="R31" i="345"/>
  <c r="Q31" i="345"/>
  <c r="R162" i="345"/>
  <c r="Q162" i="345"/>
  <c r="Q138" i="345"/>
  <c r="R138" i="345"/>
  <c r="R137" i="345"/>
  <c r="Q137" i="345"/>
  <c r="R139" i="345"/>
  <c r="Q139" i="345"/>
  <c r="AG173" i="345"/>
  <c r="AH161" i="345" s="1"/>
  <c r="AF173" i="345"/>
  <c r="R141" i="345"/>
  <c r="Q141" i="345"/>
  <c r="AG147" i="345"/>
  <c r="AH135" i="345" s="1"/>
  <c r="AF147" i="345"/>
  <c r="R102" i="345"/>
  <c r="Q102" i="345"/>
  <c r="R86" i="345"/>
  <c r="Q86" i="345"/>
  <c r="R83" i="345"/>
  <c r="Q83" i="345"/>
  <c r="O95" i="345"/>
  <c r="Q117" i="345"/>
  <c r="R117" i="345"/>
  <c r="O121" i="345"/>
  <c r="R109" i="345"/>
  <c r="Q109" i="345"/>
  <c r="O108" i="345"/>
  <c r="R96" i="345"/>
  <c r="Q96" i="345"/>
  <c r="AG56" i="345"/>
  <c r="AH44" i="345" s="1"/>
  <c r="Q56" i="345"/>
  <c r="AF56" i="345"/>
  <c r="R20" i="345"/>
  <c r="Q20" i="345"/>
  <c r="AF82" i="345"/>
  <c r="Q82" i="345"/>
  <c r="AG82" i="345"/>
  <c r="AH70" i="345" s="1"/>
  <c r="Q33" i="345"/>
  <c r="R33" i="345"/>
  <c r="R61" i="345"/>
  <c r="Q61" i="345"/>
  <c r="R46" i="345"/>
  <c r="Q46" i="345"/>
  <c r="R32" i="345"/>
  <c r="Q32" i="345"/>
  <c r="R18" i="345"/>
  <c r="O30" i="345"/>
  <c r="Q18" i="345"/>
  <c r="R19" i="345"/>
  <c r="Q19" i="345"/>
  <c r="Q136" i="345"/>
  <c r="R136" i="345"/>
  <c r="R150" i="345"/>
  <c r="Q150" i="345"/>
  <c r="O160" i="345"/>
  <c r="R148" i="345"/>
  <c r="Q148" i="345"/>
  <c r="Q122" i="345"/>
  <c r="O134" i="345"/>
  <c r="R122" i="345"/>
  <c r="R165" i="345"/>
  <c r="Q165" i="345"/>
  <c r="O173" i="345"/>
  <c r="R161" i="345"/>
  <c r="Q161" i="345"/>
  <c r="AG134" i="345"/>
  <c r="AH122" i="345" s="1"/>
  <c r="AF134" i="345"/>
  <c r="R98" i="345"/>
  <c r="Q98" i="345"/>
  <c r="AG95" i="345"/>
  <c r="AH83" i="345" s="1"/>
  <c r="AF95" i="345"/>
  <c r="R88" i="345"/>
  <c r="Q88" i="345"/>
  <c r="Q60" i="345"/>
  <c r="R60" i="345"/>
  <c r="Q113" i="345"/>
  <c r="R113" i="345"/>
  <c r="R47" i="345"/>
  <c r="Q47" i="345"/>
  <c r="Q10" i="345"/>
  <c r="R10" i="345"/>
  <c r="Q72" i="345"/>
  <c r="R23" i="345"/>
  <c r="Q23" i="345"/>
  <c r="AG30" i="345"/>
  <c r="AH18" i="345" s="1"/>
  <c r="AF30" i="345"/>
  <c r="Q37" i="345"/>
  <c r="R37" i="345"/>
  <c r="Q57" i="345"/>
  <c r="O69" i="345"/>
  <c r="R69" i="345" s="1"/>
  <c r="S57" i="345" s="1"/>
  <c r="R57" i="345"/>
  <c r="Q5" i="345"/>
  <c r="O17" i="345"/>
  <c r="R5" i="345"/>
  <c r="G1" i="344"/>
  <c r="G2" i="344" s="1"/>
  <c r="N17" i="344"/>
  <c r="O5" i="344"/>
  <c r="AG5" i="344"/>
  <c r="AF5" i="344"/>
  <c r="O8" i="344"/>
  <c r="AG8" i="344"/>
  <c r="AF8" i="344"/>
  <c r="O6" i="344"/>
  <c r="AG6" i="344"/>
  <c r="AF6" i="344"/>
  <c r="P5" i="344"/>
  <c r="R11" i="344"/>
  <c r="AG18" i="344"/>
  <c r="N30" i="344"/>
  <c r="O18" i="344"/>
  <c r="R21" i="344"/>
  <c r="AF22" i="344"/>
  <c r="AG22" i="344"/>
  <c r="Q23" i="344"/>
  <c r="AF23" i="344"/>
  <c r="N43" i="344"/>
  <c r="AG31" i="344"/>
  <c r="AF31" i="344"/>
  <c r="O31" i="344"/>
  <c r="AG36" i="344"/>
  <c r="AF36" i="344"/>
  <c r="O36" i="344"/>
  <c r="Q44" i="344"/>
  <c r="R48" i="344"/>
  <c r="Q48" i="344"/>
  <c r="AG49" i="344"/>
  <c r="AF49" i="344"/>
  <c r="O49" i="344"/>
  <c r="R70" i="344"/>
  <c r="Q70" i="344"/>
  <c r="R73" i="344"/>
  <c r="Q73" i="344"/>
  <c r="P82" i="344"/>
  <c r="O7" i="344"/>
  <c r="O9" i="344"/>
  <c r="R19" i="344"/>
  <c r="AF20" i="344"/>
  <c r="AG20" i="344"/>
  <c r="AF21" i="344"/>
  <c r="O22" i="344"/>
  <c r="P24" i="344"/>
  <c r="Q24" i="344"/>
  <c r="P30" i="344"/>
  <c r="AG38" i="344"/>
  <c r="AF38" i="344"/>
  <c r="O38" i="344"/>
  <c r="R46" i="344"/>
  <c r="Q46" i="344"/>
  <c r="AG59" i="344"/>
  <c r="AF59" i="344"/>
  <c r="O59" i="344"/>
  <c r="R71" i="344"/>
  <c r="Q71" i="344"/>
  <c r="AG74" i="344"/>
  <c r="AF74" i="344"/>
  <c r="O74" i="344"/>
  <c r="O82" i="344" s="1"/>
  <c r="R82" i="344" s="1"/>
  <c r="S70" i="344" s="1"/>
  <c r="O10" i="344"/>
  <c r="AF10" i="344"/>
  <c r="AF11" i="344"/>
  <c r="O12" i="344"/>
  <c r="AF12" i="344"/>
  <c r="P17" i="344"/>
  <c r="AF19" i="344"/>
  <c r="O20" i="344"/>
  <c r="AG21" i="344"/>
  <c r="P22" i="344"/>
  <c r="AG32" i="344"/>
  <c r="AF32" i="344"/>
  <c r="O32" i="344"/>
  <c r="AG47" i="344"/>
  <c r="AF47" i="344"/>
  <c r="O47" i="344"/>
  <c r="R50" i="344"/>
  <c r="Q50" i="344"/>
  <c r="AG61" i="344"/>
  <c r="AF61" i="344"/>
  <c r="O61" i="344"/>
  <c r="AG72" i="344"/>
  <c r="AF72" i="344"/>
  <c r="O72" i="344"/>
  <c r="N95" i="344"/>
  <c r="AG83" i="344"/>
  <c r="AF83" i="344"/>
  <c r="O83" i="344"/>
  <c r="AG11" i="344"/>
  <c r="AG19" i="344"/>
  <c r="P20" i="344"/>
  <c r="Q21" i="344"/>
  <c r="R23" i="344"/>
  <c r="AF24" i="344"/>
  <c r="AG24" i="344"/>
  <c r="AG34" i="344"/>
  <c r="AF34" i="344"/>
  <c r="O34" i="344"/>
  <c r="Q56" i="344"/>
  <c r="AF56" i="344"/>
  <c r="AG45" i="344"/>
  <c r="AF45" i="344"/>
  <c r="O45" i="344"/>
  <c r="R75" i="344"/>
  <c r="Q75" i="344"/>
  <c r="AG33" i="344"/>
  <c r="AG35" i="344"/>
  <c r="AG37" i="344"/>
  <c r="R44" i="344"/>
  <c r="AG44" i="344"/>
  <c r="AF46" i="344"/>
  <c r="AF48" i="344"/>
  <c r="AF50" i="344"/>
  <c r="AG56" i="344"/>
  <c r="AH44" i="344" s="1"/>
  <c r="O56" i="344"/>
  <c r="R56" i="344" s="1"/>
  <c r="S44" i="344" s="1"/>
  <c r="R57" i="344"/>
  <c r="AF57" i="344"/>
  <c r="AG58" i="344"/>
  <c r="AG60" i="344"/>
  <c r="P69" i="344"/>
  <c r="N69" i="344"/>
  <c r="AF71" i="344"/>
  <c r="AF73" i="344"/>
  <c r="AF75" i="344"/>
  <c r="AG85" i="344"/>
  <c r="O86" i="344"/>
  <c r="AF86" i="344"/>
  <c r="AG86" i="344"/>
  <c r="R88" i="344"/>
  <c r="Q88" i="344"/>
  <c r="R98" i="344"/>
  <c r="Q98" i="344"/>
  <c r="AG101" i="344"/>
  <c r="AF101" i="344"/>
  <c r="O101" i="344"/>
  <c r="AG111" i="344"/>
  <c r="AF111" i="344"/>
  <c r="O111" i="344"/>
  <c r="AG115" i="344"/>
  <c r="AF115" i="344"/>
  <c r="O115" i="344"/>
  <c r="AG57" i="344"/>
  <c r="O84" i="344"/>
  <c r="AF84" i="344"/>
  <c r="AG84" i="344"/>
  <c r="AF85" i="344"/>
  <c r="Q87" i="344"/>
  <c r="R87" i="344"/>
  <c r="R90" i="344"/>
  <c r="Q90" i="344"/>
  <c r="AG99" i="344"/>
  <c r="AF99" i="344"/>
  <c r="O99" i="344"/>
  <c r="R104" i="344"/>
  <c r="Q104" i="344"/>
  <c r="AG121" i="344"/>
  <c r="AH109" i="344" s="1"/>
  <c r="AF121" i="344"/>
  <c r="O33" i="344"/>
  <c r="O35" i="344"/>
  <c r="O37" i="344"/>
  <c r="P44" i="344"/>
  <c r="O58" i="344"/>
  <c r="O69" i="344" s="1"/>
  <c r="O60" i="344"/>
  <c r="AG70" i="344"/>
  <c r="N82" i="344"/>
  <c r="Q85" i="344"/>
  <c r="R85" i="344"/>
  <c r="AG87" i="344"/>
  <c r="AF87" i="344"/>
  <c r="N108" i="344"/>
  <c r="AG97" i="344"/>
  <c r="AF97" i="344"/>
  <c r="O97" i="344"/>
  <c r="R102" i="344"/>
  <c r="Q102" i="344"/>
  <c r="AG113" i="344"/>
  <c r="AF113" i="344"/>
  <c r="O113" i="344"/>
  <c r="AG117" i="344"/>
  <c r="AF117" i="344"/>
  <c r="O117" i="344"/>
  <c r="AF44" i="344"/>
  <c r="AG89" i="344"/>
  <c r="AF89" i="344"/>
  <c r="O89" i="344"/>
  <c r="Q96" i="344"/>
  <c r="R100" i="344"/>
  <c r="Q100" i="344"/>
  <c r="AG103" i="344"/>
  <c r="AF103" i="344"/>
  <c r="O103" i="344"/>
  <c r="AF88" i="344"/>
  <c r="AF90" i="344"/>
  <c r="R96" i="344"/>
  <c r="AG96" i="344"/>
  <c r="O108" i="344"/>
  <c r="AF109" i="344"/>
  <c r="AG110" i="344"/>
  <c r="AG112" i="344"/>
  <c r="AG114" i="344"/>
  <c r="AG116" i="344"/>
  <c r="R122" i="344"/>
  <c r="Q124" i="344"/>
  <c r="Q126" i="344"/>
  <c r="Q128" i="344"/>
  <c r="AG130" i="344"/>
  <c r="P134" i="344"/>
  <c r="O141" i="344"/>
  <c r="AG141" i="344"/>
  <c r="AF141" i="344"/>
  <c r="AF149" i="344"/>
  <c r="O149" i="344"/>
  <c r="AG149" i="344"/>
  <c r="AG109" i="344"/>
  <c r="N147" i="344"/>
  <c r="O135" i="344"/>
  <c r="AG137" i="344"/>
  <c r="AF137" i="344"/>
  <c r="O139" i="344"/>
  <c r="AG139" i="344"/>
  <c r="AF139" i="344"/>
  <c r="AF151" i="344"/>
  <c r="O151" i="344"/>
  <c r="AG151" i="344"/>
  <c r="AG163" i="344"/>
  <c r="AF163" i="344"/>
  <c r="O163" i="344"/>
  <c r="AG165" i="344"/>
  <c r="AF165" i="344"/>
  <c r="O165" i="344"/>
  <c r="P96" i="344"/>
  <c r="O109" i="344"/>
  <c r="O110" i="344"/>
  <c r="O112" i="344"/>
  <c r="O114" i="344"/>
  <c r="O116" i="344"/>
  <c r="P121" i="344"/>
  <c r="AG123" i="344"/>
  <c r="AG125" i="344"/>
  <c r="AG127" i="344"/>
  <c r="AG129" i="344"/>
  <c r="AF135" i="344"/>
  <c r="P137" i="344"/>
  <c r="O148" i="344"/>
  <c r="AG148" i="344"/>
  <c r="N160" i="344"/>
  <c r="AF148" i="344"/>
  <c r="AF153" i="344"/>
  <c r="O153" i="344"/>
  <c r="AG153" i="344"/>
  <c r="AF96" i="344"/>
  <c r="AG122" i="344"/>
  <c r="O123" i="344"/>
  <c r="O134" i="344" s="1"/>
  <c r="AF123" i="344"/>
  <c r="AF124" i="344"/>
  <c r="O125" i="344"/>
  <c r="AF125" i="344"/>
  <c r="AF126" i="344"/>
  <c r="O127" i="344"/>
  <c r="AF127" i="344"/>
  <c r="AF128" i="344"/>
  <c r="O129" i="344"/>
  <c r="AF129" i="344"/>
  <c r="AF130" i="344"/>
  <c r="N134" i="344"/>
  <c r="AG135" i="344"/>
  <c r="R137" i="344"/>
  <c r="O143" i="344"/>
  <c r="AG143" i="344"/>
  <c r="AF143" i="344"/>
  <c r="P147" i="344"/>
  <c r="O161" i="344"/>
  <c r="N173" i="344"/>
  <c r="AG161" i="344"/>
  <c r="AF161" i="344"/>
  <c r="AF164" i="344"/>
  <c r="O164" i="344"/>
  <c r="AG164" i="344"/>
  <c r="O150" i="344"/>
  <c r="O152" i="344"/>
  <c r="O136" i="344"/>
  <c r="O138" i="344"/>
  <c r="O140" i="344"/>
  <c r="O142" i="344"/>
  <c r="P150" i="344"/>
  <c r="AF150" i="344"/>
  <c r="P152" i="344"/>
  <c r="AF152" i="344"/>
  <c r="P165" i="344"/>
  <c r="P173" i="344"/>
  <c r="O162" i="344"/>
  <c r="O166" i="344"/>
  <c r="G1" i="343"/>
  <c r="G2" i="343" s="1"/>
  <c r="L82" i="343"/>
  <c r="L91" i="343" s="1"/>
  <c r="K91" i="343"/>
  <c r="L101" i="343"/>
  <c r="L111" i="343" s="1"/>
  <c r="K111" i="343"/>
  <c r="K16" i="343"/>
  <c r="L5" i="343"/>
  <c r="L16" i="343" s="1"/>
  <c r="L64" i="343"/>
  <c r="L112" i="343"/>
  <c r="L124" i="343" s="1"/>
  <c r="K124" i="343"/>
  <c r="K75" i="343"/>
  <c r="L65" i="343"/>
  <c r="L75" i="343" s="1"/>
  <c r="L17" i="343"/>
  <c r="L24" i="343" s="1"/>
  <c r="L92" i="343"/>
  <c r="L100" i="343" s="1"/>
  <c r="L25" i="343"/>
  <c r="L38" i="343" s="1"/>
  <c r="F8" i="342"/>
  <c r="Q95" i="345" l="1"/>
  <c r="R95" i="345"/>
  <c r="S83" i="345" s="1"/>
  <c r="R147" i="345"/>
  <c r="S135" i="345" s="1"/>
  <c r="Q147" i="345"/>
  <c r="Q121" i="345"/>
  <c r="R121" i="345"/>
  <c r="S109" i="345" s="1"/>
  <c r="R17" i="345"/>
  <c r="S5" i="345" s="1"/>
  <c r="Q17" i="345"/>
  <c r="E2" i="345"/>
  <c r="R173" i="345"/>
  <c r="S161" i="345" s="1"/>
  <c r="Q173" i="345"/>
  <c r="R134" i="345"/>
  <c r="S122" i="345" s="1"/>
  <c r="Q134" i="345"/>
  <c r="Q160" i="345"/>
  <c r="R160" i="345"/>
  <c r="S148" i="345" s="1"/>
  <c r="R30" i="345"/>
  <c r="S18" i="345" s="1"/>
  <c r="Q30" i="345"/>
  <c r="Q108" i="345"/>
  <c r="R108" i="345"/>
  <c r="S96" i="345" s="1"/>
  <c r="Q134" i="344"/>
  <c r="R134" i="344"/>
  <c r="S122" i="344" s="1"/>
  <c r="R162" i="344"/>
  <c r="Q162" i="344"/>
  <c r="Q140" i="344"/>
  <c r="R140" i="344"/>
  <c r="R150" i="344"/>
  <c r="Q150" i="344"/>
  <c r="O173" i="344"/>
  <c r="R161" i="344"/>
  <c r="Q161" i="344"/>
  <c r="R143" i="344"/>
  <c r="Q143" i="344"/>
  <c r="Q125" i="344"/>
  <c r="R125" i="344"/>
  <c r="O160" i="344"/>
  <c r="R148" i="344"/>
  <c r="Q148" i="344"/>
  <c r="R112" i="344"/>
  <c r="Q112" i="344"/>
  <c r="R165" i="344"/>
  <c r="Q165" i="344"/>
  <c r="AF82" i="344"/>
  <c r="Q82" i="344"/>
  <c r="AG82" i="344"/>
  <c r="AH70" i="344" s="1"/>
  <c r="R111" i="344"/>
  <c r="Q111" i="344"/>
  <c r="Q101" i="344"/>
  <c r="R101" i="344"/>
  <c r="Q57" i="344"/>
  <c r="O95" i="344"/>
  <c r="R83" i="344"/>
  <c r="Q83" i="344"/>
  <c r="Q72" i="344"/>
  <c r="R72" i="344"/>
  <c r="Q47" i="344"/>
  <c r="R47" i="344"/>
  <c r="R38" i="344"/>
  <c r="Q38" i="344"/>
  <c r="R24" i="344"/>
  <c r="R36" i="344"/>
  <c r="Q36" i="344"/>
  <c r="R6" i="344"/>
  <c r="Q6" i="344"/>
  <c r="R138" i="344"/>
  <c r="Q138" i="344"/>
  <c r="Q127" i="344"/>
  <c r="R127" i="344"/>
  <c r="R110" i="344"/>
  <c r="Q110" i="344"/>
  <c r="R108" i="344"/>
  <c r="S96" i="344" s="1"/>
  <c r="Q108" i="344"/>
  <c r="Q89" i="344"/>
  <c r="R89" i="344"/>
  <c r="Q137" i="344"/>
  <c r="R37" i="344"/>
  <c r="Q37" i="344"/>
  <c r="Q99" i="344"/>
  <c r="R99" i="344"/>
  <c r="R115" i="344"/>
  <c r="Q115" i="344"/>
  <c r="R34" i="344"/>
  <c r="Q34" i="344"/>
  <c r="Q10" i="344"/>
  <c r="R10" i="344"/>
  <c r="Q9" i="344"/>
  <c r="R9" i="344"/>
  <c r="O30" i="344"/>
  <c r="R18" i="344"/>
  <c r="Q18" i="344"/>
  <c r="R136" i="344"/>
  <c r="Q136" i="344"/>
  <c r="Q129" i="344"/>
  <c r="R129" i="344"/>
  <c r="AG160" i="344"/>
  <c r="AH148" i="344" s="1"/>
  <c r="AF160" i="344"/>
  <c r="R116" i="344"/>
  <c r="Q116" i="344"/>
  <c r="O121" i="344"/>
  <c r="R109" i="344"/>
  <c r="Q109" i="344"/>
  <c r="O147" i="344"/>
  <c r="Q135" i="344"/>
  <c r="R135" i="344"/>
  <c r="R113" i="344"/>
  <c r="Q113" i="344"/>
  <c r="AG108" i="344"/>
  <c r="AH96" i="344" s="1"/>
  <c r="AF108" i="344"/>
  <c r="R60" i="344"/>
  <c r="Q60" i="344"/>
  <c r="R35" i="344"/>
  <c r="Q35" i="344"/>
  <c r="R86" i="344"/>
  <c r="Q86" i="344"/>
  <c r="R69" i="344"/>
  <c r="S57" i="344" s="1"/>
  <c r="Q20" i="344"/>
  <c r="R20" i="344"/>
  <c r="Q12" i="344"/>
  <c r="R12" i="344"/>
  <c r="Q74" i="344"/>
  <c r="R74" i="344"/>
  <c r="Q7" i="344"/>
  <c r="R7" i="344"/>
  <c r="Q49" i="344"/>
  <c r="R49" i="344"/>
  <c r="Q43" i="344"/>
  <c r="AG43" i="344"/>
  <c r="AH31" i="344" s="1"/>
  <c r="AF43" i="344"/>
  <c r="AF30" i="344"/>
  <c r="AG30" i="344"/>
  <c r="AH18" i="344" s="1"/>
  <c r="R5" i="344"/>
  <c r="Q5" i="344"/>
  <c r="O17" i="344"/>
  <c r="R166" i="344"/>
  <c r="Q166" i="344"/>
  <c r="Q142" i="344"/>
  <c r="R142" i="344"/>
  <c r="R152" i="344"/>
  <c r="Q152" i="344"/>
  <c r="R164" i="344"/>
  <c r="Q164" i="344"/>
  <c r="AG173" i="344"/>
  <c r="AH161" i="344" s="1"/>
  <c r="AF173" i="344"/>
  <c r="AG134" i="344"/>
  <c r="AH122" i="344" s="1"/>
  <c r="AF134" i="344"/>
  <c r="Q123" i="344"/>
  <c r="R123" i="344"/>
  <c r="R153" i="344"/>
  <c r="Q153" i="344"/>
  <c r="R114" i="344"/>
  <c r="Q114" i="344"/>
  <c r="R163" i="344"/>
  <c r="Q163" i="344"/>
  <c r="R151" i="344"/>
  <c r="Q151" i="344"/>
  <c r="R139" i="344"/>
  <c r="Q139" i="344"/>
  <c r="AG147" i="344"/>
  <c r="AH135" i="344" s="1"/>
  <c r="AF147" i="344"/>
  <c r="R149" i="344"/>
  <c r="Q149" i="344"/>
  <c r="R141" i="344"/>
  <c r="Q141" i="344"/>
  <c r="Q103" i="344"/>
  <c r="R103" i="344"/>
  <c r="R117" i="344"/>
  <c r="Q117" i="344"/>
  <c r="Q97" i="344"/>
  <c r="R97" i="344"/>
  <c r="R58" i="344"/>
  <c r="Q58" i="344"/>
  <c r="R33" i="344"/>
  <c r="Q33" i="344"/>
  <c r="R84" i="344"/>
  <c r="Q84" i="344"/>
  <c r="AG69" i="344"/>
  <c r="AH57" i="344" s="1"/>
  <c r="Q69" i="344"/>
  <c r="AF69" i="344"/>
  <c r="Q45" i="344"/>
  <c r="R45" i="344"/>
  <c r="AG95" i="344"/>
  <c r="AH83" i="344" s="1"/>
  <c r="AF95" i="344"/>
  <c r="R61" i="344"/>
  <c r="Q61" i="344"/>
  <c r="R32" i="344"/>
  <c r="Q32" i="344"/>
  <c r="R59" i="344"/>
  <c r="Q59" i="344"/>
  <c r="Q22" i="344"/>
  <c r="R22" i="344"/>
  <c r="R31" i="344"/>
  <c r="Q31" i="344"/>
  <c r="O43" i="344"/>
  <c r="R43" i="344" s="1"/>
  <c r="S31" i="344" s="1"/>
  <c r="R8" i="344"/>
  <c r="Q8" i="344"/>
  <c r="AF17" i="344"/>
  <c r="AG17" i="344"/>
  <c r="AH5" i="344" s="1"/>
  <c r="E2" i="343"/>
  <c r="J124" i="340"/>
  <c r="H123" i="340"/>
  <c r="H122" i="340"/>
  <c r="H121" i="340"/>
  <c r="H120" i="340"/>
  <c r="H119" i="340"/>
  <c r="P118" i="340"/>
  <c r="K118" i="340" s="1"/>
  <c r="L118" i="340" s="1"/>
  <c r="H118" i="340"/>
  <c r="P117" i="340"/>
  <c r="K117" i="340"/>
  <c r="L117" i="340" s="1"/>
  <c r="H117" i="340"/>
  <c r="P116" i="340"/>
  <c r="K116" i="340" s="1"/>
  <c r="L116" i="340" s="1"/>
  <c r="H116" i="340"/>
  <c r="P115" i="340"/>
  <c r="K115" i="340"/>
  <c r="L115" i="340" s="1"/>
  <c r="H115" i="340"/>
  <c r="P114" i="340"/>
  <c r="K114" i="340" s="1"/>
  <c r="L114" i="340" s="1"/>
  <c r="H114" i="340"/>
  <c r="P113" i="340"/>
  <c r="K113" i="340"/>
  <c r="L113" i="340" s="1"/>
  <c r="H113" i="340"/>
  <c r="P112" i="340"/>
  <c r="K112" i="340" s="1"/>
  <c r="H112" i="340"/>
  <c r="J111" i="340"/>
  <c r="H110" i="340"/>
  <c r="H109" i="340"/>
  <c r="H108" i="340"/>
  <c r="H107" i="340"/>
  <c r="H106" i="340"/>
  <c r="P105" i="340"/>
  <c r="K105" i="340" s="1"/>
  <c r="L105" i="340" s="1"/>
  <c r="H105" i="340"/>
  <c r="P104" i="340"/>
  <c r="K104" i="340"/>
  <c r="L104" i="340" s="1"/>
  <c r="H104" i="340"/>
  <c r="P103" i="340"/>
  <c r="K103" i="340" s="1"/>
  <c r="L103" i="340" s="1"/>
  <c r="H103" i="340"/>
  <c r="P102" i="340"/>
  <c r="K102" i="340"/>
  <c r="L102" i="340" s="1"/>
  <c r="H102" i="340"/>
  <c r="P101" i="340"/>
  <c r="K101" i="340" s="1"/>
  <c r="H101" i="340"/>
  <c r="J100" i="340"/>
  <c r="H99" i="340"/>
  <c r="H98" i="340"/>
  <c r="H97" i="340"/>
  <c r="H96" i="340"/>
  <c r="H95" i="340"/>
  <c r="H94" i="340"/>
  <c r="P93" i="340"/>
  <c r="K93" i="340" s="1"/>
  <c r="L93" i="340" s="1"/>
  <c r="H93" i="340"/>
  <c r="P92" i="340"/>
  <c r="K92" i="340"/>
  <c r="K100" i="340" s="1"/>
  <c r="H92" i="340"/>
  <c r="J91" i="340"/>
  <c r="H90" i="340"/>
  <c r="H89" i="340"/>
  <c r="H88" i="340"/>
  <c r="H87" i="340"/>
  <c r="H86" i="340"/>
  <c r="H85" i="340"/>
  <c r="H84" i="340"/>
  <c r="H83" i="340"/>
  <c r="P82" i="340"/>
  <c r="K82" i="340" s="1"/>
  <c r="H82" i="340"/>
  <c r="L81" i="340"/>
  <c r="K81" i="340"/>
  <c r="J81" i="340"/>
  <c r="H80" i="340"/>
  <c r="H79" i="340"/>
  <c r="H78" i="340"/>
  <c r="H77" i="340"/>
  <c r="H76" i="340"/>
  <c r="J75" i="340"/>
  <c r="H74" i="340"/>
  <c r="H73" i="340"/>
  <c r="P72" i="340"/>
  <c r="L72" i="340"/>
  <c r="K72" i="340"/>
  <c r="H72" i="340"/>
  <c r="P71" i="340"/>
  <c r="K71" i="340" s="1"/>
  <c r="L71" i="340" s="1"/>
  <c r="H71" i="340"/>
  <c r="P70" i="340"/>
  <c r="L70" i="340"/>
  <c r="K70" i="340"/>
  <c r="H70" i="340"/>
  <c r="P69" i="340"/>
  <c r="K69" i="340" s="1"/>
  <c r="L69" i="340" s="1"/>
  <c r="H69" i="340"/>
  <c r="P68" i="340"/>
  <c r="L68" i="340"/>
  <c r="K68" i="340"/>
  <c r="H68" i="340"/>
  <c r="P67" i="340"/>
  <c r="K67" i="340" s="1"/>
  <c r="L67" i="340" s="1"/>
  <c r="H67" i="340"/>
  <c r="P66" i="340"/>
  <c r="L66" i="340"/>
  <c r="K66" i="340"/>
  <c r="H66" i="340"/>
  <c r="P65" i="340"/>
  <c r="K65" i="340" s="1"/>
  <c r="H65" i="340"/>
  <c r="J64" i="340"/>
  <c r="H63" i="340"/>
  <c r="H62" i="340"/>
  <c r="H61" i="340"/>
  <c r="H60" i="340"/>
  <c r="H59" i="340"/>
  <c r="H58" i="340"/>
  <c r="P57" i="340"/>
  <c r="K57" i="340" s="1"/>
  <c r="L57" i="340" s="1"/>
  <c r="H57" i="340"/>
  <c r="P56" i="340"/>
  <c r="L56" i="340"/>
  <c r="K56" i="340"/>
  <c r="H56" i="340"/>
  <c r="P55" i="340"/>
  <c r="K55" i="340" s="1"/>
  <c r="L55" i="340" s="1"/>
  <c r="H55" i="340"/>
  <c r="P54" i="340"/>
  <c r="L54" i="340"/>
  <c r="K54" i="340"/>
  <c r="H54" i="340"/>
  <c r="P53" i="340"/>
  <c r="K53" i="340" s="1"/>
  <c r="H53" i="340"/>
  <c r="P52" i="340"/>
  <c r="L52" i="340"/>
  <c r="K52" i="340"/>
  <c r="H52" i="340"/>
  <c r="H50" i="340"/>
  <c r="H49" i="340"/>
  <c r="H47" i="340"/>
  <c r="H46" i="340"/>
  <c r="H45" i="340"/>
  <c r="H44" i="340"/>
  <c r="H43" i="340"/>
  <c r="H42" i="340"/>
  <c r="H41" i="340"/>
  <c r="H40" i="340"/>
  <c r="H39" i="340"/>
  <c r="J38" i="340"/>
  <c r="H37" i="340"/>
  <c r="H36" i="340"/>
  <c r="H35" i="340"/>
  <c r="H34" i="340"/>
  <c r="H33" i="340"/>
  <c r="H32" i="340"/>
  <c r="H31" i="340"/>
  <c r="H30" i="340"/>
  <c r="H29" i="340"/>
  <c r="P28" i="340"/>
  <c r="K28" i="340" s="1"/>
  <c r="L28" i="340" s="1"/>
  <c r="H28" i="340"/>
  <c r="P27" i="340"/>
  <c r="K27" i="340"/>
  <c r="L27" i="340" s="1"/>
  <c r="H27" i="340"/>
  <c r="P26" i="340"/>
  <c r="K26" i="340" s="1"/>
  <c r="L26" i="340" s="1"/>
  <c r="H26" i="340"/>
  <c r="P25" i="340"/>
  <c r="K25" i="340"/>
  <c r="K38" i="340" s="1"/>
  <c r="H25" i="340"/>
  <c r="J24" i="340"/>
  <c r="H23" i="340"/>
  <c r="H22" i="340"/>
  <c r="P21" i="340"/>
  <c r="K21" i="340"/>
  <c r="L21" i="340" s="1"/>
  <c r="H21" i="340"/>
  <c r="P20" i="340"/>
  <c r="K20" i="340" s="1"/>
  <c r="L20" i="340" s="1"/>
  <c r="H20" i="340"/>
  <c r="P19" i="340"/>
  <c r="K19" i="340"/>
  <c r="L19" i="340" s="1"/>
  <c r="H19" i="340"/>
  <c r="P18" i="340"/>
  <c r="K18" i="340" s="1"/>
  <c r="L18" i="340" s="1"/>
  <c r="H18" i="340"/>
  <c r="P17" i="340"/>
  <c r="K17" i="340"/>
  <c r="K24" i="340" s="1"/>
  <c r="H17" i="340"/>
  <c r="J16" i="340"/>
  <c r="H15" i="340"/>
  <c r="H14" i="340"/>
  <c r="H13" i="340"/>
  <c r="H12" i="340"/>
  <c r="H11" i="340"/>
  <c r="H10" i="340"/>
  <c r="H9" i="340"/>
  <c r="H8" i="340"/>
  <c r="P7" i="340"/>
  <c r="K7" i="340" s="1"/>
  <c r="L7" i="340" s="1"/>
  <c r="H7" i="340"/>
  <c r="P6" i="340"/>
  <c r="K6" i="340"/>
  <c r="L6" i="340" s="1"/>
  <c r="H6" i="340"/>
  <c r="P5" i="340"/>
  <c r="K5" i="340" s="1"/>
  <c r="H5" i="340"/>
  <c r="I2" i="340"/>
  <c r="I1" i="340"/>
  <c r="E1" i="340"/>
  <c r="J124" i="339"/>
  <c r="H123" i="339"/>
  <c r="H122" i="339"/>
  <c r="H121" i="339"/>
  <c r="H120" i="339"/>
  <c r="H119" i="339"/>
  <c r="P118" i="339"/>
  <c r="L118" i="339"/>
  <c r="K118" i="339"/>
  <c r="H118" i="339"/>
  <c r="P117" i="339"/>
  <c r="K117" i="339"/>
  <c r="L117" i="339" s="1"/>
  <c r="H117" i="339"/>
  <c r="P116" i="339"/>
  <c r="L116" i="339"/>
  <c r="K116" i="339"/>
  <c r="H116" i="339"/>
  <c r="P115" i="339"/>
  <c r="K115" i="339"/>
  <c r="L115" i="339" s="1"/>
  <c r="H115" i="339"/>
  <c r="P114" i="339"/>
  <c r="L114" i="339"/>
  <c r="K114" i="339"/>
  <c r="H114" i="339"/>
  <c r="P113" i="339"/>
  <c r="K113" i="339"/>
  <c r="L113" i="339" s="1"/>
  <c r="H113" i="339"/>
  <c r="P112" i="339"/>
  <c r="L112" i="339"/>
  <c r="K112" i="339"/>
  <c r="K124" i="339" s="1"/>
  <c r="H112" i="339"/>
  <c r="J111" i="339"/>
  <c r="H110" i="339"/>
  <c r="H109" i="339"/>
  <c r="H108" i="339"/>
  <c r="H107" i="339"/>
  <c r="H106" i="339"/>
  <c r="P105" i="339"/>
  <c r="K105" i="339" s="1"/>
  <c r="L105" i="339" s="1"/>
  <c r="H105" i="339"/>
  <c r="P104" i="339"/>
  <c r="K104" i="339"/>
  <c r="L104" i="339" s="1"/>
  <c r="H104" i="339"/>
  <c r="P103" i="339"/>
  <c r="K103" i="339" s="1"/>
  <c r="L103" i="339" s="1"/>
  <c r="H103" i="339"/>
  <c r="P102" i="339"/>
  <c r="K102" i="339"/>
  <c r="L102" i="339" s="1"/>
  <c r="H102" i="339"/>
  <c r="P101" i="339"/>
  <c r="K101" i="339" s="1"/>
  <c r="H101" i="339"/>
  <c r="J100" i="339"/>
  <c r="H99" i="339"/>
  <c r="H98" i="339"/>
  <c r="H97" i="339"/>
  <c r="H96" i="339"/>
  <c r="H95" i="339"/>
  <c r="H94" i="339"/>
  <c r="P93" i="339"/>
  <c r="K93" i="339" s="1"/>
  <c r="L93" i="339" s="1"/>
  <c r="H93" i="339"/>
  <c r="P92" i="339"/>
  <c r="K92" i="339"/>
  <c r="K100" i="339" s="1"/>
  <c r="H92" i="339"/>
  <c r="J91" i="339"/>
  <c r="H90" i="339"/>
  <c r="H89" i="339"/>
  <c r="H88" i="339"/>
  <c r="H87" i="339"/>
  <c r="H86" i="339"/>
  <c r="H85" i="339"/>
  <c r="H84" i="339"/>
  <c r="H83" i="339"/>
  <c r="P82" i="339"/>
  <c r="L82" i="339"/>
  <c r="L91" i="339" s="1"/>
  <c r="K82" i="339"/>
  <c r="K91" i="339" s="1"/>
  <c r="H82" i="339"/>
  <c r="L81" i="339"/>
  <c r="K81" i="339"/>
  <c r="J81" i="339"/>
  <c r="H80" i="339"/>
  <c r="H79" i="339"/>
  <c r="H78" i="339"/>
  <c r="H77" i="339"/>
  <c r="H76" i="339"/>
  <c r="J75" i="339"/>
  <c r="H74" i="339"/>
  <c r="H73" i="339"/>
  <c r="P72" i="339"/>
  <c r="K72" i="339"/>
  <c r="L72" i="339" s="1"/>
  <c r="H72" i="339"/>
  <c r="P71" i="339"/>
  <c r="K71" i="339" s="1"/>
  <c r="L71" i="339" s="1"/>
  <c r="H71" i="339"/>
  <c r="P70" i="339"/>
  <c r="K70" i="339"/>
  <c r="L70" i="339" s="1"/>
  <c r="H70" i="339"/>
  <c r="P69" i="339"/>
  <c r="K69" i="339" s="1"/>
  <c r="L69" i="339" s="1"/>
  <c r="H69" i="339"/>
  <c r="P68" i="339"/>
  <c r="K68" i="339"/>
  <c r="L68" i="339" s="1"/>
  <c r="H68" i="339"/>
  <c r="P67" i="339"/>
  <c r="K67" i="339" s="1"/>
  <c r="L67" i="339" s="1"/>
  <c r="H67" i="339"/>
  <c r="P66" i="339"/>
  <c r="K66" i="339"/>
  <c r="L66" i="339" s="1"/>
  <c r="H66" i="339"/>
  <c r="P65" i="339"/>
  <c r="K65" i="339" s="1"/>
  <c r="H65" i="339"/>
  <c r="J64" i="339"/>
  <c r="H63" i="339"/>
  <c r="H62" i="339"/>
  <c r="H61" i="339"/>
  <c r="H60" i="339"/>
  <c r="H59" i="339"/>
  <c r="H58" i="339"/>
  <c r="P57" i="339"/>
  <c r="K57" i="339" s="1"/>
  <c r="L57" i="339" s="1"/>
  <c r="H57" i="339"/>
  <c r="P56" i="339"/>
  <c r="K56" i="339"/>
  <c r="L56" i="339" s="1"/>
  <c r="H56" i="339"/>
  <c r="P55" i="339"/>
  <c r="K55" i="339" s="1"/>
  <c r="L55" i="339" s="1"/>
  <c r="H55" i="339"/>
  <c r="P54" i="339"/>
  <c r="K54" i="339"/>
  <c r="L54" i="339" s="1"/>
  <c r="H54" i="339"/>
  <c r="P53" i="339"/>
  <c r="K53" i="339" s="1"/>
  <c r="L53" i="339" s="1"/>
  <c r="H53" i="339"/>
  <c r="P52" i="339"/>
  <c r="K52" i="339"/>
  <c r="K64" i="339" s="1"/>
  <c r="H52" i="339"/>
  <c r="H50" i="339"/>
  <c r="H49" i="339"/>
  <c r="H47" i="339"/>
  <c r="H46" i="339"/>
  <c r="H45" i="339"/>
  <c r="H44" i="339"/>
  <c r="H43" i="339"/>
  <c r="H42" i="339"/>
  <c r="H41" i="339"/>
  <c r="H40" i="339"/>
  <c r="H39" i="339"/>
  <c r="J38" i="339"/>
  <c r="H37" i="339"/>
  <c r="H36" i="339"/>
  <c r="H35" i="339"/>
  <c r="H34" i="339"/>
  <c r="H33" i="339"/>
  <c r="H32" i="339"/>
  <c r="H31" i="339"/>
  <c r="H30" i="339"/>
  <c r="H29" i="339"/>
  <c r="P28" i="339"/>
  <c r="K28" i="339" s="1"/>
  <c r="L28" i="339"/>
  <c r="H28" i="339"/>
  <c r="P27" i="339"/>
  <c r="K27" i="339"/>
  <c r="L27" i="339" s="1"/>
  <c r="H27" i="339"/>
  <c r="P26" i="339"/>
  <c r="K26" i="339" s="1"/>
  <c r="L26" i="339"/>
  <c r="H26" i="339"/>
  <c r="P25" i="339"/>
  <c r="K25" i="339"/>
  <c r="H25" i="339"/>
  <c r="J24" i="339"/>
  <c r="P23" i="339"/>
  <c r="H23" i="339"/>
  <c r="P22" i="339"/>
  <c r="H22" i="339"/>
  <c r="P21" i="339"/>
  <c r="K21" i="339" s="1"/>
  <c r="L21" i="339" s="1"/>
  <c r="H21" i="339"/>
  <c r="P20" i="339"/>
  <c r="K20" i="339" s="1"/>
  <c r="L20" i="339" s="1"/>
  <c r="H20" i="339"/>
  <c r="P19" i="339"/>
  <c r="K19" i="339"/>
  <c r="L19" i="339" s="1"/>
  <c r="H19" i="339"/>
  <c r="P18" i="339"/>
  <c r="K18" i="339"/>
  <c r="L18" i="339" s="1"/>
  <c r="H18" i="339"/>
  <c r="P17" i="339"/>
  <c r="K17" i="339" s="1"/>
  <c r="H17" i="339"/>
  <c r="J16" i="339"/>
  <c r="I1" i="339" s="1"/>
  <c r="H15" i="339"/>
  <c r="H14" i="339"/>
  <c r="H13" i="339"/>
  <c r="H12" i="339"/>
  <c r="H11" i="339"/>
  <c r="H10" i="339"/>
  <c r="H9" i="339"/>
  <c r="H8" i="339"/>
  <c r="P7" i="339"/>
  <c r="K7" i="339"/>
  <c r="L7" i="339" s="1"/>
  <c r="H7" i="339"/>
  <c r="P6" i="339"/>
  <c r="K6" i="339" s="1"/>
  <c r="L6" i="339" s="1"/>
  <c r="H6" i="339"/>
  <c r="P5" i="339"/>
  <c r="K5" i="339" s="1"/>
  <c r="H5" i="339"/>
  <c r="I2" i="339"/>
  <c r="E1" i="339"/>
  <c r="R147" i="344" l="1"/>
  <c r="S135" i="344" s="1"/>
  <c r="Q147" i="344"/>
  <c r="R17" i="344"/>
  <c r="S5" i="344" s="1"/>
  <c r="Q17" i="344"/>
  <c r="E2" i="344"/>
  <c r="R30" i="344"/>
  <c r="S18" i="344" s="1"/>
  <c r="Q30" i="344"/>
  <c r="R173" i="344"/>
  <c r="S161" i="344" s="1"/>
  <c r="Q173" i="344"/>
  <c r="R121" i="344"/>
  <c r="S109" i="344" s="1"/>
  <c r="Q121" i="344"/>
  <c r="R95" i="344"/>
  <c r="S83" i="344" s="1"/>
  <c r="Q95" i="344"/>
  <c r="Q160" i="344"/>
  <c r="R160" i="344"/>
  <c r="S148" i="344" s="1"/>
  <c r="G1" i="339"/>
  <c r="G2" i="339" s="1"/>
  <c r="K24" i="339"/>
  <c r="L17" i="339"/>
  <c r="L24" i="339" s="1"/>
  <c r="K16" i="339"/>
  <c r="L5" i="339"/>
  <c r="L16" i="339" s="1"/>
  <c r="K75" i="339"/>
  <c r="L65" i="339"/>
  <c r="L75" i="339" s="1"/>
  <c r="L112" i="340"/>
  <c r="L124" i="340" s="1"/>
  <c r="K124" i="340"/>
  <c r="L101" i="339"/>
  <c r="L111" i="339" s="1"/>
  <c r="K111" i="339"/>
  <c r="G1" i="340"/>
  <c r="G2" i="340" s="1"/>
  <c r="K75" i="340"/>
  <c r="L65" i="340"/>
  <c r="L75" i="340" s="1"/>
  <c r="L82" i="340"/>
  <c r="L91" i="340" s="1"/>
  <c r="K91" i="340"/>
  <c r="K38" i="339"/>
  <c r="L25" i="339"/>
  <c r="L38" i="339" s="1"/>
  <c r="L53" i="340"/>
  <c r="L64" i="340" s="1"/>
  <c r="K64" i="340"/>
  <c r="L124" i="339"/>
  <c r="K16" i="340"/>
  <c r="L5" i="340"/>
  <c r="L16" i="340" s="1"/>
  <c r="L101" i="340"/>
  <c r="L111" i="340" s="1"/>
  <c r="K111" i="340"/>
  <c r="L92" i="340"/>
  <c r="L100" i="340" s="1"/>
  <c r="L52" i="339"/>
  <c r="L64" i="339" s="1"/>
  <c r="L92" i="339"/>
  <c r="L100" i="339" s="1"/>
  <c r="L17" i="340"/>
  <c r="L24" i="340" s="1"/>
  <c r="L25" i="340"/>
  <c r="L38" i="340" s="1"/>
  <c r="E2" i="339" l="1"/>
  <c r="E2" i="340"/>
  <c r="AE173" i="337" l="1"/>
  <c r="AD173" i="337"/>
  <c r="AA173" i="337"/>
  <c r="Z173" i="337"/>
  <c r="M173" i="337"/>
  <c r="P173" i="337" s="1"/>
  <c r="W172" i="337"/>
  <c r="H172" i="337"/>
  <c r="W171" i="337"/>
  <c r="H171" i="337"/>
  <c r="AG170" i="337"/>
  <c r="AF170" i="337"/>
  <c r="W170" i="337"/>
  <c r="H170" i="337"/>
  <c r="AG169" i="337"/>
  <c r="AF169" i="337"/>
  <c r="W169" i="337"/>
  <c r="H169" i="337"/>
  <c r="AG168" i="337"/>
  <c r="AF168" i="337"/>
  <c r="W168" i="337"/>
  <c r="H168" i="337"/>
  <c r="AG167" i="337"/>
  <c r="AF167" i="337"/>
  <c r="W167" i="337"/>
  <c r="AG166" i="337"/>
  <c r="AF166" i="337"/>
  <c r="W166" i="337"/>
  <c r="H166" i="337"/>
  <c r="W165" i="337"/>
  <c r="N165" i="337" s="1"/>
  <c r="P165" i="337"/>
  <c r="H165" i="337"/>
  <c r="AG164" i="337"/>
  <c r="W164" i="337"/>
  <c r="N164" i="337"/>
  <c r="AF164" i="337" s="1"/>
  <c r="P164" i="337"/>
  <c r="H164" i="337"/>
  <c r="W163" i="337"/>
  <c r="N163" i="337" s="1"/>
  <c r="P163" i="337"/>
  <c r="H163" i="337"/>
  <c r="AG162" i="337"/>
  <c r="W162" i="337"/>
  <c r="N162" i="337"/>
  <c r="AF162" i="337" s="1"/>
  <c r="P162" i="337"/>
  <c r="H162" i="337"/>
  <c r="AF161" i="337"/>
  <c r="W161" i="337"/>
  <c r="N161" i="337"/>
  <c r="H161" i="337"/>
  <c r="AE160" i="337"/>
  <c r="AD160" i="337"/>
  <c r="AA160" i="337"/>
  <c r="Z160" i="337"/>
  <c r="M160" i="337"/>
  <c r="W159" i="337"/>
  <c r="H159" i="337"/>
  <c r="W158" i="337"/>
  <c r="H158" i="337"/>
  <c r="W157" i="337"/>
  <c r="H157" i="337"/>
  <c r="W156" i="337"/>
  <c r="H156" i="337"/>
  <c r="W155" i="337"/>
  <c r="H155" i="337"/>
  <c r="AG154" i="337"/>
  <c r="AF154" i="337"/>
  <c r="H154" i="337"/>
  <c r="AG153" i="337"/>
  <c r="AF153" i="337"/>
  <c r="H153" i="337"/>
  <c r="AG152" i="337"/>
  <c r="AF152" i="337"/>
  <c r="W152" i="337"/>
  <c r="H152" i="337"/>
  <c r="W151" i="337"/>
  <c r="N151" i="337" s="1"/>
  <c r="P151" i="337"/>
  <c r="H151" i="337"/>
  <c r="AG150" i="337"/>
  <c r="W150" i="337"/>
  <c r="N150" i="337"/>
  <c r="AF150" i="337" s="1"/>
  <c r="P150" i="337"/>
  <c r="H150" i="337"/>
  <c r="W149" i="337"/>
  <c r="N149" i="337" s="1"/>
  <c r="P149" i="337"/>
  <c r="H149" i="337"/>
  <c r="W148" i="337"/>
  <c r="N148" i="337" s="1"/>
  <c r="P148" i="337"/>
  <c r="H148" i="337"/>
  <c r="AE147" i="337"/>
  <c r="AD147" i="337"/>
  <c r="AA147" i="337"/>
  <c r="Z147" i="337"/>
  <c r="W147" i="337"/>
  <c r="M147" i="337"/>
  <c r="W146" i="337"/>
  <c r="H146" i="337"/>
  <c r="AG145" i="337"/>
  <c r="AF145" i="337"/>
  <c r="W145" i="337"/>
  <c r="H145" i="337"/>
  <c r="AG144" i="337"/>
  <c r="AF144" i="337"/>
  <c r="W144" i="337"/>
  <c r="H144" i="337"/>
  <c r="W143" i="337"/>
  <c r="N143" i="337"/>
  <c r="O143" i="337" s="1"/>
  <c r="P143" i="337"/>
  <c r="H143" i="337"/>
  <c r="W142" i="337"/>
  <c r="P142" i="337"/>
  <c r="N142" i="337"/>
  <c r="O142" i="337" s="1"/>
  <c r="AG142" i="337"/>
  <c r="H142" i="337"/>
  <c r="W141" i="337"/>
  <c r="N141" i="337"/>
  <c r="O141" i="337" s="1"/>
  <c r="P141" i="337"/>
  <c r="H141" i="337"/>
  <c r="W140" i="337"/>
  <c r="P140" i="337"/>
  <c r="N140" i="337"/>
  <c r="O140" i="337" s="1"/>
  <c r="AG140" i="337"/>
  <c r="H140" i="337"/>
  <c r="W139" i="337"/>
  <c r="N139" i="337"/>
  <c r="P139" i="337"/>
  <c r="H139" i="337"/>
  <c r="W138" i="337"/>
  <c r="P138" i="337"/>
  <c r="N138" i="337"/>
  <c r="O138" i="337" s="1"/>
  <c r="H138" i="337"/>
  <c r="W137" i="337"/>
  <c r="N137" i="337"/>
  <c r="P137" i="337"/>
  <c r="H137" i="337"/>
  <c r="W136" i="337"/>
  <c r="P136" i="337"/>
  <c r="N136" i="337"/>
  <c r="O136" i="337" s="1"/>
  <c r="H136" i="337"/>
  <c r="W135" i="337"/>
  <c r="P135" i="337"/>
  <c r="N135" i="337"/>
  <c r="AG135" i="337" s="1"/>
  <c r="H135" i="337"/>
  <c r="AE134" i="337"/>
  <c r="AD134" i="337"/>
  <c r="AA134" i="337"/>
  <c r="Z134" i="337"/>
  <c r="M134" i="337"/>
  <c r="W133" i="337"/>
  <c r="H133" i="337"/>
  <c r="W132" i="337"/>
  <c r="H132" i="337"/>
  <c r="AG131" i="337"/>
  <c r="AF131" i="337"/>
  <c r="W131" i="337"/>
  <c r="H131" i="337"/>
  <c r="AG130" i="337"/>
  <c r="AF130" i="337"/>
  <c r="W130" i="337"/>
  <c r="H130" i="337"/>
  <c r="W129" i="337"/>
  <c r="N129" i="337"/>
  <c r="AG129" i="337" s="1"/>
  <c r="P129" i="337"/>
  <c r="H129" i="337"/>
  <c r="W128" i="337"/>
  <c r="N128" i="337" s="1"/>
  <c r="P128" i="337"/>
  <c r="H128" i="337"/>
  <c r="AG127" i="337"/>
  <c r="W127" i="337"/>
  <c r="N127" i="337"/>
  <c r="AF127" i="337" s="1"/>
  <c r="P127" i="337"/>
  <c r="H127" i="337"/>
  <c r="W126" i="337"/>
  <c r="N126" i="337" s="1"/>
  <c r="P126" i="337"/>
  <c r="H126" i="337"/>
  <c r="W125" i="337"/>
  <c r="N125" i="337" s="1"/>
  <c r="P125" i="337"/>
  <c r="H125" i="337"/>
  <c r="W124" i="337"/>
  <c r="N124" i="337" s="1"/>
  <c r="P124" i="337"/>
  <c r="H124" i="337"/>
  <c r="W123" i="337"/>
  <c r="N123" i="337" s="1"/>
  <c r="P123" i="337"/>
  <c r="H123" i="337"/>
  <c r="W122" i="337"/>
  <c r="N122" i="337" s="1"/>
  <c r="H122" i="337"/>
  <c r="AE121" i="337"/>
  <c r="AD121" i="337"/>
  <c r="AA121" i="337"/>
  <c r="Z121" i="337"/>
  <c r="W121" i="337"/>
  <c r="M121" i="337"/>
  <c r="AG120" i="337"/>
  <c r="AF120" i="337"/>
  <c r="W120" i="337"/>
  <c r="H120" i="337"/>
  <c r="AG119" i="337"/>
  <c r="AF119" i="337"/>
  <c r="W119" i="337"/>
  <c r="H119" i="337"/>
  <c r="W118" i="337"/>
  <c r="P118" i="337"/>
  <c r="N118" i="337"/>
  <c r="AG118" i="337" s="1"/>
  <c r="H118" i="337"/>
  <c r="W117" i="337"/>
  <c r="P117" i="337"/>
  <c r="N117" i="337"/>
  <c r="O117" i="337" s="1"/>
  <c r="H117" i="337"/>
  <c r="W116" i="337"/>
  <c r="N116" i="337" s="1"/>
  <c r="P116" i="337"/>
  <c r="H116" i="337"/>
  <c r="W115" i="337"/>
  <c r="P115" i="337"/>
  <c r="N115" i="337"/>
  <c r="O115" i="337" s="1"/>
  <c r="H115" i="337"/>
  <c r="W114" i="337"/>
  <c r="P114" i="337"/>
  <c r="N114" i="337"/>
  <c r="AG114" i="337" s="1"/>
  <c r="H114" i="337"/>
  <c r="W113" i="337"/>
  <c r="P113" i="337"/>
  <c r="N113" i="337"/>
  <c r="O113" i="337" s="1"/>
  <c r="H113" i="337"/>
  <c r="W112" i="337"/>
  <c r="N112" i="337" s="1"/>
  <c r="P112" i="337"/>
  <c r="H112" i="337"/>
  <c r="W111" i="337"/>
  <c r="P111" i="337"/>
  <c r="N111" i="337"/>
  <c r="O111" i="337" s="1"/>
  <c r="H111" i="337"/>
  <c r="W110" i="337"/>
  <c r="N110" i="337" s="1"/>
  <c r="P110" i="337"/>
  <c r="H110" i="337"/>
  <c r="W109" i="337"/>
  <c r="N109" i="337" s="1"/>
  <c r="P109" i="337"/>
  <c r="H109" i="337"/>
  <c r="AE108" i="337"/>
  <c r="AD108" i="337"/>
  <c r="AA108" i="337"/>
  <c r="Z108" i="337"/>
  <c r="W108" i="337"/>
  <c r="M108" i="337"/>
  <c r="W107" i="337"/>
  <c r="H107" i="337"/>
  <c r="AG106" i="337"/>
  <c r="AF106" i="337"/>
  <c r="W106" i="337"/>
  <c r="H106" i="337"/>
  <c r="AG105" i="337"/>
  <c r="AF105" i="337"/>
  <c r="W105" i="337"/>
  <c r="H105" i="337"/>
  <c r="AG104" i="337"/>
  <c r="AF104" i="337"/>
  <c r="W104" i="337"/>
  <c r="H104" i="337"/>
  <c r="AG103" i="337"/>
  <c r="AF103" i="337"/>
  <c r="W103" i="337"/>
  <c r="H103" i="337"/>
  <c r="W102" i="337"/>
  <c r="N102" i="337" s="1"/>
  <c r="P102" i="337"/>
  <c r="H102" i="337"/>
  <c r="W101" i="337"/>
  <c r="N101" i="337" s="1"/>
  <c r="P101" i="337"/>
  <c r="H101" i="337"/>
  <c r="W100" i="337"/>
  <c r="N100" i="337" s="1"/>
  <c r="P100" i="337"/>
  <c r="H100" i="337"/>
  <c r="W99" i="337"/>
  <c r="N99" i="337" s="1"/>
  <c r="P99" i="337"/>
  <c r="H99" i="337"/>
  <c r="W98" i="337"/>
  <c r="N98" i="337" s="1"/>
  <c r="P98" i="337"/>
  <c r="H98" i="337"/>
  <c r="W97" i="337"/>
  <c r="N97" i="337" s="1"/>
  <c r="P97" i="337"/>
  <c r="H97" i="337"/>
  <c r="W96" i="337"/>
  <c r="N96" i="337" s="1"/>
  <c r="P96" i="337"/>
  <c r="H96" i="337"/>
  <c r="AE95" i="337"/>
  <c r="AD95" i="337"/>
  <c r="AA95" i="337"/>
  <c r="Z95" i="337"/>
  <c r="M95" i="337"/>
  <c r="AG94" i="337"/>
  <c r="AF94" i="337"/>
  <c r="W94" i="337"/>
  <c r="H94" i="337"/>
  <c r="AG93" i="337"/>
  <c r="AF93" i="337"/>
  <c r="W93" i="337"/>
  <c r="H93" i="337"/>
  <c r="AG92" i="337"/>
  <c r="AF92" i="337"/>
  <c r="W92" i="337"/>
  <c r="H92" i="337"/>
  <c r="AG91" i="337"/>
  <c r="AF91" i="337"/>
  <c r="H91" i="337"/>
  <c r="AG90" i="337"/>
  <c r="AF90" i="337"/>
  <c r="W90" i="337"/>
  <c r="H90" i="337"/>
  <c r="W89" i="337"/>
  <c r="N89" i="337" s="1"/>
  <c r="P89" i="337"/>
  <c r="H89" i="337"/>
  <c r="W88" i="337"/>
  <c r="P88" i="337"/>
  <c r="N88" i="337"/>
  <c r="O88" i="337" s="1"/>
  <c r="H88" i="337"/>
  <c r="W87" i="337"/>
  <c r="N87" i="337" s="1"/>
  <c r="P87" i="337"/>
  <c r="H87" i="337"/>
  <c r="W86" i="337"/>
  <c r="P86" i="337"/>
  <c r="N86" i="337"/>
  <c r="O86" i="337" s="1"/>
  <c r="H86" i="337"/>
  <c r="W85" i="337"/>
  <c r="N85" i="337" s="1"/>
  <c r="H85" i="337"/>
  <c r="W84" i="337"/>
  <c r="P84" i="337"/>
  <c r="N84" i="337"/>
  <c r="O84" i="337" s="1"/>
  <c r="H84" i="337"/>
  <c r="W83" i="337"/>
  <c r="P83" i="337"/>
  <c r="N83" i="337"/>
  <c r="O83" i="337" s="1"/>
  <c r="H83" i="337"/>
  <c r="AE82" i="337"/>
  <c r="AD82" i="337"/>
  <c r="AA82" i="337"/>
  <c r="Z82" i="337"/>
  <c r="M82" i="337"/>
  <c r="W81" i="337"/>
  <c r="AG80" i="337"/>
  <c r="AF80" i="337"/>
  <c r="W80" i="337"/>
  <c r="H80" i="337"/>
  <c r="AG79" i="337"/>
  <c r="AF79" i="337"/>
  <c r="W79" i="337"/>
  <c r="H79" i="337"/>
  <c r="AG78" i="337"/>
  <c r="AF78" i="337"/>
  <c r="W78" i="337"/>
  <c r="H78" i="337"/>
  <c r="AG77" i="337"/>
  <c r="AF77" i="337"/>
  <c r="W77" i="337"/>
  <c r="H77" i="337"/>
  <c r="AG76" i="337"/>
  <c r="AF76" i="337"/>
  <c r="W76" i="337"/>
  <c r="H76" i="337"/>
  <c r="AG75" i="337"/>
  <c r="AF75" i="337"/>
  <c r="W75" i="337"/>
  <c r="H75" i="337"/>
  <c r="W74" i="337"/>
  <c r="N74" i="337" s="1"/>
  <c r="P74" i="337"/>
  <c r="H74" i="337"/>
  <c r="W73" i="337"/>
  <c r="N73" i="337"/>
  <c r="AF73" i="337" s="1"/>
  <c r="P73" i="337"/>
  <c r="H73" i="337"/>
  <c r="W72" i="337"/>
  <c r="N72" i="337" s="1"/>
  <c r="P72" i="337"/>
  <c r="H72" i="337"/>
  <c r="W71" i="337"/>
  <c r="N71" i="337"/>
  <c r="AF71" i="337" s="1"/>
  <c r="P71" i="337"/>
  <c r="H71" i="337"/>
  <c r="W70" i="337"/>
  <c r="N70" i="337"/>
  <c r="O70" i="337" s="1"/>
  <c r="P70" i="337"/>
  <c r="H70" i="337"/>
  <c r="AE69" i="337"/>
  <c r="AD69" i="337"/>
  <c r="AA69" i="337"/>
  <c r="Z69" i="337"/>
  <c r="W69" i="337"/>
  <c r="M69" i="337"/>
  <c r="W68" i="337"/>
  <c r="H68" i="337"/>
  <c r="AG67" i="337"/>
  <c r="AF67" i="337"/>
  <c r="W67" i="337"/>
  <c r="H67" i="337"/>
  <c r="AG66" i="337"/>
  <c r="AF66" i="337"/>
  <c r="W66" i="337"/>
  <c r="H66" i="337"/>
  <c r="AG65" i="337"/>
  <c r="AF65" i="337"/>
  <c r="W65" i="337"/>
  <c r="H65" i="337"/>
  <c r="AG64" i="337"/>
  <c r="AF64" i="337"/>
  <c r="W64" i="337"/>
  <c r="H64" i="337"/>
  <c r="AG63" i="337"/>
  <c r="AF63" i="337"/>
  <c r="W63" i="337"/>
  <c r="H63" i="337"/>
  <c r="AG62" i="337"/>
  <c r="AF62" i="337"/>
  <c r="W62" i="337"/>
  <c r="H62" i="337"/>
  <c r="W61" i="337"/>
  <c r="P61" i="337"/>
  <c r="N61" i="337"/>
  <c r="O61" i="337" s="1"/>
  <c r="H61" i="337"/>
  <c r="W60" i="337"/>
  <c r="N60" i="337" s="1"/>
  <c r="P60" i="337"/>
  <c r="H60" i="337"/>
  <c r="W59" i="337"/>
  <c r="P59" i="337"/>
  <c r="N59" i="337"/>
  <c r="O59" i="337" s="1"/>
  <c r="H59" i="337"/>
  <c r="W58" i="337"/>
  <c r="N58" i="337" s="1"/>
  <c r="P58" i="337"/>
  <c r="H58" i="337"/>
  <c r="W57" i="337"/>
  <c r="N57" i="337" s="1"/>
  <c r="P57" i="337"/>
  <c r="P69" i="337"/>
  <c r="H57" i="337"/>
  <c r="AE56" i="337"/>
  <c r="AD56" i="337"/>
  <c r="AA56" i="337"/>
  <c r="Z56" i="337"/>
  <c r="W56" i="337"/>
  <c r="M56" i="337"/>
  <c r="W55" i="337"/>
  <c r="H55" i="337"/>
  <c r="AG54" i="337"/>
  <c r="AF54" i="337"/>
  <c r="W54" i="337"/>
  <c r="H54" i="337"/>
  <c r="AG53" i="337"/>
  <c r="AF53" i="337"/>
  <c r="W53" i="337"/>
  <c r="H53" i="337"/>
  <c r="AG52" i="337"/>
  <c r="AF52" i="337"/>
  <c r="W52" i="337"/>
  <c r="H52" i="337"/>
  <c r="AG51" i="337"/>
  <c r="AF51" i="337"/>
  <c r="W51" i="337"/>
  <c r="H51" i="337"/>
  <c r="W50" i="337"/>
  <c r="N50" i="337" s="1"/>
  <c r="P50" i="337"/>
  <c r="H50" i="337"/>
  <c r="W49" i="337"/>
  <c r="N49" i="337" s="1"/>
  <c r="P49" i="337"/>
  <c r="H49" i="337"/>
  <c r="W48" i="337"/>
  <c r="N48" i="337" s="1"/>
  <c r="O48" i="337"/>
  <c r="H48" i="337"/>
  <c r="AG47" i="337"/>
  <c r="W47" i="337"/>
  <c r="N47" i="337" s="1"/>
  <c r="P47" i="337"/>
  <c r="H47" i="337"/>
  <c r="W46" i="337"/>
  <c r="O46" i="337"/>
  <c r="N46" i="337"/>
  <c r="H46" i="337"/>
  <c r="AF45" i="337"/>
  <c r="W45" i="337"/>
  <c r="N45" i="337" s="1"/>
  <c r="O45" i="337" s="1"/>
  <c r="P45" i="337"/>
  <c r="H45" i="337"/>
  <c r="W44" i="337"/>
  <c r="N44" i="337" s="1"/>
  <c r="P44" i="337"/>
  <c r="H44" i="337"/>
  <c r="AE43" i="337"/>
  <c r="AD43" i="337"/>
  <c r="AA43" i="337"/>
  <c r="Z43" i="337"/>
  <c r="M43" i="337"/>
  <c r="W42" i="337"/>
  <c r="H42" i="337"/>
  <c r="W41" i="337"/>
  <c r="AG40" i="337"/>
  <c r="AF40" i="337"/>
  <c r="W40" i="337"/>
  <c r="H40" i="337"/>
  <c r="AG39" i="337"/>
  <c r="AF39" i="337"/>
  <c r="W39" i="337"/>
  <c r="H39" i="337"/>
  <c r="AG38" i="337"/>
  <c r="AF38" i="337"/>
  <c r="W38" i="337"/>
  <c r="H38" i="337"/>
  <c r="W37" i="337"/>
  <c r="N37" i="337" s="1"/>
  <c r="O37" i="337"/>
  <c r="P37" i="337"/>
  <c r="H37" i="337"/>
  <c r="AG36" i="337"/>
  <c r="W36" i="337"/>
  <c r="P36" i="337"/>
  <c r="N36" i="337"/>
  <c r="H36" i="337"/>
  <c r="W35" i="337"/>
  <c r="O35" i="337"/>
  <c r="N35" i="337"/>
  <c r="R35" i="337"/>
  <c r="P35" i="337"/>
  <c r="H35" i="337"/>
  <c r="W34" i="337"/>
  <c r="P34" i="337"/>
  <c r="N34" i="337"/>
  <c r="O34" i="337" s="1"/>
  <c r="R34" i="337"/>
  <c r="AG34" i="337"/>
  <c r="H34" i="337"/>
  <c r="W33" i="337"/>
  <c r="N33" i="337"/>
  <c r="AF33" i="337" s="1"/>
  <c r="P33" i="337"/>
  <c r="H33" i="337"/>
  <c r="W32" i="337"/>
  <c r="P32" i="337"/>
  <c r="N32" i="337"/>
  <c r="O32" i="337" s="1"/>
  <c r="R32" i="337"/>
  <c r="AG32" i="337"/>
  <c r="H32" i="337"/>
  <c r="W31" i="337"/>
  <c r="N31" i="337" s="1"/>
  <c r="H31" i="337"/>
  <c r="AE30" i="337"/>
  <c r="AD30" i="337"/>
  <c r="AA30" i="337"/>
  <c r="Z30" i="337"/>
  <c r="M30" i="337"/>
  <c r="AF29" i="337"/>
  <c r="W29" i="337"/>
  <c r="H29" i="337"/>
  <c r="AG28" i="337"/>
  <c r="AF28" i="337"/>
  <c r="W28" i="337"/>
  <c r="P28" i="337"/>
  <c r="H28" i="337"/>
  <c r="AG27" i="337"/>
  <c r="AF27" i="337"/>
  <c r="W27" i="337"/>
  <c r="P27" i="337"/>
  <c r="H27" i="337"/>
  <c r="AG26" i="337"/>
  <c r="AF26" i="337"/>
  <c r="W26" i="337"/>
  <c r="P26" i="337"/>
  <c r="H26" i="337"/>
  <c r="AG25" i="337"/>
  <c r="AF25" i="337"/>
  <c r="W25" i="337"/>
  <c r="H25" i="337"/>
  <c r="AG24" i="337"/>
  <c r="AF24" i="337"/>
  <c r="W24" i="337"/>
  <c r="H24" i="337"/>
  <c r="W23" i="337"/>
  <c r="N23" i="337" s="1"/>
  <c r="P23" i="337"/>
  <c r="H23" i="337"/>
  <c r="AG22" i="337"/>
  <c r="W22" i="337"/>
  <c r="N22" i="337"/>
  <c r="AF22" i="337" s="1"/>
  <c r="P22" i="337"/>
  <c r="H22" i="337"/>
  <c r="W21" i="337"/>
  <c r="N21" i="337" s="1"/>
  <c r="P21" i="337"/>
  <c r="H21" i="337"/>
  <c r="AG20" i="337"/>
  <c r="W20" i="337"/>
  <c r="N20" i="337"/>
  <c r="AF20" i="337" s="1"/>
  <c r="P20" i="337"/>
  <c r="H20" i="337"/>
  <c r="W19" i="337"/>
  <c r="N19" i="337" s="1"/>
  <c r="P19" i="337"/>
  <c r="H19" i="337"/>
  <c r="W18" i="337"/>
  <c r="N18" i="337" s="1"/>
  <c r="P18" i="337"/>
  <c r="H18" i="337"/>
  <c r="AE17" i="337"/>
  <c r="AD17" i="337"/>
  <c r="AA17" i="337"/>
  <c r="Z17" i="337"/>
  <c r="W17" i="337"/>
  <c r="M17" i="337"/>
  <c r="P17" i="337" s="1"/>
  <c r="AG16" i="337"/>
  <c r="AF16" i="337"/>
  <c r="W16" i="337"/>
  <c r="H16" i="337"/>
  <c r="AG15" i="337"/>
  <c r="AF15" i="337"/>
  <c r="W15" i="337"/>
  <c r="H15" i="337"/>
  <c r="AG14" i="337"/>
  <c r="AF14" i="337"/>
  <c r="W14" i="337"/>
  <c r="H14" i="337"/>
  <c r="AG13" i="337"/>
  <c r="AF13" i="337"/>
  <c r="W13" i="337"/>
  <c r="H13" i="337"/>
  <c r="AG12" i="337"/>
  <c r="AF12" i="337"/>
  <c r="W12" i="337"/>
  <c r="H12" i="337"/>
  <c r="W11" i="337"/>
  <c r="P11" i="337"/>
  <c r="N11" i="337"/>
  <c r="O11" i="337" s="1"/>
  <c r="AG11" i="337"/>
  <c r="H11" i="337"/>
  <c r="W10" i="337"/>
  <c r="N10" i="337"/>
  <c r="O10" i="337" s="1"/>
  <c r="P10" i="337"/>
  <c r="H10" i="337"/>
  <c r="W9" i="337"/>
  <c r="P9" i="337"/>
  <c r="N9" i="337"/>
  <c r="O9" i="337" s="1"/>
  <c r="AG9" i="337"/>
  <c r="H9" i="337"/>
  <c r="W8" i="337"/>
  <c r="N8" i="337"/>
  <c r="O8" i="337" s="1"/>
  <c r="P8" i="337"/>
  <c r="H8" i="337"/>
  <c r="W7" i="337"/>
  <c r="P7" i="337"/>
  <c r="N7" i="337"/>
  <c r="O7" i="337" s="1"/>
  <c r="AG7" i="337"/>
  <c r="H7" i="337"/>
  <c r="W6" i="337"/>
  <c r="N6" i="337"/>
  <c r="O6" i="337" s="1"/>
  <c r="P6" i="337"/>
  <c r="H6" i="337"/>
  <c r="W5" i="337"/>
  <c r="N5" i="337"/>
  <c r="N17" i="337" s="1"/>
  <c r="H5" i="337"/>
  <c r="AE2" i="337"/>
  <c r="AD2" i="337"/>
  <c r="AA2" i="337"/>
  <c r="Z2" i="337"/>
  <c r="I2" i="337"/>
  <c r="I1" i="337"/>
  <c r="E1" i="337"/>
  <c r="M32" i="336"/>
  <c r="L32" i="336"/>
  <c r="K32" i="336"/>
  <c r="J32" i="336"/>
  <c r="I32" i="336"/>
  <c r="H32" i="336"/>
  <c r="G32" i="336"/>
  <c r="F32" i="336"/>
  <c r="E32" i="336"/>
  <c r="D32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L8" i="336"/>
  <c r="J8" i="336"/>
  <c r="H8" i="336"/>
  <c r="F8" i="336"/>
  <c r="L7" i="336"/>
  <c r="J7" i="336"/>
  <c r="H7" i="336"/>
  <c r="F7" i="336"/>
  <c r="L6" i="336"/>
  <c r="J6" i="336"/>
  <c r="H6" i="336"/>
  <c r="F6" i="336"/>
  <c r="M32" i="335"/>
  <c r="L32" i="335"/>
  <c r="K32" i="335"/>
  <c r="J32" i="335"/>
  <c r="L8" i="335" s="1"/>
  <c r="I32" i="335"/>
  <c r="H32" i="335"/>
  <c r="G32" i="335"/>
  <c r="F32" i="335"/>
  <c r="E32" i="335"/>
  <c r="J8" i="335" s="1"/>
  <c r="D32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H8" i="335" s="1"/>
  <c r="F8" i="335"/>
  <c r="L7" i="335"/>
  <c r="J7" i="335"/>
  <c r="H7" i="335"/>
  <c r="F7" i="335"/>
  <c r="L6" i="335"/>
  <c r="J6" i="335"/>
  <c r="H6" i="335"/>
  <c r="F6" i="335"/>
  <c r="Q6" i="337" l="1"/>
  <c r="R6" i="337"/>
  <c r="R10" i="337"/>
  <c r="Q10" i="337"/>
  <c r="G1" i="337"/>
  <c r="G2" i="337" s="1"/>
  <c r="R8" i="337"/>
  <c r="Q8" i="337"/>
  <c r="Q11" i="337"/>
  <c r="AF19" i="337"/>
  <c r="O19" i="337"/>
  <c r="AG19" i="337"/>
  <c r="AF21" i="337"/>
  <c r="O21" i="337"/>
  <c r="AG21" i="337"/>
  <c r="O18" i="337"/>
  <c r="AG18" i="337"/>
  <c r="N30" i="337"/>
  <c r="AF18" i="337"/>
  <c r="AF31" i="337"/>
  <c r="O31" i="337"/>
  <c r="N43" i="337"/>
  <c r="AG31" i="337"/>
  <c r="AF23" i="337"/>
  <c r="O23" i="337"/>
  <c r="AG23" i="337"/>
  <c r="P5" i="337"/>
  <c r="AF6" i="337"/>
  <c r="AF8" i="337"/>
  <c r="AF10" i="337"/>
  <c r="AG17" i="337"/>
  <c r="AH5" i="337" s="1"/>
  <c r="O20" i="337"/>
  <c r="O22" i="337"/>
  <c r="P30" i="337"/>
  <c r="AF32" i="337"/>
  <c r="O33" i="337"/>
  <c r="AF34" i="337"/>
  <c r="Q35" i="337"/>
  <c r="AF35" i="337"/>
  <c r="AG37" i="337"/>
  <c r="P43" i="337"/>
  <c r="AF44" i="337"/>
  <c r="R45" i="337"/>
  <c r="AF46" i="337"/>
  <c r="AG46" i="337"/>
  <c r="P48" i="337"/>
  <c r="AF50" i="337"/>
  <c r="O50" i="337"/>
  <c r="AG50" i="337"/>
  <c r="AG74" i="337"/>
  <c r="AF74" i="337"/>
  <c r="O74" i="337"/>
  <c r="P95" i="337"/>
  <c r="AF98" i="337"/>
  <c r="O98" i="337"/>
  <c r="AG98" i="337"/>
  <c r="AG101" i="337"/>
  <c r="AF101" i="337"/>
  <c r="O101" i="337"/>
  <c r="AG110" i="337"/>
  <c r="AF110" i="337"/>
  <c r="O110" i="337"/>
  <c r="AG112" i="337"/>
  <c r="AF112" i="337"/>
  <c r="O112" i="337"/>
  <c r="AG116" i="337"/>
  <c r="AF116" i="337"/>
  <c r="O116" i="337"/>
  <c r="AG123" i="337"/>
  <c r="AF123" i="337"/>
  <c r="O123" i="337"/>
  <c r="AF126" i="337"/>
  <c r="O126" i="337"/>
  <c r="AG126" i="337"/>
  <c r="AG5" i="337"/>
  <c r="AF5" i="337"/>
  <c r="AG6" i="337"/>
  <c r="AG8" i="337"/>
  <c r="AG10" i="337"/>
  <c r="Q32" i="337"/>
  <c r="Q34" i="337"/>
  <c r="AF37" i="337"/>
  <c r="Q46" i="337"/>
  <c r="AG58" i="337"/>
  <c r="AF58" i="337"/>
  <c r="O58" i="337"/>
  <c r="R70" i="337"/>
  <c r="R86" i="337"/>
  <c r="Q86" i="337"/>
  <c r="AG87" i="337"/>
  <c r="AF87" i="337"/>
  <c r="O87" i="337"/>
  <c r="AF100" i="337"/>
  <c r="O100" i="337"/>
  <c r="AG100" i="337"/>
  <c r="P108" i="337"/>
  <c r="AF109" i="337"/>
  <c r="N121" i="337"/>
  <c r="O109" i="337"/>
  <c r="AG109" i="337"/>
  <c r="AF124" i="337"/>
  <c r="O124" i="337"/>
  <c r="AG124" i="337"/>
  <c r="AF128" i="337"/>
  <c r="O128" i="337"/>
  <c r="AG128" i="337"/>
  <c r="AF7" i="337"/>
  <c r="AF9" i="337"/>
  <c r="AF11" i="337"/>
  <c r="Q37" i="337"/>
  <c r="R37" i="337"/>
  <c r="AG45" i="337"/>
  <c r="P46" i="337"/>
  <c r="R46" i="337"/>
  <c r="R48" i="337"/>
  <c r="Q48" i="337"/>
  <c r="AG49" i="337"/>
  <c r="AF49" i="337"/>
  <c r="O49" i="337"/>
  <c r="R61" i="337"/>
  <c r="Q61" i="337"/>
  <c r="AG97" i="337"/>
  <c r="AF97" i="337"/>
  <c r="O97" i="337"/>
  <c r="AF102" i="337"/>
  <c r="O102" i="337"/>
  <c r="AG102" i="337"/>
  <c r="AG122" i="337"/>
  <c r="AF122" i="337"/>
  <c r="N134" i="337"/>
  <c r="O122" i="337"/>
  <c r="R136" i="337"/>
  <c r="Q136" i="337"/>
  <c r="O5" i="337"/>
  <c r="R7" i="337"/>
  <c r="Q9" i="337"/>
  <c r="R11" i="337"/>
  <c r="P31" i="337"/>
  <c r="AG33" i="337"/>
  <c r="AG35" i="337"/>
  <c r="O36" i="337"/>
  <c r="AF36" i="337"/>
  <c r="AG44" i="337"/>
  <c r="N56" i="337"/>
  <c r="O44" i="337"/>
  <c r="Q45" i="337"/>
  <c r="AF47" i="337"/>
  <c r="O47" i="337"/>
  <c r="AF48" i="337"/>
  <c r="AG48" i="337"/>
  <c r="P56" i="337"/>
  <c r="N69" i="337"/>
  <c r="AF57" i="337"/>
  <c r="O57" i="337"/>
  <c r="AG57" i="337"/>
  <c r="R59" i="337"/>
  <c r="Q59" i="337"/>
  <c r="AG60" i="337"/>
  <c r="AF60" i="337"/>
  <c r="O60" i="337"/>
  <c r="AG72" i="337"/>
  <c r="AF72" i="337"/>
  <c r="O72" i="337"/>
  <c r="R83" i="337"/>
  <c r="Q83" i="337"/>
  <c r="R84" i="337"/>
  <c r="Q84" i="337"/>
  <c r="AG85" i="337"/>
  <c r="AF85" i="337"/>
  <c r="O85" i="337"/>
  <c r="R88" i="337"/>
  <c r="Q88" i="337"/>
  <c r="AG89" i="337"/>
  <c r="AF89" i="337"/>
  <c r="O89" i="337"/>
  <c r="AG96" i="337"/>
  <c r="N108" i="337"/>
  <c r="AF96" i="337"/>
  <c r="O96" i="337"/>
  <c r="AG99" i="337"/>
  <c r="AF99" i="337"/>
  <c r="O99" i="337"/>
  <c r="R111" i="337"/>
  <c r="Q111" i="337"/>
  <c r="R113" i="337"/>
  <c r="Q113" i="337"/>
  <c r="R115" i="337"/>
  <c r="Q115" i="337"/>
  <c r="R117" i="337"/>
  <c r="Q117" i="337"/>
  <c r="P121" i="337"/>
  <c r="AG125" i="337"/>
  <c r="AF125" i="337"/>
  <c r="O125" i="337"/>
  <c r="AF59" i="337"/>
  <c r="AF61" i="337"/>
  <c r="AF70" i="337"/>
  <c r="AG71" i="337"/>
  <c r="AG73" i="337"/>
  <c r="AF84" i="337"/>
  <c r="AF86" i="337"/>
  <c r="AF88" i="337"/>
  <c r="AF111" i="337"/>
  <c r="AF113" i="337"/>
  <c r="AF115" i="337"/>
  <c r="AF117" i="337"/>
  <c r="O127" i="337"/>
  <c r="AF135" i="337"/>
  <c r="O137" i="337"/>
  <c r="AG137" i="337"/>
  <c r="AF137" i="337"/>
  <c r="O139" i="337"/>
  <c r="AG139" i="337"/>
  <c r="AF139" i="337"/>
  <c r="N160" i="337"/>
  <c r="O148" i="337"/>
  <c r="AG148" i="337"/>
  <c r="AF148" i="337"/>
  <c r="AG59" i="337"/>
  <c r="AG61" i="337"/>
  <c r="AG70" i="337"/>
  <c r="P82" i="337"/>
  <c r="N82" i="337"/>
  <c r="AF83" i="337"/>
  <c r="AG84" i="337"/>
  <c r="AG86" i="337"/>
  <c r="AG88" i="337"/>
  <c r="AG111" i="337"/>
  <c r="AG113" i="337"/>
  <c r="O114" i="337"/>
  <c r="AG115" i="337"/>
  <c r="AG117" i="337"/>
  <c r="O118" i="337"/>
  <c r="P122" i="337"/>
  <c r="AF136" i="337"/>
  <c r="R143" i="337"/>
  <c r="Q143" i="337"/>
  <c r="AF149" i="337"/>
  <c r="O149" i="337"/>
  <c r="AG149" i="337"/>
  <c r="O71" i="337"/>
  <c r="O82" i="337" s="1"/>
  <c r="O73" i="337"/>
  <c r="AG83" i="337"/>
  <c r="P85" i="337"/>
  <c r="N95" i="337"/>
  <c r="AF114" i="337"/>
  <c r="AF118" i="337"/>
  <c r="AG136" i="337"/>
  <c r="AG138" i="337"/>
  <c r="AF138" i="337"/>
  <c r="P147" i="337"/>
  <c r="AF151" i="337"/>
  <c r="O151" i="337"/>
  <c r="AG151" i="337"/>
  <c r="AF163" i="337"/>
  <c r="O163" i="337"/>
  <c r="AG163" i="337"/>
  <c r="O129" i="337"/>
  <c r="AF129" i="337"/>
  <c r="P134" i="337"/>
  <c r="N147" i="337"/>
  <c r="O135" i="337"/>
  <c r="Q138" i="337"/>
  <c r="R138" i="337"/>
  <c r="Q140" i="337"/>
  <c r="R141" i="337"/>
  <c r="Q141" i="337"/>
  <c r="N173" i="337"/>
  <c r="AF165" i="337"/>
  <c r="O165" i="337"/>
  <c r="AG165" i="337"/>
  <c r="AF141" i="337"/>
  <c r="AF143" i="337"/>
  <c r="O150" i="337"/>
  <c r="O161" i="337"/>
  <c r="O162" i="337"/>
  <c r="O164" i="337"/>
  <c r="AG141" i="337"/>
  <c r="AG143" i="337"/>
  <c r="P161" i="337"/>
  <c r="AF140" i="337"/>
  <c r="AF142" i="337"/>
  <c r="P160" i="337"/>
  <c r="R140" i="337"/>
  <c r="R142" i="337"/>
  <c r="AG161" i="337"/>
  <c r="AE173" i="334"/>
  <c r="AD173" i="334"/>
  <c r="AA173" i="334"/>
  <c r="Z173" i="334"/>
  <c r="M173" i="334"/>
  <c r="W172" i="334"/>
  <c r="H172" i="334"/>
  <c r="W171" i="334"/>
  <c r="H171" i="334"/>
  <c r="AG170" i="334"/>
  <c r="AF170" i="334"/>
  <c r="W170" i="334"/>
  <c r="H170" i="334"/>
  <c r="AG169" i="334"/>
  <c r="AF169" i="334"/>
  <c r="W169" i="334"/>
  <c r="H169" i="334"/>
  <c r="AG168" i="334"/>
  <c r="AF168" i="334"/>
  <c r="W168" i="334"/>
  <c r="H168" i="334"/>
  <c r="AG167" i="334"/>
  <c r="AF167" i="334"/>
  <c r="W167" i="334"/>
  <c r="AG166" i="334"/>
  <c r="AF166" i="334"/>
  <c r="W166" i="334"/>
  <c r="H166" i="334"/>
  <c r="W165" i="334"/>
  <c r="N165" i="334" s="1"/>
  <c r="P165" i="334"/>
  <c r="H165" i="334"/>
  <c r="AG164" i="334"/>
  <c r="W164" i="334"/>
  <c r="N164" i="334"/>
  <c r="AF164" i="334" s="1"/>
  <c r="P164" i="334"/>
  <c r="H164" i="334"/>
  <c r="W163" i="334"/>
  <c r="N163" i="334" s="1"/>
  <c r="P163" i="334"/>
  <c r="H163" i="334"/>
  <c r="AG162" i="334"/>
  <c r="W162" i="334"/>
  <c r="N162" i="334"/>
  <c r="AF162" i="334" s="1"/>
  <c r="P162" i="334"/>
  <c r="H162" i="334"/>
  <c r="AF161" i="334"/>
  <c r="W161" i="334"/>
  <c r="N161" i="334"/>
  <c r="O161" i="334" s="1"/>
  <c r="P161" i="334"/>
  <c r="H161" i="334"/>
  <c r="AE160" i="334"/>
  <c r="AD160" i="334"/>
  <c r="AA160" i="334"/>
  <c r="Z160" i="334"/>
  <c r="M160" i="334"/>
  <c r="W159" i="334"/>
  <c r="H159" i="334"/>
  <c r="W158" i="334"/>
  <c r="H158" i="334"/>
  <c r="W157" i="334"/>
  <c r="H157" i="334"/>
  <c r="W156" i="334"/>
  <c r="H156" i="334"/>
  <c r="W155" i="334"/>
  <c r="H155" i="334"/>
  <c r="AG154" i="334"/>
  <c r="AF154" i="334"/>
  <c r="H154" i="334"/>
  <c r="AG153" i="334"/>
  <c r="AF153" i="334"/>
  <c r="H153" i="334"/>
  <c r="W152" i="334"/>
  <c r="N152" i="334" s="1"/>
  <c r="P152" i="334"/>
  <c r="H152" i="334"/>
  <c r="W151" i="334"/>
  <c r="N151" i="334"/>
  <c r="AG151" i="334" s="1"/>
  <c r="H151" i="334"/>
  <c r="W150" i="334"/>
  <c r="N150" i="334" s="1"/>
  <c r="P150" i="334"/>
  <c r="H150" i="334"/>
  <c r="W149" i="334"/>
  <c r="N149" i="334"/>
  <c r="AG149" i="334" s="1"/>
  <c r="H149" i="334"/>
  <c r="W148" i="334"/>
  <c r="N148" i="334"/>
  <c r="AG148" i="334" s="1"/>
  <c r="H148" i="334"/>
  <c r="AE147" i="334"/>
  <c r="AD147" i="334"/>
  <c r="AA147" i="334"/>
  <c r="Z147" i="334"/>
  <c r="W147" i="334"/>
  <c r="M147" i="334"/>
  <c r="W146" i="334"/>
  <c r="H146" i="334"/>
  <c r="AG145" i="334"/>
  <c r="AF145" i="334"/>
  <c r="W145" i="334"/>
  <c r="H145" i="334"/>
  <c r="AG144" i="334"/>
  <c r="AF144" i="334"/>
  <c r="W144" i="334"/>
  <c r="H144" i="334"/>
  <c r="W143" i="334"/>
  <c r="N143" i="334"/>
  <c r="AG143" i="334" s="1"/>
  <c r="P143" i="334"/>
  <c r="H143" i="334"/>
  <c r="W142" i="334"/>
  <c r="N142" i="334" s="1"/>
  <c r="P142" i="334"/>
  <c r="H142" i="334"/>
  <c r="W141" i="334"/>
  <c r="N141" i="334"/>
  <c r="AG141" i="334" s="1"/>
  <c r="P141" i="334"/>
  <c r="H141" i="334"/>
  <c r="W140" i="334"/>
  <c r="N140" i="334" s="1"/>
  <c r="P140" i="334"/>
  <c r="H140" i="334"/>
  <c r="W139" i="334"/>
  <c r="N139" i="334"/>
  <c r="AG139" i="334" s="1"/>
  <c r="P139" i="334"/>
  <c r="H139" i="334"/>
  <c r="W138" i="334"/>
  <c r="N138" i="334" s="1"/>
  <c r="P138" i="334"/>
  <c r="H138" i="334"/>
  <c r="W137" i="334"/>
  <c r="N137" i="334"/>
  <c r="AG137" i="334" s="1"/>
  <c r="P137" i="334"/>
  <c r="H137" i="334"/>
  <c r="W136" i="334"/>
  <c r="N136" i="334" s="1"/>
  <c r="P136" i="334"/>
  <c r="H136" i="334"/>
  <c r="W135" i="334"/>
  <c r="N135" i="334" s="1"/>
  <c r="P135" i="334"/>
  <c r="P147" i="334"/>
  <c r="H135" i="334"/>
  <c r="AE134" i="334"/>
  <c r="AD134" i="334"/>
  <c r="AA134" i="334"/>
  <c r="Z134" i="334"/>
  <c r="M134" i="334"/>
  <c r="W133" i="334"/>
  <c r="H133" i="334"/>
  <c r="W132" i="334"/>
  <c r="H132" i="334"/>
  <c r="AG131" i="334"/>
  <c r="AF131" i="334"/>
  <c r="W131" i="334"/>
  <c r="H131" i="334"/>
  <c r="W130" i="334"/>
  <c r="N130" i="334" s="1"/>
  <c r="P130" i="334"/>
  <c r="H130" i="334"/>
  <c r="W129" i="334"/>
  <c r="N129" i="334"/>
  <c r="AG129" i="334" s="1"/>
  <c r="H129" i="334"/>
  <c r="W128" i="334"/>
  <c r="N128" i="334" s="1"/>
  <c r="P128" i="334"/>
  <c r="H128" i="334"/>
  <c r="W127" i="334"/>
  <c r="N127" i="334"/>
  <c r="H127" i="334"/>
  <c r="W126" i="334"/>
  <c r="N126" i="334" s="1"/>
  <c r="P126" i="334"/>
  <c r="H126" i="334"/>
  <c r="W125" i="334"/>
  <c r="N125" i="334"/>
  <c r="H125" i="334"/>
  <c r="W124" i="334"/>
  <c r="N124" i="334" s="1"/>
  <c r="AF124" i="334" s="1"/>
  <c r="P124" i="334"/>
  <c r="H124" i="334"/>
  <c r="W123" i="334"/>
  <c r="N123" i="334"/>
  <c r="P123" i="334"/>
  <c r="H123" i="334"/>
  <c r="W122" i="334"/>
  <c r="N122" i="334"/>
  <c r="AG122" i="334" s="1"/>
  <c r="P122" i="334"/>
  <c r="H122" i="334"/>
  <c r="AE121" i="334"/>
  <c r="AD121" i="334"/>
  <c r="AA121" i="334"/>
  <c r="Z121" i="334"/>
  <c r="W121" i="334"/>
  <c r="M121" i="334"/>
  <c r="AG120" i="334"/>
  <c r="AF120" i="334"/>
  <c r="W120" i="334"/>
  <c r="H120" i="334"/>
  <c r="AG119" i="334"/>
  <c r="AF119" i="334"/>
  <c r="W119" i="334"/>
  <c r="H119" i="334"/>
  <c r="W118" i="334"/>
  <c r="N118" i="334"/>
  <c r="AF118" i="334" s="1"/>
  <c r="P118" i="334"/>
  <c r="H118" i="334"/>
  <c r="AG117" i="334"/>
  <c r="W117" i="334"/>
  <c r="P117" i="334"/>
  <c r="N117" i="334"/>
  <c r="AF117" i="334" s="1"/>
  <c r="H117" i="334"/>
  <c r="W116" i="334"/>
  <c r="N116" i="334" s="1"/>
  <c r="P116" i="334"/>
  <c r="H116" i="334"/>
  <c r="W115" i="334"/>
  <c r="P115" i="334"/>
  <c r="N115" i="334"/>
  <c r="AF115" i="334" s="1"/>
  <c r="AG115" i="334"/>
  <c r="H115" i="334"/>
  <c r="W114" i="334"/>
  <c r="N114" i="334"/>
  <c r="AF114" i="334" s="1"/>
  <c r="P114" i="334"/>
  <c r="H114" i="334"/>
  <c r="AG113" i="334"/>
  <c r="W113" i="334"/>
  <c r="P113" i="334"/>
  <c r="N113" i="334"/>
  <c r="AF113" i="334" s="1"/>
  <c r="H113" i="334"/>
  <c r="W112" i="334"/>
  <c r="N112" i="334" s="1"/>
  <c r="P112" i="334"/>
  <c r="H112" i="334"/>
  <c r="W111" i="334"/>
  <c r="N111" i="334"/>
  <c r="AG111" i="334" s="1"/>
  <c r="P111" i="334"/>
  <c r="H111" i="334"/>
  <c r="W110" i="334"/>
  <c r="N110" i="334" s="1"/>
  <c r="O110" i="334"/>
  <c r="P110" i="334"/>
  <c r="H110" i="334"/>
  <c r="W109" i="334"/>
  <c r="N109" i="334" s="1"/>
  <c r="H109" i="334"/>
  <c r="AE108" i="334"/>
  <c r="AD108" i="334"/>
  <c r="AA108" i="334"/>
  <c r="Z108" i="334"/>
  <c r="W108" i="334"/>
  <c r="M108" i="334"/>
  <c r="W107" i="334"/>
  <c r="H107" i="334"/>
  <c r="AG106" i="334"/>
  <c r="AF106" i="334"/>
  <c r="W106" i="334"/>
  <c r="H106" i="334"/>
  <c r="AG105" i="334"/>
  <c r="AF105" i="334"/>
  <c r="W105" i="334"/>
  <c r="H105" i="334"/>
  <c r="AG104" i="334"/>
  <c r="AF104" i="334"/>
  <c r="W104" i="334"/>
  <c r="H104" i="334"/>
  <c r="AF103" i="334"/>
  <c r="W103" i="334"/>
  <c r="N103" i="334" s="1"/>
  <c r="P103" i="334"/>
  <c r="H103" i="334"/>
  <c r="W102" i="334"/>
  <c r="N102" i="334"/>
  <c r="H102" i="334"/>
  <c r="W101" i="334"/>
  <c r="N101" i="334" s="1"/>
  <c r="P101" i="334"/>
  <c r="H101" i="334"/>
  <c r="W100" i="334"/>
  <c r="N100" i="334"/>
  <c r="P100" i="334"/>
  <c r="H100" i="334"/>
  <c r="W99" i="334"/>
  <c r="N99" i="334" s="1"/>
  <c r="P99" i="334"/>
  <c r="H99" i="334"/>
  <c r="W98" i="334"/>
  <c r="N98" i="334"/>
  <c r="P98" i="334"/>
  <c r="H98" i="334"/>
  <c r="W97" i="334"/>
  <c r="N97" i="334" s="1"/>
  <c r="P97" i="334"/>
  <c r="H97" i="334"/>
  <c r="W96" i="334"/>
  <c r="N96" i="334" s="1"/>
  <c r="P96" i="334"/>
  <c r="H96" i="334"/>
  <c r="AE95" i="334"/>
  <c r="AD95" i="334"/>
  <c r="AA95" i="334"/>
  <c r="Z95" i="334"/>
  <c r="M95" i="334"/>
  <c r="AG94" i="334"/>
  <c r="AF94" i="334"/>
  <c r="W94" i="334"/>
  <c r="H94" i="334"/>
  <c r="AG93" i="334"/>
  <c r="AF93" i="334"/>
  <c r="W93" i="334"/>
  <c r="H93" i="334"/>
  <c r="AG92" i="334"/>
  <c r="AF92" i="334"/>
  <c r="W92" i="334"/>
  <c r="H92" i="334"/>
  <c r="AG91" i="334"/>
  <c r="AF91" i="334"/>
  <c r="H91" i="334"/>
  <c r="AG90" i="334"/>
  <c r="AF90" i="334"/>
  <c r="W90" i="334"/>
  <c r="H90" i="334"/>
  <c r="W89" i="334"/>
  <c r="N89" i="334" s="1"/>
  <c r="O89" i="334"/>
  <c r="P89" i="334"/>
  <c r="H89" i="334"/>
  <c r="AG88" i="334"/>
  <c r="W88" i="334"/>
  <c r="Q88" i="334"/>
  <c r="P88" i="334"/>
  <c r="N88" i="334"/>
  <c r="O88" i="334" s="1"/>
  <c r="R88" i="334" s="1"/>
  <c r="AF88" i="334"/>
  <c r="H88" i="334"/>
  <c r="W87" i="334"/>
  <c r="N87" i="334" s="1"/>
  <c r="O87" i="334"/>
  <c r="P87" i="334"/>
  <c r="H87" i="334"/>
  <c r="AG86" i="334"/>
  <c r="W86" i="334"/>
  <c r="Q86" i="334"/>
  <c r="P86" i="334"/>
  <c r="N86" i="334"/>
  <c r="O86" i="334" s="1"/>
  <c r="AF86" i="334"/>
  <c r="H86" i="334"/>
  <c r="W85" i="334"/>
  <c r="N85" i="334" s="1"/>
  <c r="P85" i="334"/>
  <c r="H85" i="334"/>
  <c r="AG84" i="334"/>
  <c r="W84" i="334"/>
  <c r="P84" i="334"/>
  <c r="N84" i="334"/>
  <c r="O84" i="334" s="1"/>
  <c r="AF84" i="334"/>
  <c r="H84" i="334"/>
  <c r="AF83" i="334"/>
  <c r="W83" i="334"/>
  <c r="N83" i="334" s="1"/>
  <c r="P83" i="334"/>
  <c r="H83" i="334"/>
  <c r="AE82" i="334"/>
  <c r="AD82" i="334"/>
  <c r="AA82" i="334"/>
  <c r="Z82" i="334"/>
  <c r="M82" i="334"/>
  <c r="W81" i="334"/>
  <c r="AG80" i="334"/>
  <c r="AF80" i="334"/>
  <c r="W80" i="334"/>
  <c r="H80" i="334"/>
  <c r="AG79" i="334"/>
  <c r="AF79" i="334"/>
  <c r="W79" i="334"/>
  <c r="H79" i="334"/>
  <c r="AG78" i="334"/>
  <c r="AF78" i="334"/>
  <c r="W78" i="334"/>
  <c r="H78" i="334"/>
  <c r="AG77" i="334"/>
  <c r="AF77" i="334"/>
  <c r="W77" i="334"/>
  <c r="H77" i="334"/>
  <c r="AG76" i="334"/>
  <c r="AF76" i="334"/>
  <c r="W76" i="334"/>
  <c r="H76" i="334"/>
  <c r="W75" i="334"/>
  <c r="N75" i="334"/>
  <c r="P75" i="334"/>
  <c r="H75" i="334"/>
  <c r="AG74" i="334"/>
  <c r="AF74" i="334"/>
  <c r="W74" i="334"/>
  <c r="N74" i="334" s="1"/>
  <c r="O74" i="334"/>
  <c r="P74" i="334"/>
  <c r="H74" i="334"/>
  <c r="W73" i="334"/>
  <c r="N73" i="334" s="1"/>
  <c r="P73" i="334"/>
  <c r="H73" i="334"/>
  <c r="W72" i="334"/>
  <c r="N72" i="334"/>
  <c r="P72" i="334"/>
  <c r="H72" i="334"/>
  <c r="W71" i="334"/>
  <c r="N71" i="334" s="1"/>
  <c r="P71" i="334"/>
  <c r="H71" i="334"/>
  <c r="W70" i="334"/>
  <c r="N70" i="334" s="1"/>
  <c r="P70" i="334"/>
  <c r="H70" i="334"/>
  <c r="AE69" i="334"/>
  <c r="AD69" i="334"/>
  <c r="AA69" i="334"/>
  <c r="Z69" i="334"/>
  <c r="W69" i="334"/>
  <c r="M69" i="334"/>
  <c r="W68" i="334"/>
  <c r="H68" i="334"/>
  <c r="AG67" i="334"/>
  <c r="AF67" i="334"/>
  <c r="W67" i="334"/>
  <c r="H67" i="334"/>
  <c r="AG66" i="334"/>
  <c r="AF66" i="334"/>
  <c r="W66" i="334"/>
  <c r="H66" i="334"/>
  <c r="AG65" i="334"/>
  <c r="AF65" i="334"/>
  <c r="W65" i="334"/>
  <c r="H65" i="334"/>
  <c r="AG64" i="334"/>
  <c r="AF64" i="334"/>
  <c r="W64" i="334"/>
  <c r="H64" i="334"/>
  <c r="AG63" i="334"/>
  <c r="AF63" i="334"/>
  <c r="W63" i="334"/>
  <c r="H63" i="334"/>
  <c r="AG62" i="334"/>
  <c r="AF62" i="334"/>
  <c r="W62" i="334"/>
  <c r="H62" i="334"/>
  <c r="W61" i="334"/>
  <c r="N61" i="334" s="1"/>
  <c r="O61" i="334"/>
  <c r="P61" i="334"/>
  <c r="H61" i="334"/>
  <c r="AG60" i="334"/>
  <c r="W60" i="334"/>
  <c r="Q60" i="334"/>
  <c r="P60" i="334"/>
  <c r="N60" i="334"/>
  <c r="O60" i="334" s="1"/>
  <c r="R60" i="334" s="1"/>
  <c r="AF60" i="334"/>
  <c r="H60" i="334"/>
  <c r="W59" i="334"/>
  <c r="N59" i="334" s="1"/>
  <c r="O59" i="334"/>
  <c r="P59" i="334"/>
  <c r="H59" i="334"/>
  <c r="AG58" i="334"/>
  <c r="W58" i="334"/>
  <c r="Q58" i="334"/>
  <c r="P58" i="334"/>
  <c r="N58" i="334"/>
  <c r="O58" i="334" s="1"/>
  <c r="AF58" i="334"/>
  <c r="H58" i="334"/>
  <c r="AF57" i="334"/>
  <c r="W57" i="334"/>
  <c r="N57" i="334" s="1"/>
  <c r="N69" i="334" s="1"/>
  <c r="P57" i="334"/>
  <c r="H57" i="334"/>
  <c r="AE56" i="334"/>
  <c r="AD56" i="334"/>
  <c r="AA56" i="334"/>
  <c r="Z56" i="334"/>
  <c r="W56" i="334"/>
  <c r="M56" i="334"/>
  <c r="W55" i="334"/>
  <c r="H55" i="334"/>
  <c r="AG54" i="334"/>
  <c r="AF54" i="334"/>
  <c r="W54" i="334"/>
  <c r="H54" i="334"/>
  <c r="AG53" i="334"/>
  <c r="AF53" i="334"/>
  <c r="W53" i="334"/>
  <c r="H53" i="334"/>
  <c r="AG52" i="334"/>
  <c r="AF52" i="334"/>
  <c r="W52" i="334"/>
  <c r="H52" i="334"/>
  <c r="AG51" i="334"/>
  <c r="AF51" i="334"/>
  <c r="W51" i="334"/>
  <c r="H51" i="334"/>
  <c r="AF50" i="334"/>
  <c r="W50" i="334"/>
  <c r="N50" i="334" s="1"/>
  <c r="P50" i="334"/>
  <c r="H50" i="334"/>
  <c r="W49" i="334"/>
  <c r="N49" i="334"/>
  <c r="P49" i="334"/>
  <c r="H49" i="334"/>
  <c r="AF48" i="334"/>
  <c r="W48" i="334"/>
  <c r="N48" i="334" s="1"/>
  <c r="P48" i="334"/>
  <c r="H48" i="334"/>
  <c r="W47" i="334"/>
  <c r="N47" i="334"/>
  <c r="P47" i="334"/>
  <c r="H47" i="334"/>
  <c r="AF46" i="334"/>
  <c r="W46" i="334"/>
  <c r="N46" i="334" s="1"/>
  <c r="P46" i="334"/>
  <c r="H46" i="334"/>
  <c r="W45" i="334"/>
  <c r="N45" i="334"/>
  <c r="P45" i="334"/>
  <c r="H45" i="334"/>
  <c r="AG44" i="334"/>
  <c r="W44" i="334"/>
  <c r="N44" i="334"/>
  <c r="P56" i="334"/>
  <c r="H44" i="334"/>
  <c r="AE43" i="334"/>
  <c r="AD43" i="334"/>
  <c r="AA43" i="334"/>
  <c r="Z43" i="334"/>
  <c r="M43" i="334"/>
  <c r="W42" i="334"/>
  <c r="H42" i="334"/>
  <c r="W41" i="334"/>
  <c r="AG40" i="334"/>
  <c r="AF40" i="334"/>
  <c r="W40" i="334"/>
  <c r="H40" i="334"/>
  <c r="AG39" i="334"/>
  <c r="AF39" i="334"/>
  <c r="W39" i="334"/>
  <c r="H39" i="334"/>
  <c r="W38" i="334"/>
  <c r="N38" i="334" s="1"/>
  <c r="O38" i="334"/>
  <c r="P38" i="334"/>
  <c r="H38" i="334"/>
  <c r="AG37" i="334"/>
  <c r="W37" i="334"/>
  <c r="P37" i="334"/>
  <c r="N37" i="334"/>
  <c r="O37" i="334" s="1"/>
  <c r="AF37" i="334"/>
  <c r="H37" i="334"/>
  <c r="W36" i="334"/>
  <c r="N36" i="334" s="1"/>
  <c r="O36" i="334"/>
  <c r="P36" i="334"/>
  <c r="H36" i="334"/>
  <c r="AG35" i="334"/>
  <c r="W35" i="334"/>
  <c r="Q35" i="334"/>
  <c r="P35" i="334"/>
  <c r="N35" i="334"/>
  <c r="O35" i="334" s="1"/>
  <c r="AF35" i="334"/>
  <c r="H35" i="334"/>
  <c r="W34" i="334"/>
  <c r="N34" i="334" s="1"/>
  <c r="O34" i="334"/>
  <c r="P34" i="334"/>
  <c r="H34" i="334"/>
  <c r="AG33" i="334"/>
  <c r="W33" i="334"/>
  <c r="Q33" i="334"/>
  <c r="P33" i="334"/>
  <c r="N33" i="334"/>
  <c r="O33" i="334" s="1"/>
  <c r="AF33" i="334"/>
  <c r="H33" i="334"/>
  <c r="W32" i="334"/>
  <c r="N32" i="334" s="1"/>
  <c r="P32" i="334"/>
  <c r="H32" i="334"/>
  <c r="W31" i="334"/>
  <c r="O31" i="334"/>
  <c r="N31" i="334"/>
  <c r="H31" i="334"/>
  <c r="AE30" i="334"/>
  <c r="AD30" i="334"/>
  <c r="AA30" i="334"/>
  <c r="Z30" i="334"/>
  <c r="M30" i="334"/>
  <c r="AF29" i="334"/>
  <c r="W29" i="334"/>
  <c r="H29" i="334"/>
  <c r="AG28" i="334"/>
  <c r="AF28" i="334"/>
  <c r="W28" i="334"/>
  <c r="P28" i="334"/>
  <c r="H28" i="334"/>
  <c r="AG27" i="334"/>
  <c r="AF27" i="334"/>
  <c r="W27" i="334"/>
  <c r="P27" i="334"/>
  <c r="H27" i="334"/>
  <c r="AG26" i="334"/>
  <c r="AF26" i="334"/>
  <c r="W26" i="334"/>
  <c r="P26" i="334"/>
  <c r="H26" i="334"/>
  <c r="AG25" i="334"/>
  <c r="AF25" i="334"/>
  <c r="W25" i="334"/>
  <c r="H25" i="334"/>
  <c r="AG24" i="334"/>
  <c r="W24" i="334"/>
  <c r="P24" i="334"/>
  <c r="N24" i="334"/>
  <c r="AF24" i="334" s="1"/>
  <c r="H24" i="334"/>
  <c r="W23" i="334"/>
  <c r="N23" i="334" s="1"/>
  <c r="O23" i="334"/>
  <c r="P23" i="334"/>
  <c r="H23" i="334"/>
  <c r="W22" i="334"/>
  <c r="P22" i="334"/>
  <c r="N22" i="334"/>
  <c r="H22" i="334"/>
  <c r="W21" i="334"/>
  <c r="N21" i="334" s="1"/>
  <c r="P21" i="334"/>
  <c r="O21" i="334"/>
  <c r="H21" i="334"/>
  <c r="W20" i="334"/>
  <c r="P20" i="334"/>
  <c r="N20" i="334"/>
  <c r="O20" i="334" s="1"/>
  <c r="Q20" i="334" s="1"/>
  <c r="R20" i="334"/>
  <c r="H20" i="334"/>
  <c r="W19" i="334"/>
  <c r="N19" i="334"/>
  <c r="P19" i="334"/>
  <c r="H19" i="334"/>
  <c r="W18" i="334"/>
  <c r="N18" i="334"/>
  <c r="P30" i="334"/>
  <c r="H18" i="334"/>
  <c r="AE17" i="334"/>
  <c r="AD17" i="334"/>
  <c r="AA17" i="334"/>
  <c r="AA2" i="334" s="1"/>
  <c r="Z17" i="334"/>
  <c r="Z2" i="334" s="1"/>
  <c r="W17" i="334"/>
  <c r="M17" i="334"/>
  <c r="I1" i="334" s="1"/>
  <c r="AG16" i="334"/>
  <c r="AF16" i="334"/>
  <c r="W16" i="334"/>
  <c r="H16" i="334"/>
  <c r="AG15" i="334"/>
  <c r="AF15" i="334"/>
  <c r="W15" i="334"/>
  <c r="H15" i="334"/>
  <c r="AG14" i="334"/>
  <c r="AF14" i="334"/>
  <c r="W14" i="334"/>
  <c r="H14" i="334"/>
  <c r="AG13" i="334"/>
  <c r="AF13" i="334"/>
  <c r="W13" i="334"/>
  <c r="H13" i="334"/>
  <c r="AG12" i="334"/>
  <c r="AF12" i="334"/>
  <c r="W12" i="334"/>
  <c r="H12" i="334"/>
  <c r="AG11" i="334"/>
  <c r="AF11" i="334"/>
  <c r="W11" i="334"/>
  <c r="H11" i="334"/>
  <c r="W10" i="334"/>
  <c r="N10" i="334"/>
  <c r="AF10" i="334" s="1"/>
  <c r="P10" i="334"/>
  <c r="H10" i="334"/>
  <c r="W9" i="334"/>
  <c r="N9" i="334" s="1"/>
  <c r="P9" i="334"/>
  <c r="H9" i="334"/>
  <c r="W8" i="334"/>
  <c r="N8" i="334"/>
  <c r="AF8" i="334" s="1"/>
  <c r="P8" i="334"/>
  <c r="H8" i="334"/>
  <c r="W7" i="334"/>
  <c r="N7" i="334" s="1"/>
  <c r="AG7" i="334" s="1"/>
  <c r="P7" i="334"/>
  <c r="H7" i="334"/>
  <c r="AG6" i="334"/>
  <c r="W6" i="334"/>
  <c r="O6" i="334"/>
  <c r="N6" i="334"/>
  <c r="AF6" i="334" s="1"/>
  <c r="H6" i="334"/>
  <c r="W5" i="334"/>
  <c r="N5" i="334"/>
  <c r="P5" i="334"/>
  <c r="H5" i="334"/>
  <c r="AE2" i="334"/>
  <c r="AD2" i="334"/>
  <c r="I2" i="334"/>
  <c r="E1" i="334"/>
  <c r="AE173" i="333"/>
  <c r="AD173" i="333"/>
  <c r="AA173" i="333"/>
  <c r="Z173" i="333"/>
  <c r="M173" i="333"/>
  <c r="W172" i="333"/>
  <c r="H172" i="333"/>
  <c r="W171" i="333"/>
  <c r="H171" i="333"/>
  <c r="AG170" i="333"/>
  <c r="AF170" i="333"/>
  <c r="W170" i="333"/>
  <c r="H170" i="333"/>
  <c r="AG169" i="333"/>
  <c r="AF169" i="333"/>
  <c r="W169" i="333"/>
  <c r="H169" i="333"/>
  <c r="AG168" i="333"/>
  <c r="AF168" i="333"/>
  <c r="W168" i="333"/>
  <c r="H168" i="333"/>
  <c r="AG167" i="333"/>
  <c r="AF167" i="333"/>
  <c r="W167" i="333"/>
  <c r="W166" i="333"/>
  <c r="P166" i="333"/>
  <c r="N166" i="333"/>
  <c r="O166" i="333" s="1"/>
  <c r="H166" i="333"/>
  <c r="W165" i="333"/>
  <c r="N165" i="333"/>
  <c r="P165" i="333"/>
  <c r="H165" i="333"/>
  <c r="W164" i="333"/>
  <c r="P164" i="333"/>
  <c r="N164" i="333"/>
  <c r="O164" i="333" s="1"/>
  <c r="H164" i="333"/>
  <c r="W163" i="333"/>
  <c r="N163" i="333"/>
  <c r="H163" i="333"/>
  <c r="W162" i="333"/>
  <c r="P162" i="333"/>
  <c r="N162" i="333"/>
  <c r="O162" i="333" s="1"/>
  <c r="H162" i="333"/>
  <c r="AF161" i="333"/>
  <c r="W161" i="333"/>
  <c r="N161" i="333" s="1"/>
  <c r="P161" i="333"/>
  <c r="H161" i="333"/>
  <c r="AE160" i="333"/>
  <c r="AD160" i="333"/>
  <c r="AA160" i="333"/>
  <c r="Z160" i="333"/>
  <c r="M160" i="333"/>
  <c r="W159" i="333"/>
  <c r="H159" i="333"/>
  <c r="W158" i="333"/>
  <c r="H158" i="333"/>
  <c r="W157" i="333"/>
  <c r="H157" i="333"/>
  <c r="W156" i="333"/>
  <c r="H156" i="333"/>
  <c r="W155" i="333"/>
  <c r="H155" i="333"/>
  <c r="AG154" i="333"/>
  <c r="AF154" i="333"/>
  <c r="H154" i="333"/>
  <c r="AG153" i="333"/>
  <c r="AF153" i="333"/>
  <c r="H153" i="333"/>
  <c r="AG152" i="333"/>
  <c r="AF152" i="333"/>
  <c r="W152" i="333"/>
  <c r="P152" i="333"/>
  <c r="N152" i="333"/>
  <c r="O152" i="333" s="1"/>
  <c r="H152" i="333"/>
  <c r="W151" i="333"/>
  <c r="N151" i="333" s="1"/>
  <c r="P151" i="333"/>
  <c r="H151" i="333"/>
  <c r="AG150" i="333"/>
  <c r="AF150" i="333"/>
  <c r="W150" i="333"/>
  <c r="P150" i="333"/>
  <c r="N150" i="333"/>
  <c r="O150" i="333" s="1"/>
  <c r="H150" i="333"/>
  <c r="W149" i="333"/>
  <c r="N149" i="333" s="1"/>
  <c r="P149" i="333"/>
  <c r="H149" i="333"/>
  <c r="AG148" i="333"/>
  <c r="W148" i="333"/>
  <c r="O148" i="333"/>
  <c r="N148" i="333"/>
  <c r="AF148" i="333" s="1"/>
  <c r="P148" i="333"/>
  <c r="H148" i="333"/>
  <c r="AE147" i="333"/>
  <c r="AD147" i="333"/>
  <c r="AA147" i="333"/>
  <c r="Z147" i="333"/>
  <c r="W147" i="333"/>
  <c r="M147" i="333"/>
  <c r="W146" i="333"/>
  <c r="H146" i="333"/>
  <c r="AG145" i="333"/>
  <c r="AF145" i="333"/>
  <c r="W145" i="333"/>
  <c r="H145" i="333"/>
  <c r="AG144" i="333"/>
  <c r="AF144" i="333"/>
  <c r="W144" i="333"/>
  <c r="H144" i="333"/>
  <c r="W143" i="333"/>
  <c r="N143" i="333"/>
  <c r="P143" i="333"/>
  <c r="H143" i="333"/>
  <c r="W142" i="333"/>
  <c r="N142" i="333" s="1"/>
  <c r="P142" i="333"/>
  <c r="O142" i="333"/>
  <c r="H142" i="333"/>
  <c r="W141" i="333"/>
  <c r="N141" i="333"/>
  <c r="P141" i="333"/>
  <c r="H141" i="333"/>
  <c r="W140" i="333"/>
  <c r="N140" i="333" s="1"/>
  <c r="O140" i="333"/>
  <c r="P140" i="333"/>
  <c r="H140" i="333"/>
  <c r="AG139" i="333"/>
  <c r="W139" i="333"/>
  <c r="O139" i="333"/>
  <c r="N139" i="333"/>
  <c r="AF139" i="333" s="1"/>
  <c r="P139" i="333"/>
  <c r="H139" i="333"/>
  <c r="AG138" i="333"/>
  <c r="W138" i="333"/>
  <c r="N138" i="333" s="1"/>
  <c r="O138" i="333"/>
  <c r="Q138" i="333"/>
  <c r="P138" i="333"/>
  <c r="H138" i="333"/>
  <c r="W137" i="333"/>
  <c r="N137" i="333"/>
  <c r="AF137" i="333" s="1"/>
  <c r="P137" i="333"/>
  <c r="H137" i="333"/>
  <c r="AF136" i="333"/>
  <c r="W136" i="333"/>
  <c r="N136" i="333" s="1"/>
  <c r="AG136" i="333" s="1"/>
  <c r="O136" i="333"/>
  <c r="P136" i="333"/>
  <c r="H136" i="333"/>
  <c r="W135" i="333"/>
  <c r="N135" i="333" s="1"/>
  <c r="P135" i="333"/>
  <c r="P147" i="333"/>
  <c r="H135" i="333"/>
  <c r="AE134" i="333"/>
  <c r="AD134" i="333"/>
  <c r="AA134" i="333"/>
  <c r="Z134" i="333"/>
  <c r="M134" i="333"/>
  <c r="W133" i="333"/>
  <c r="H133" i="333"/>
  <c r="W132" i="333"/>
  <c r="H132" i="333"/>
  <c r="AG131" i="333"/>
  <c r="AF131" i="333"/>
  <c r="W131" i="333"/>
  <c r="H131" i="333"/>
  <c r="W130" i="333"/>
  <c r="N130" i="333" s="1"/>
  <c r="P130" i="333"/>
  <c r="H130" i="333"/>
  <c r="W129" i="333"/>
  <c r="N129" i="333"/>
  <c r="AF129" i="333" s="1"/>
  <c r="P129" i="333"/>
  <c r="H129" i="333"/>
  <c r="W128" i="333"/>
  <c r="N128" i="333" s="1"/>
  <c r="P128" i="333"/>
  <c r="H128" i="333"/>
  <c r="W127" i="333"/>
  <c r="N127" i="333"/>
  <c r="AF127" i="333" s="1"/>
  <c r="P127" i="333"/>
  <c r="H127" i="333"/>
  <c r="W126" i="333"/>
  <c r="N126" i="333" s="1"/>
  <c r="P126" i="333"/>
  <c r="H126" i="333"/>
  <c r="W125" i="333"/>
  <c r="N125" i="333"/>
  <c r="AF125" i="333" s="1"/>
  <c r="P125" i="333"/>
  <c r="H125" i="333"/>
  <c r="W124" i="333"/>
  <c r="N124" i="333" s="1"/>
  <c r="P124" i="333"/>
  <c r="H124" i="333"/>
  <c r="W123" i="333"/>
  <c r="N123" i="333"/>
  <c r="AF123" i="333" s="1"/>
  <c r="P123" i="333"/>
  <c r="H123" i="333"/>
  <c r="W122" i="333"/>
  <c r="N122" i="333"/>
  <c r="P122" i="333"/>
  <c r="H122" i="333"/>
  <c r="AE121" i="333"/>
  <c r="AD121" i="333"/>
  <c r="AA121" i="333"/>
  <c r="Z121" i="333"/>
  <c r="W121" i="333"/>
  <c r="M121" i="333"/>
  <c r="AG120" i="333"/>
  <c r="AF120" i="333"/>
  <c r="W120" i="333"/>
  <c r="H120" i="333"/>
  <c r="AG119" i="333"/>
  <c r="AF119" i="333"/>
  <c r="W119" i="333"/>
  <c r="H119" i="333"/>
  <c r="AG118" i="333"/>
  <c r="W118" i="333"/>
  <c r="N118" i="333"/>
  <c r="O118" i="333" s="1"/>
  <c r="P118" i="333"/>
  <c r="H118" i="333"/>
  <c r="W117" i="333"/>
  <c r="N117" i="333" s="1"/>
  <c r="P117" i="333"/>
  <c r="H117" i="333"/>
  <c r="AG116" i="333"/>
  <c r="W116" i="333"/>
  <c r="P116" i="333"/>
  <c r="N116" i="333"/>
  <c r="O116" i="333" s="1"/>
  <c r="AF116" i="333"/>
  <c r="H116" i="333"/>
  <c r="W115" i="333"/>
  <c r="N115" i="333" s="1"/>
  <c r="P115" i="333"/>
  <c r="H115" i="333"/>
  <c r="AG114" i="333"/>
  <c r="W114" i="333"/>
  <c r="P114" i="333"/>
  <c r="N114" i="333"/>
  <c r="O114" i="333" s="1"/>
  <c r="AF114" i="333"/>
  <c r="H114" i="333"/>
  <c r="W113" i="333"/>
  <c r="N113" i="333" s="1"/>
  <c r="P113" i="333"/>
  <c r="H113" i="333"/>
  <c r="AG112" i="333"/>
  <c r="W112" i="333"/>
  <c r="P112" i="333"/>
  <c r="N112" i="333"/>
  <c r="O112" i="333" s="1"/>
  <c r="AF112" i="333"/>
  <c r="H112" i="333"/>
  <c r="W111" i="333"/>
  <c r="N111" i="333" s="1"/>
  <c r="P111" i="333"/>
  <c r="H111" i="333"/>
  <c r="AG110" i="333"/>
  <c r="W110" i="333"/>
  <c r="P110" i="333"/>
  <c r="N110" i="333"/>
  <c r="O110" i="333" s="1"/>
  <c r="AF110" i="333"/>
  <c r="H110" i="333"/>
  <c r="W109" i="333"/>
  <c r="N109" i="333" s="1"/>
  <c r="P109" i="333"/>
  <c r="P121" i="333"/>
  <c r="H109" i="333"/>
  <c r="AE108" i="333"/>
  <c r="AD108" i="333"/>
  <c r="AA108" i="333"/>
  <c r="Z108" i="333"/>
  <c r="W108" i="333"/>
  <c r="M108" i="333"/>
  <c r="W107" i="333"/>
  <c r="H107" i="333"/>
  <c r="AG106" i="333"/>
  <c r="AF106" i="333"/>
  <c r="W106" i="333"/>
  <c r="H106" i="333"/>
  <c r="AG105" i="333"/>
  <c r="W105" i="333"/>
  <c r="P105" i="333"/>
  <c r="N105" i="333"/>
  <c r="AF105" i="333" s="1"/>
  <c r="H105" i="333"/>
  <c r="W104" i="333"/>
  <c r="N104" i="333" s="1"/>
  <c r="P104" i="333"/>
  <c r="H104" i="333"/>
  <c r="W103" i="333"/>
  <c r="P103" i="333"/>
  <c r="N103" i="333"/>
  <c r="AF103" i="333" s="1"/>
  <c r="H103" i="333"/>
  <c r="W102" i="333"/>
  <c r="N102" i="333" s="1"/>
  <c r="P102" i="333"/>
  <c r="H102" i="333"/>
  <c r="W101" i="333"/>
  <c r="P101" i="333"/>
  <c r="N101" i="333"/>
  <c r="AF101" i="333" s="1"/>
  <c r="H101" i="333"/>
  <c r="W100" i="333"/>
  <c r="N100" i="333" s="1"/>
  <c r="P100" i="333"/>
  <c r="H100" i="333"/>
  <c r="W99" i="333"/>
  <c r="P99" i="333"/>
  <c r="N99" i="333"/>
  <c r="AF99" i="333" s="1"/>
  <c r="H99" i="333"/>
  <c r="W98" i="333"/>
  <c r="N98" i="333" s="1"/>
  <c r="P98" i="333"/>
  <c r="H98" i="333"/>
  <c r="W97" i="333"/>
  <c r="P97" i="333"/>
  <c r="N97" i="333"/>
  <c r="AF97" i="333" s="1"/>
  <c r="H97" i="333"/>
  <c r="W96" i="333"/>
  <c r="N96" i="333" s="1"/>
  <c r="P96" i="333"/>
  <c r="H96" i="333"/>
  <c r="AE95" i="333"/>
  <c r="AD95" i="333"/>
  <c r="AA95" i="333"/>
  <c r="Z95" i="333"/>
  <c r="M95" i="333"/>
  <c r="AG94" i="333"/>
  <c r="AF94" i="333"/>
  <c r="W94" i="333"/>
  <c r="H94" i="333"/>
  <c r="AG93" i="333"/>
  <c r="AF93" i="333"/>
  <c r="W93" i="333"/>
  <c r="H93" i="333"/>
  <c r="AG92" i="333"/>
  <c r="AF92" i="333"/>
  <c r="W92" i="333"/>
  <c r="H92" i="333"/>
  <c r="AG91" i="333"/>
  <c r="AF91" i="333"/>
  <c r="H91" i="333"/>
  <c r="AG90" i="333"/>
  <c r="AF90" i="333"/>
  <c r="W90" i="333"/>
  <c r="H90" i="333"/>
  <c r="W89" i="333"/>
  <c r="N89" i="333" s="1"/>
  <c r="P89" i="333"/>
  <c r="H89" i="333"/>
  <c r="AG88" i="333"/>
  <c r="W88" i="333"/>
  <c r="N88" i="333"/>
  <c r="AF88" i="333" s="1"/>
  <c r="P88" i="333"/>
  <c r="H88" i="333"/>
  <c r="W87" i="333"/>
  <c r="N87" i="333" s="1"/>
  <c r="P87" i="333"/>
  <c r="H87" i="333"/>
  <c r="AG86" i="333"/>
  <c r="W86" i="333"/>
  <c r="N86" i="333"/>
  <c r="AF86" i="333" s="1"/>
  <c r="P86" i="333"/>
  <c r="H86" i="333"/>
  <c r="W85" i="333"/>
  <c r="N85" i="333" s="1"/>
  <c r="P85" i="333"/>
  <c r="H85" i="333"/>
  <c r="AG84" i="333"/>
  <c r="W84" i="333"/>
  <c r="N84" i="333"/>
  <c r="AF84" i="333" s="1"/>
  <c r="P84" i="333"/>
  <c r="H84" i="333"/>
  <c r="AF83" i="333"/>
  <c r="W83" i="333"/>
  <c r="N83" i="333"/>
  <c r="O83" i="333" s="1"/>
  <c r="P83" i="333"/>
  <c r="H83" i="333"/>
  <c r="AE82" i="333"/>
  <c r="AD82" i="333"/>
  <c r="AA82" i="333"/>
  <c r="Z82" i="333"/>
  <c r="M82" i="333"/>
  <c r="W81" i="333"/>
  <c r="AG80" i="333"/>
  <c r="AF80" i="333"/>
  <c r="W80" i="333"/>
  <c r="H80" i="333"/>
  <c r="AG79" i="333"/>
  <c r="AF79" i="333"/>
  <c r="W79" i="333"/>
  <c r="H79" i="333"/>
  <c r="AG78" i="333"/>
  <c r="AF78" i="333"/>
  <c r="W78" i="333"/>
  <c r="H78" i="333"/>
  <c r="AG77" i="333"/>
  <c r="AF77" i="333"/>
  <c r="W77" i="333"/>
  <c r="H77" i="333"/>
  <c r="AG76" i="333"/>
  <c r="AF76" i="333"/>
  <c r="W76" i="333"/>
  <c r="H76" i="333"/>
  <c r="AG75" i="333"/>
  <c r="AF75" i="333"/>
  <c r="W75" i="333"/>
  <c r="H75" i="333"/>
  <c r="W74" i="333"/>
  <c r="N74" i="333" s="1"/>
  <c r="P74" i="333"/>
  <c r="H74" i="333"/>
  <c r="W73" i="333"/>
  <c r="N73" i="333"/>
  <c r="AG73" i="333" s="1"/>
  <c r="P73" i="333"/>
  <c r="H73" i="333"/>
  <c r="W72" i="333"/>
  <c r="N72" i="333" s="1"/>
  <c r="P72" i="333"/>
  <c r="H72" i="333"/>
  <c r="W71" i="333"/>
  <c r="N71" i="333"/>
  <c r="AG71" i="333" s="1"/>
  <c r="P71" i="333"/>
  <c r="H71" i="333"/>
  <c r="W70" i="333"/>
  <c r="N70" i="333"/>
  <c r="N82" i="333" s="1"/>
  <c r="P82" i="333"/>
  <c r="H70" i="333"/>
  <c r="AE69" i="333"/>
  <c r="AD69" i="333"/>
  <c r="AA69" i="333"/>
  <c r="Z69" i="333"/>
  <c r="W69" i="333"/>
  <c r="M69" i="333"/>
  <c r="W68" i="333"/>
  <c r="H68" i="333"/>
  <c r="AG67" i="333"/>
  <c r="AF67" i="333"/>
  <c r="W67" i="333"/>
  <c r="H67" i="333"/>
  <c r="AG66" i="333"/>
  <c r="AF66" i="333"/>
  <c r="W66" i="333"/>
  <c r="H66" i="333"/>
  <c r="AG65" i="333"/>
  <c r="AF65" i="333"/>
  <c r="W65" i="333"/>
  <c r="H65" i="333"/>
  <c r="AG64" i="333"/>
  <c r="AF64" i="333"/>
  <c r="W64" i="333"/>
  <c r="H64" i="333"/>
  <c r="AG63" i="333"/>
  <c r="AF63" i="333"/>
  <c r="W63" i="333"/>
  <c r="H63" i="333"/>
  <c r="AG62" i="333"/>
  <c r="AF62" i="333"/>
  <c r="W62" i="333"/>
  <c r="H62" i="333"/>
  <c r="W61" i="333"/>
  <c r="P61" i="333"/>
  <c r="N61" i="333"/>
  <c r="O61" i="333" s="1"/>
  <c r="AG61" i="333"/>
  <c r="H61" i="333"/>
  <c r="W60" i="333"/>
  <c r="N60" i="333"/>
  <c r="O60" i="333" s="1"/>
  <c r="P60" i="333"/>
  <c r="H60" i="333"/>
  <c r="AG59" i="333"/>
  <c r="W59" i="333"/>
  <c r="P59" i="333"/>
  <c r="N59" i="333"/>
  <c r="O59" i="333" s="1"/>
  <c r="AF59" i="333"/>
  <c r="H59" i="333"/>
  <c r="W58" i="333"/>
  <c r="N58" i="333" s="1"/>
  <c r="P58" i="333"/>
  <c r="H58" i="333"/>
  <c r="W57" i="333"/>
  <c r="O57" i="333"/>
  <c r="N57" i="333"/>
  <c r="AG57" i="333" s="1"/>
  <c r="P69" i="333"/>
  <c r="H57" i="333"/>
  <c r="AE56" i="333"/>
  <c r="AD56" i="333"/>
  <c r="AA56" i="333"/>
  <c r="Z56" i="333"/>
  <c r="W56" i="333"/>
  <c r="M56" i="333"/>
  <c r="W55" i="333"/>
  <c r="H55" i="333"/>
  <c r="AG54" i="333"/>
  <c r="AF54" i="333"/>
  <c r="W54" i="333"/>
  <c r="H54" i="333"/>
  <c r="AG53" i="333"/>
  <c r="AF53" i="333"/>
  <c r="W53" i="333"/>
  <c r="H53" i="333"/>
  <c r="AG52" i="333"/>
  <c r="AF52" i="333"/>
  <c r="W52" i="333"/>
  <c r="H52" i="333"/>
  <c r="AG51" i="333"/>
  <c r="AF51" i="333"/>
  <c r="W51" i="333"/>
  <c r="H51" i="333"/>
  <c r="W50" i="333"/>
  <c r="N50" i="333"/>
  <c r="AG50" i="333" s="1"/>
  <c r="P50" i="333"/>
  <c r="H50" i="333"/>
  <c r="W49" i="333"/>
  <c r="N49" i="333"/>
  <c r="O49" i="333" s="1"/>
  <c r="AF49" i="333"/>
  <c r="P49" i="333"/>
  <c r="H49" i="333"/>
  <c r="W48" i="333"/>
  <c r="N48" i="333"/>
  <c r="AG48" i="333" s="1"/>
  <c r="H48" i="333"/>
  <c r="W47" i="333"/>
  <c r="N47" i="333" s="1"/>
  <c r="P47" i="333"/>
  <c r="H47" i="333"/>
  <c r="W46" i="333"/>
  <c r="N46" i="333"/>
  <c r="AG46" i="333" s="1"/>
  <c r="H46" i="333"/>
  <c r="W45" i="333"/>
  <c r="N45" i="333" s="1"/>
  <c r="P45" i="333"/>
  <c r="H45" i="333"/>
  <c r="W44" i="333"/>
  <c r="N44" i="333" s="1"/>
  <c r="P44" i="333"/>
  <c r="H44" i="333"/>
  <c r="AD43" i="333"/>
  <c r="AA43" i="333"/>
  <c r="Z43" i="333"/>
  <c r="M43" i="333"/>
  <c r="W42" i="333"/>
  <c r="H42" i="333"/>
  <c r="W41" i="333"/>
  <c r="AG40" i="333"/>
  <c r="AF40" i="333"/>
  <c r="W40" i="333"/>
  <c r="H40" i="333"/>
  <c r="AG39" i="333"/>
  <c r="AF39" i="333"/>
  <c r="W39" i="333"/>
  <c r="H39" i="333"/>
  <c r="W38" i="333"/>
  <c r="N38" i="333" s="1"/>
  <c r="P38" i="333"/>
  <c r="H38" i="333"/>
  <c r="W37" i="333"/>
  <c r="N37" i="333"/>
  <c r="H37" i="333"/>
  <c r="W36" i="333"/>
  <c r="N36" i="333" s="1"/>
  <c r="P36" i="333"/>
  <c r="H36" i="333"/>
  <c r="W35" i="333"/>
  <c r="N35" i="333"/>
  <c r="O35" i="333" s="1"/>
  <c r="H35" i="333"/>
  <c r="W34" i="333"/>
  <c r="N34" i="333" s="1"/>
  <c r="AG34" i="333" s="1"/>
  <c r="P34" i="333"/>
  <c r="H34" i="333"/>
  <c r="W33" i="333"/>
  <c r="O33" i="333"/>
  <c r="N33" i="333"/>
  <c r="AF33" i="333" s="1"/>
  <c r="P33" i="333"/>
  <c r="H33" i="333"/>
  <c r="W32" i="333"/>
  <c r="N32" i="333" s="1"/>
  <c r="AF32" i="333" s="1"/>
  <c r="AG32" i="333"/>
  <c r="P32" i="333"/>
  <c r="H32" i="333"/>
  <c r="W31" i="333"/>
  <c r="N31" i="333" s="1"/>
  <c r="O31" i="333"/>
  <c r="P43" i="333"/>
  <c r="H31" i="333"/>
  <c r="AE30" i="333"/>
  <c r="AD30" i="333"/>
  <c r="AA30" i="333"/>
  <c r="Z30" i="333"/>
  <c r="M30" i="333"/>
  <c r="AF29" i="333"/>
  <c r="W29" i="333"/>
  <c r="H29" i="333"/>
  <c r="AG28" i="333"/>
  <c r="AF28" i="333"/>
  <c r="W28" i="333"/>
  <c r="P28" i="333"/>
  <c r="H28" i="333"/>
  <c r="AG27" i="333"/>
  <c r="AF27" i="333"/>
  <c r="W27" i="333"/>
  <c r="P27" i="333"/>
  <c r="H27" i="333"/>
  <c r="AG26" i="333"/>
  <c r="AF26" i="333"/>
  <c r="W26" i="333"/>
  <c r="P26" i="333"/>
  <c r="H26" i="333"/>
  <c r="W25" i="333"/>
  <c r="N25" i="333" s="1"/>
  <c r="P25" i="333"/>
  <c r="H25" i="333"/>
  <c r="W24" i="333"/>
  <c r="N24" i="333"/>
  <c r="AG24" i="333" s="1"/>
  <c r="H24" i="333"/>
  <c r="W23" i="333"/>
  <c r="N23" i="333" s="1"/>
  <c r="P23" i="333"/>
  <c r="H23" i="333"/>
  <c r="W22" i="333"/>
  <c r="N22" i="333"/>
  <c r="AG22" i="333" s="1"/>
  <c r="H22" i="333"/>
  <c r="W21" i="333"/>
  <c r="N21" i="333" s="1"/>
  <c r="P21" i="333"/>
  <c r="H21" i="333"/>
  <c r="W20" i="333"/>
  <c r="N20" i="333"/>
  <c r="AG20" i="333" s="1"/>
  <c r="H20" i="333"/>
  <c r="W19" i="333"/>
  <c r="N19" i="333" s="1"/>
  <c r="P19" i="333"/>
  <c r="H19" i="333"/>
  <c r="W18" i="333"/>
  <c r="N18" i="333" s="1"/>
  <c r="P18" i="333"/>
  <c r="H18" i="333"/>
  <c r="AE17" i="333"/>
  <c r="AD17" i="333"/>
  <c r="AA17" i="333"/>
  <c r="Z17" i="333"/>
  <c r="W17" i="333"/>
  <c r="M17" i="333"/>
  <c r="AG16" i="333"/>
  <c r="AF16" i="333"/>
  <c r="W16" i="333"/>
  <c r="H16" i="333"/>
  <c r="AG15" i="333"/>
  <c r="AF15" i="333"/>
  <c r="W15" i="333"/>
  <c r="H15" i="333"/>
  <c r="AG14" i="333"/>
  <c r="AF14" i="333"/>
  <c r="W14" i="333"/>
  <c r="H14" i="333"/>
  <c r="AG13" i="333"/>
  <c r="AF13" i="333"/>
  <c r="W13" i="333"/>
  <c r="H13" i="333"/>
  <c r="AG12" i="333"/>
  <c r="AF12" i="333"/>
  <c r="W12" i="333"/>
  <c r="H12" i="333"/>
  <c r="AG11" i="333"/>
  <c r="W11" i="333"/>
  <c r="P11" i="333"/>
  <c r="N11" i="333"/>
  <c r="AF11" i="333" s="1"/>
  <c r="H11" i="333"/>
  <c r="W10" i="333"/>
  <c r="N10" i="333" s="1"/>
  <c r="P10" i="333"/>
  <c r="H10" i="333"/>
  <c r="AG9" i="333"/>
  <c r="W9" i="333"/>
  <c r="P9" i="333"/>
  <c r="N9" i="333"/>
  <c r="O9" i="333" s="1"/>
  <c r="AF9" i="333"/>
  <c r="H9" i="333"/>
  <c r="W8" i="333"/>
  <c r="N8" i="333" s="1"/>
  <c r="P8" i="333"/>
  <c r="H8" i="333"/>
  <c r="AG7" i="333"/>
  <c r="W7" i="333"/>
  <c r="P7" i="333"/>
  <c r="N7" i="333"/>
  <c r="O7" i="333" s="1"/>
  <c r="AF7" i="333"/>
  <c r="H7" i="333"/>
  <c r="G1" i="333" s="1"/>
  <c r="G2" i="333" s="1"/>
  <c r="W6" i="333"/>
  <c r="N6" i="333" s="1"/>
  <c r="P6" i="333"/>
  <c r="H6" i="333"/>
  <c r="W5" i="333"/>
  <c r="O5" i="333"/>
  <c r="R5" i="333" s="1"/>
  <c r="N5" i="333"/>
  <c r="AG5" i="333" s="1"/>
  <c r="P5" i="333"/>
  <c r="H5" i="333"/>
  <c r="AE2" i="333"/>
  <c r="AD2" i="333"/>
  <c r="AA2" i="333"/>
  <c r="Z2" i="333"/>
  <c r="I2" i="333"/>
  <c r="I1" i="333"/>
  <c r="E1" i="333"/>
  <c r="R150" i="337" l="1"/>
  <c r="Q150" i="337"/>
  <c r="Q129" i="337"/>
  <c r="R129" i="337"/>
  <c r="AG82" i="337"/>
  <c r="AH70" i="337" s="1"/>
  <c r="AF82" i="337"/>
  <c r="Q82" i="337"/>
  <c r="Q57" i="337"/>
  <c r="O69" i="337"/>
  <c r="R69" i="337" s="1"/>
  <c r="S57" i="337" s="1"/>
  <c r="R57" i="337"/>
  <c r="R122" i="337"/>
  <c r="Q122" i="337"/>
  <c r="O134" i="337"/>
  <c r="R49" i="337"/>
  <c r="Q49" i="337"/>
  <c r="R126" i="337"/>
  <c r="Q126" i="337"/>
  <c r="Q112" i="337"/>
  <c r="R112" i="337"/>
  <c r="AG147" i="337"/>
  <c r="AH135" i="337" s="1"/>
  <c r="AF147" i="337"/>
  <c r="Q142" i="337"/>
  <c r="Q114" i="337"/>
  <c r="R114" i="337"/>
  <c r="Q137" i="337"/>
  <c r="R137" i="337"/>
  <c r="O56" i="337"/>
  <c r="R56" i="337" s="1"/>
  <c r="S44" i="337" s="1"/>
  <c r="R44" i="337"/>
  <c r="Q44" i="337"/>
  <c r="R36" i="337"/>
  <c r="Q36" i="337"/>
  <c r="Q5" i="337"/>
  <c r="R5" i="337"/>
  <c r="O17" i="337"/>
  <c r="AG134" i="337"/>
  <c r="AH122" i="337" s="1"/>
  <c r="AF134" i="337"/>
  <c r="R102" i="337"/>
  <c r="Q102" i="337"/>
  <c r="Q109" i="337"/>
  <c r="O121" i="337"/>
  <c r="R109" i="337"/>
  <c r="Q87" i="337"/>
  <c r="R87" i="337"/>
  <c r="Q116" i="337"/>
  <c r="R116" i="337"/>
  <c r="R74" i="337"/>
  <c r="Q74" i="337"/>
  <c r="R50" i="337"/>
  <c r="Q50" i="337"/>
  <c r="AF43" i="337"/>
  <c r="AG43" i="337"/>
  <c r="AH31" i="337" s="1"/>
  <c r="Q43" i="337"/>
  <c r="AG30" i="337"/>
  <c r="AH18" i="337" s="1"/>
  <c r="AF30" i="337"/>
  <c r="R19" i="337"/>
  <c r="Q19" i="337"/>
  <c r="R162" i="337"/>
  <c r="Q162" i="337"/>
  <c r="R165" i="337"/>
  <c r="Q165" i="337"/>
  <c r="R151" i="337"/>
  <c r="Q151" i="337"/>
  <c r="R73" i="337"/>
  <c r="Q73" i="337"/>
  <c r="Q118" i="337"/>
  <c r="R118" i="337"/>
  <c r="O160" i="337"/>
  <c r="R148" i="337"/>
  <c r="Q148" i="337"/>
  <c r="Q139" i="337"/>
  <c r="R139" i="337"/>
  <c r="R82" i="337"/>
  <c r="S70" i="337" s="1"/>
  <c r="O108" i="337"/>
  <c r="R96" i="337"/>
  <c r="Q96" i="337"/>
  <c r="Q89" i="337"/>
  <c r="R89" i="337"/>
  <c r="O95" i="337"/>
  <c r="Q60" i="337"/>
  <c r="R60" i="337"/>
  <c r="AG69" i="337"/>
  <c r="AH57" i="337" s="1"/>
  <c r="Q69" i="337"/>
  <c r="AF69" i="337"/>
  <c r="R47" i="337"/>
  <c r="Q47" i="337"/>
  <c r="AG56" i="337"/>
  <c r="AH44" i="337" s="1"/>
  <c r="Q56" i="337"/>
  <c r="AF56" i="337"/>
  <c r="R124" i="337"/>
  <c r="Q124" i="337"/>
  <c r="AF121" i="337"/>
  <c r="AG121" i="337"/>
  <c r="AH109" i="337" s="1"/>
  <c r="R100" i="337"/>
  <c r="Q100" i="337"/>
  <c r="Q58" i="337"/>
  <c r="R58" i="337"/>
  <c r="R123" i="337"/>
  <c r="Q123" i="337"/>
  <c r="R101" i="337"/>
  <c r="Q101" i="337"/>
  <c r="R98" i="337"/>
  <c r="Q98" i="337"/>
  <c r="R22" i="337"/>
  <c r="Q22" i="337"/>
  <c r="R9" i="337"/>
  <c r="R23" i="337"/>
  <c r="Q23" i="337"/>
  <c r="O43" i="337"/>
  <c r="R43" i="337" s="1"/>
  <c r="S31" i="337" s="1"/>
  <c r="R31" i="337"/>
  <c r="Q31" i="337"/>
  <c r="R21" i="337"/>
  <c r="Q21" i="337"/>
  <c r="AF17" i="337"/>
  <c r="AG173" i="337"/>
  <c r="AH161" i="337" s="1"/>
  <c r="AF173" i="337"/>
  <c r="O147" i="337"/>
  <c r="R135" i="337"/>
  <c r="Q135" i="337"/>
  <c r="R71" i="337"/>
  <c r="Q71" i="337"/>
  <c r="R149" i="337"/>
  <c r="Q149" i="337"/>
  <c r="R127" i="337"/>
  <c r="Q127" i="337"/>
  <c r="AG108" i="337"/>
  <c r="AH96" i="337" s="1"/>
  <c r="AF108" i="337"/>
  <c r="Q7" i="337"/>
  <c r="R164" i="337"/>
  <c r="Q164" i="337"/>
  <c r="R161" i="337"/>
  <c r="Q161" i="337"/>
  <c r="O173" i="337"/>
  <c r="R163" i="337"/>
  <c r="Q163" i="337"/>
  <c r="AF95" i="337"/>
  <c r="AG95" i="337"/>
  <c r="AH83" i="337" s="1"/>
  <c r="AF160" i="337"/>
  <c r="AG160" i="337"/>
  <c r="AH148" i="337" s="1"/>
  <c r="R125" i="337"/>
  <c r="Q125" i="337"/>
  <c r="R99" i="337"/>
  <c r="Q99" i="337"/>
  <c r="Q85" i="337"/>
  <c r="R85" i="337"/>
  <c r="R72" i="337"/>
  <c r="Q72" i="337"/>
  <c r="R97" i="337"/>
  <c r="Q97" i="337"/>
  <c r="R128" i="337"/>
  <c r="Q128" i="337"/>
  <c r="Q70" i="337"/>
  <c r="Q110" i="337"/>
  <c r="R110" i="337"/>
  <c r="Q33" i="337"/>
  <c r="R33" i="337"/>
  <c r="R20" i="337"/>
  <c r="Q20" i="337"/>
  <c r="O30" i="337"/>
  <c r="R18" i="337"/>
  <c r="Q18" i="337"/>
  <c r="AF19" i="333"/>
  <c r="O19" i="333"/>
  <c r="AG19" i="333"/>
  <c r="AG10" i="333"/>
  <c r="AF10" i="333"/>
  <c r="O10" i="333"/>
  <c r="O8" i="333"/>
  <c r="AG8" i="333"/>
  <c r="AF8" i="333"/>
  <c r="AF21" i="333"/>
  <c r="O21" i="333"/>
  <c r="AG21" i="333"/>
  <c r="P30" i="333"/>
  <c r="Q7" i="333"/>
  <c r="R7" i="333"/>
  <c r="AG6" i="333"/>
  <c r="AF6" i="333"/>
  <c r="O6" i="333"/>
  <c r="O18" i="333"/>
  <c r="AG18" i="333"/>
  <c r="N30" i="333"/>
  <c r="AF18" i="333"/>
  <c r="AF23" i="333"/>
  <c r="O23" i="333"/>
  <c r="AG23" i="333"/>
  <c r="R9" i="333"/>
  <c r="Q9" i="333"/>
  <c r="AF25" i="333"/>
  <c r="O25" i="333"/>
  <c r="AG25" i="333"/>
  <c r="Q35" i="333"/>
  <c r="R35" i="333"/>
  <c r="P17" i="333"/>
  <c r="N17" i="333"/>
  <c r="O17" i="333"/>
  <c r="O20" i="333"/>
  <c r="O22" i="333"/>
  <c r="O24" i="333"/>
  <c r="R31" i="333"/>
  <c r="O34" i="333"/>
  <c r="AF34" i="333"/>
  <c r="O36" i="333"/>
  <c r="AG36" i="333"/>
  <c r="O44" i="333"/>
  <c r="AG44" i="333"/>
  <c r="N56" i="333"/>
  <c r="AF44" i="333"/>
  <c r="AF47" i="333"/>
  <c r="O47" i="333"/>
  <c r="AG47" i="333"/>
  <c r="Q59" i="333"/>
  <c r="R59" i="333"/>
  <c r="Q82" i="333"/>
  <c r="AG82" i="333"/>
  <c r="AH70" i="333" s="1"/>
  <c r="AF82" i="333"/>
  <c r="Q83" i="333"/>
  <c r="R83" i="333"/>
  <c r="O87" i="333"/>
  <c r="AG87" i="333"/>
  <c r="AF87" i="333"/>
  <c r="O96" i="333"/>
  <c r="AG96" i="333"/>
  <c r="N108" i="333"/>
  <c r="AF96" i="333"/>
  <c r="N121" i="333"/>
  <c r="O109" i="333"/>
  <c r="AG109" i="333"/>
  <c r="AF109" i="333"/>
  <c r="R114" i="333"/>
  <c r="Q114" i="333"/>
  <c r="AG117" i="333"/>
  <c r="AF117" i="333"/>
  <c r="O117" i="333"/>
  <c r="AG126" i="333"/>
  <c r="AF126" i="333"/>
  <c r="O126" i="333"/>
  <c r="R164" i="333"/>
  <c r="Q164" i="333"/>
  <c r="Q5" i="333"/>
  <c r="AF5" i="333"/>
  <c r="O11" i="333"/>
  <c r="P20" i="333"/>
  <c r="AF20" i="333"/>
  <c r="P22" i="333"/>
  <c r="AF22" i="333"/>
  <c r="P24" i="333"/>
  <c r="AF24" i="333"/>
  <c r="N43" i="333"/>
  <c r="AG31" i="333"/>
  <c r="O32" i="333"/>
  <c r="P35" i="333"/>
  <c r="AF36" i="333"/>
  <c r="R60" i="333"/>
  <c r="Q60" i="333"/>
  <c r="AF74" i="333"/>
  <c r="O74" i="333"/>
  <c r="AG74" i="333"/>
  <c r="O89" i="333"/>
  <c r="AG89" i="333"/>
  <c r="AF89" i="333"/>
  <c r="P95" i="333"/>
  <c r="AG100" i="333"/>
  <c r="AF100" i="333"/>
  <c r="O100" i="333"/>
  <c r="AG104" i="333"/>
  <c r="AF104" i="333"/>
  <c r="O104" i="333"/>
  <c r="P108" i="333"/>
  <c r="R112" i="333"/>
  <c r="Q112" i="333"/>
  <c r="AG115" i="333"/>
  <c r="AF115" i="333"/>
  <c r="O115" i="333"/>
  <c r="N134" i="333"/>
  <c r="AG128" i="333"/>
  <c r="AF128" i="333"/>
  <c r="O128" i="333"/>
  <c r="P31" i="333"/>
  <c r="AF31" i="333"/>
  <c r="AG33" i="333"/>
  <c r="O58" i="333"/>
  <c r="O69" i="333" s="1"/>
  <c r="AG58" i="333"/>
  <c r="AF58" i="333"/>
  <c r="AG98" i="333"/>
  <c r="AF98" i="333"/>
  <c r="O98" i="333"/>
  <c r="R110" i="333"/>
  <c r="Q110" i="333"/>
  <c r="AG113" i="333"/>
  <c r="AF113" i="333"/>
  <c r="O113" i="333"/>
  <c r="R118" i="333"/>
  <c r="Q118" i="333"/>
  <c r="AG130" i="333"/>
  <c r="AF130" i="333"/>
  <c r="O130" i="333"/>
  <c r="AG135" i="333"/>
  <c r="N147" i="333"/>
  <c r="AF135" i="333"/>
  <c r="O135" i="333"/>
  <c r="AG151" i="333"/>
  <c r="AF151" i="333"/>
  <c r="O151" i="333"/>
  <c r="R162" i="333"/>
  <c r="Q162" i="333"/>
  <c r="R166" i="333"/>
  <c r="Q166" i="333"/>
  <c r="AG35" i="333"/>
  <c r="AF35" i="333"/>
  <c r="AG37" i="333"/>
  <c r="AF37" i="333"/>
  <c r="O37" i="333"/>
  <c r="AF38" i="333"/>
  <c r="O38" i="333"/>
  <c r="AG38" i="333"/>
  <c r="AF45" i="333"/>
  <c r="O45" i="333"/>
  <c r="AG45" i="333"/>
  <c r="P56" i="333"/>
  <c r="AF72" i="333"/>
  <c r="O72" i="333"/>
  <c r="AG72" i="333"/>
  <c r="O85" i="333"/>
  <c r="AG85" i="333"/>
  <c r="AF85" i="333"/>
  <c r="AG102" i="333"/>
  <c r="AF102" i="333"/>
  <c r="O102" i="333"/>
  <c r="AG111" i="333"/>
  <c r="AF111" i="333"/>
  <c r="O111" i="333"/>
  <c r="R116" i="333"/>
  <c r="Q116" i="333"/>
  <c r="AG124" i="333"/>
  <c r="AF124" i="333"/>
  <c r="O124" i="333"/>
  <c r="AG149" i="333"/>
  <c r="AF149" i="333"/>
  <c r="O149" i="333"/>
  <c r="O46" i="333"/>
  <c r="O48" i="333"/>
  <c r="R49" i="333"/>
  <c r="AG49" i="333"/>
  <c r="O50" i="333"/>
  <c r="P57" i="333"/>
  <c r="AF60" i="333"/>
  <c r="O70" i="333"/>
  <c r="O71" i="333"/>
  <c r="O73" i="333"/>
  <c r="AG83" i="333"/>
  <c r="N95" i="333"/>
  <c r="AG97" i="333"/>
  <c r="AG99" i="333"/>
  <c r="AG101" i="333"/>
  <c r="AG103" i="333"/>
  <c r="AF118" i="333"/>
  <c r="AF122" i="333"/>
  <c r="AG123" i="333"/>
  <c r="AG125" i="333"/>
  <c r="AG127" i="333"/>
  <c r="AG129" i="333"/>
  <c r="R138" i="333"/>
  <c r="AF138" i="333"/>
  <c r="AG140" i="333"/>
  <c r="AF141" i="333"/>
  <c r="O141" i="333"/>
  <c r="AG141" i="333"/>
  <c r="AF142" i="333"/>
  <c r="O160" i="333"/>
  <c r="R150" i="333"/>
  <c r="R152" i="333"/>
  <c r="O161" i="333"/>
  <c r="AG161" i="333"/>
  <c r="N173" i="333"/>
  <c r="AG162" i="333"/>
  <c r="AG164" i="333"/>
  <c r="AG166" i="333"/>
  <c r="AG9" i="334"/>
  <c r="AF9" i="334"/>
  <c r="O9" i="334"/>
  <c r="AG32" i="334"/>
  <c r="AF32" i="334"/>
  <c r="O32" i="334"/>
  <c r="R37" i="334"/>
  <c r="Q37" i="334"/>
  <c r="O71" i="334"/>
  <c r="AG71" i="334"/>
  <c r="AF71" i="334"/>
  <c r="P37" i="333"/>
  <c r="P46" i="333"/>
  <c r="AF46" i="333"/>
  <c r="P48" i="333"/>
  <c r="AF48" i="333"/>
  <c r="AF50" i="333"/>
  <c r="Q57" i="333"/>
  <c r="AF57" i="333"/>
  <c r="AG60" i="333"/>
  <c r="N69" i="333"/>
  <c r="P70" i="333"/>
  <c r="AF71" i="333"/>
  <c r="AF73" i="333"/>
  <c r="O84" i="333"/>
  <c r="O86" i="333"/>
  <c r="O88" i="333"/>
  <c r="AG122" i="333"/>
  <c r="R136" i="333"/>
  <c r="AF140" i="333"/>
  <c r="R142" i="333"/>
  <c r="Q142" i="333"/>
  <c r="P160" i="333"/>
  <c r="P173" i="333"/>
  <c r="AG5" i="334"/>
  <c r="AF5" i="334"/>
  <c r="O5" i="334"/>
  <c r="N30" i="334"/>
  <c r="AF18" i="334"/>
  <c r="AG18" i="334"/>
  <c r="O18" i="334"/>
  <c r="AF21" i="334"/>
  <c r="AG69" i="334"/>
  <c r="AH57" i="334" s="1"/>
  <c r="Q69" i="334"/>
  <c r="AF69" i="334"/>
  <c r="O98" i="334"/>
  <c r="AG98" i="334"/>
  <c r="AF98" i="334"/>
  <c r="R57" i="333"/>
  <c r="AF61" i="333"/>
  <c r="AF70" i="333"/>
  <c r="O97" i="333"/>
  <c r="O99" i="333"/>
  <c r="O101" i="333"/>
  <c r="O103" i="333"/>
  <c r="O105" i="333"/>
  <c r="O122" i="333"/>
  <c r="O123" i="333"/>
  <c r="O125" i="333"/>
  <c r="O127" i="333"/>
  <c r="O129" i="333"/>
  <c r="P134" i="333"/>
  <c r="O137" i="333"/>
  <c r="AG137" i="333"/>
  <c r="R140" i="333"/>
  <c r="Q140" i="333"/>
  <c r="Q150" i="333"/>
  <c r="Q152" i="333"/>
  <c r="N160" i="333"/>
  <c r="G1" i="334"/>
  <c r="G2" i="334" s="1"/>
  <c r="N17" i="334"/>
  <c r="R59" i="334"/>
  <c r="Q59" i="334"/>
  <c r="O73" i="334"/>
  <c r="AG73" i="334"/>
  <c r="AF73" i="334"/>
  <c r="Q61" i="333"/>
  <c r="AG70" i="333"/>
  <c r="Q136" i="333"/>
  <c r="Q139" i="333"/>
  <c r="AG142" i="333"/>
  <c r="AF143" i="333"/>
  <c r="O143" i="333"/>
  <c r="AG143" i="333"/>
  <c r="P163" i="333"/>
  <c r="P6" i="334"/>
  <c r="R6" i="334"/>
  <c r="AG72" i="334"/>
  <c r="AF72" i="334"/>
  <c r="O72" i="334"/>
  <c r="P17" i="334"/>
  <c r="AG19" i="334"/>
  <c r="R21" i="334"/>
  <c r="Q21" i="334"/>
  <c r="R23" i="334"/>
  <c r="Q23" i="334"/>
  <c r="N43" i="334"/>
  <c r="AG34" i="334"/>
  <c r="AF34" i="334"/>
  <c r="R36" i="334"/>
  <c r="Q36" i="334"/>
  <c r="N56" i="334"/>
  <c r="AF44" i="334"/>
  <c r="O44" i="334"/>
  <c r="AG59" i="334"/>
  <c r="AF59" i="334"/>
  <c r="R61" i="334"/>
  <c r="Q61" i="334"/>
  <c r="P69" i="334"/>
  <c r="AF85" i="334"/>
  <c r="AG85" i="334"/>
  <c r="O85" i="334"/>
  <c r="R87" i="334"/>
  <c r="Q87" i="334"/>
  <c r="AG97" i="334"/>
  <c r="O97" i="334"/>
  <c r="AF97" i="334"/>
  <c r="AG101" i="334"/>
  <c r="O101" i="334"/>
  <c r="AF101" i="334"/>
  <c r="AG163" i="333"/>
  <c r="AG165" i="333"/>
  <c r="O7" i="334"/>
  <c r="AF7" i="334"/>
  <c r="O10" i="334"/>
  <c r="AG10" i="334"/>
  <c r="P18" i="334"/>
  <c r="O19" i="334"/>
  <c r="AF19" i="334"/>
  <c r="AF20" i="334"/>
  <c r="AG23" i="334"/>
  <c r="AF23" i="334"/>
  <c r="R31" i="334"/>
  <c r="Q31" i="334"/>
  <c r="R33" i="334"/>
  <c r="AG36" i="334"/>
  <c r="AF36" i="334"/>
  <c r="R38" i="334"/>
  <c r="Q38" i="334"/>
  <c r="R58" i="334"/>
  <c r="AG61" i="334"/>
  <c r="AF61" i="334"/>
  <c r="O70" i="334"/>
  <c r="AG70" i="334"/>
  <c r="AF70" i="334"/>
  <c r="Q74" i="334"/>
  <c r="N82" i="334"/>
  <c r="O100" i="334"/>
  <c r="AG100" i="334"/>
  <c r="AF100" i="334"/>
  <c r="AF162" i="333"/>
  <c r="O163" i="333"/>
  <c r="AF163" i="333"/>
  <c r="AF164" i="333"/>
  <c r="O165" i="333"/>
  <c r="AF165" i="333"/>
  <c r="AF166" i="333"/>
  <c r="O8" i="334"/>
  <c r="AG8" i="334"/>
  <c r="AG20" i="334"/>
  <c r="AG21" i="334"/>
  <c r="AF22" i="334"/>
  <c r="O22" i="334"/>
  <c r="AG22" i="334"/>
  <c r="P43" i="334"/>
  <c r="P31" i="334"/>
  <c r="Q34" i="334"/>
  <c r="R35" i="334"/>
  <c r="AG38" i="334"/>
  <c r="AF38" i="334"/>
  <c r="AG45" i="334"/>
  <c r="AF45" i="334"/>
  <c r="O45" i="334"/>
  <c r="O46" i="334"/>
  <c r="AG46" i="334"/>
  <c r="AG47" i="334"/>
  <c r="AF47" i="334"/>
  <c r="O47" i="334"/>
  <c r="O48" i="334"/>
  <c r="AG48" i="334"/>
  <c r="AG49" i="334"/>
  <c r="AF49" i="334"/>
  <c r="O49" i="334"/>
  <c r="O50" i="334"/>
  <c r="AG50" i="334"/>
  <c r="O57" i="334"/>
  <c r="AG57" i="334"/>
  <c r="AG99" i="334"/>
  <c r="O99" i="334"/>
  <c r="AF99" i="334"/>
  <c r="R84" i="334"/>
  <c r="AF87" i="334"/>
  <c r="AG87" i="334"/>
  <c r="R89" i="334"/>
  <c r="Q89" i="334"/>
  <c r="P109" i="334"/>
  <c r="P121" i="334"/>
  <c r="N121" i="334"/>
  <c r="AG109" i="334"/>
  <c r="AF109" i="334"/>
  <c r="AF110" i="334"/>
  <c r="AG110" i="334"/>
  <c r="AF112" i="334"/>
  <c r="O112" i="334"/>
  <c r="AG112" i="334"/>
  <c r="O24" i="334"/>
  <c r="AF31" i="334"/>
  <c r="P44" i="334"/>
  <c r="N95" i="334"/>
  <c r="AG83" i="334"/>
  <c r="O83" i="334"/>
  <c r="R86" i="334"/>
  <c r="AF89" i="334"/>
  <c r="AG89" i="334"/>
  <c r="N108" i="334"/>
  <c r="AF96" i="334"/>
  <c r="O96" i="334"/>
  <c r="AG96" i="334"/>
  <c r="P108" i="334"/>
  <c r="AG31" i="334"/>
  <c r="R74" i="334"/>
  <c r="O75" i="334"/>
  <c r="AF75" i="334"/>
  <c r="AG75" i="334"/>
  <c r="P82" i="334"/>
  <c r="Q84" i="334"/>
  <c r="P95" i="334"/>
  <c r="O102" i="334"/>
  <c r="AG102" i="334"/>
  <c r="AF102" i="334"/>
  <c r="AG103" i="334"/>
  <c r="O103" i="334"/>
  <c r="O109" i="334"/>
  <c r="R110" i="334"/>
  <c r="AF116" i="334"/>
  <c r="O116" i="334"/>
  <c r="AG116" i="334"/>
  <c r="P102" i="334"/>
  <c r="O111" i="334"/>
  <c r="O113" i="334"/>
  <c r="AG114" i="334"/>
  <c r="O115" i="334"/>
  <c r="O117" i="334"/>
  <c r="AG118" i="334"/>
  <c r="AF152" i="334"/>
  <c r="O152" i="334"/>
  <c r="AG152" i="334"/>
  <c r="R161" i="334"/>
  <c r="Q161" i="334"/>
  <c r="AG165" i="334"/>
  <c r="AF165" i="334"/>
  <c r="O165" i="334"/>
  <c r="AF111" i="334"/>
  <c r="AF122" i="334"/>
  <c r="N134" i="334"/>
  <c r="O122" i="334"/>
  <c r="AG127" i="334"/>
  <c r="AF127" i="334"/>
  <c r="O127" i="334"/>
  <c r="O128" i="334"/>
  <c r="AG128" i="334"/>
  <c r="AF128" i="334"/>
  <c r="O136" i="334"/>
  <c r="AG136" i="334"/>
  <c r="AF136" i="334"/>
  <c r="O140" i="334"/>
  <c r="AG140" i="334"/>
  <c r="AF140" i="334"/>
  <c r="O114" i="334"/>
  <c r="O118" i="334"/>
  <c r="AG125" i="334"/>
  <c r="AF125" i="334"/>
  <c r="O125" i="334"/>
  <c r="O126" i="334"/>
  <c r="AG126" i="334"/>
  <c r="O130" i="334"/>
  <c r="AG130" i="334"/>
  <c r="AF130" i="334"/>
  <c r="O135" i="334"/>
  <c r="AG135" i="334"/>
  <c r="N147" i="334"/>
  <c r="AF135" i="334"/>
  <c r="O142" i="334"/>
  <c r="AG142" i="334"/>
  <c r="AF142" i="334"/>
  <c r="AG123" i="334"/>
  <c r="AF123" i="334"/>
  <c r="O123" i="334"/>
  <c r="O124" i="334"/>
  <c r="AG124" i="334"/>
  <c r="AF126" i="334"/>
  <c r="O138" i="334"/>
  <c r="AG138" i="334"/>
  <c r="AF138" i="334"/>
  <c r="AF150" i="334"/>
  <c r="O150" i="334"/>
  <c r="AG150" i="334"/>
  <c r="AG163" i="334"/>
  <c r="AF163" i="334"/>
  <c r="O163" i="334"/>
  <c r="P173" i="334"/>
  <c r="O148" i="334"/>
  <c r="O149" i="334"/>
  <c r="O151" i="334"/>
  <c r="P160" i="334"/>
  <c r="N160" i="334"/>
  <c r="O129" i="334"/>
  <c r="P134" i="334"/>
  <c r="O137" i="334"/>
  <c r="O139" i="334"/>
  <c r="O141" i="334"/>
  <c r="O143" i="334"/>
  <c r="P148" i="334"/>
  <c r="P149" i="334"/>
  <c r="AF149" i="334"/>
  <c r="P151" i="334"/>
  <c r="AF151" i="334"/>
  <c r="AG161" i="334"/>
  <c r="N173" i="334"/>
  <c r="P125" i="334"/>
  <c r="P127" i="334"/>
  <c r="P129" i="334"/>
  <c r="AF129" i="334"/>
  <c r="AF137" i="334"/>
  <c r="AF139" i="334"/>
  <c r="AF141" i="334"/>
  <c r="AF143" i="334"/>
  <c r="AF148" i="334"/>
  <c r="O162" i="334"/>
  <c r="O164" i="334"/>
  <c r="R108" i="337" l="1"/>
  <c r="S96" i="337" s="1"/>
  <c r="Q108" i="337"/>
  <c r="R121" i="337"/>
  <c r="S109" i="337" s="1"/>
  <c r="Q121" i="337"/>
  <c r="R147" i="337"/>
  <c r="S135" i="337" s="1"/>
  <c r="Q147" i="337"/>
  <c r="R160" i="337"/>
  <c r="S148" i="337" s="1"/>
  <c r="Q160" i="337"/>
  <c r="Q30" i="337"/>
  <c r="R30" i="337"/>
  <c r="S18" i="337" s="1"/>
  <c r="R173" i="337"/>
  <c r="S161" i="337" s="1"/>
  <c r="Q173" i="337"/>
  <c r="R95" i="337"/>
  <c r="S83" i="337" s="1"/>
  <c r="Q95" i="337"/>
  <c r="R17" i="337"/>
  <c r="S5" i="337" s="1"/>
  <c r="Q17" i="337"/>
  <c r="E2" i="337"/>
  <c r="R134" i="337"/>
  <c r="S122" i="337" s="1"/>
  <c r="Q134" i="337"/>
  <c r="AG173" i="334"/>
  <c r="AH161" i="334" s="1"/>
  <c r="AF173" i="334"/>
  <c r="Q143" i="334"/>
  <c r="R143" i="334"/>
  <c r="AF147" i="334"/>
  <c r="AG147" i="334"/>
  <c r="AH135" i="334" s="1"/>
  <c r="Q125" i="334"/>
  <c r="R125" i="334"/>
  <c r="R114" i="334"/>
  <c r="Q114" i="334"/>
  <c r="R152" i="334"/>
  <c r="Q152" i="334"/>
  <c r="R113" i="334"/>
  <c r="Q113" i="334"/>
  <c r="O121" i="334"/>
  <c r="R109" i="334"/>
  <c r="Q109" i="334"/>
  <c r="R75" i="334"/>
  <c r="Q75" i="334"/>
  <c r="R83" i="334"/>
  <c r="O95" i="334"/>
  <c r="Q83" i="334"/>
  <c r="R50" i="334"/>
  <c r="Q50" i="334"/>
  <c r="R8" i="334"/>
  <c r="Q8" i="334"/>
  <c r="Q165" i="333"/>
  <c r="R165" i="333"/>
  <c r="AF82" i="334"/>
  <c r="AG82" i="334"/>
  <c r="AH70" i="334" s="1"/>
  <c r="Q82" i="334"/>
  <c r="O82" i="334"/>
  <c r="R70" i="334"/>
  <c r="Q70" i="334"/>
  <c r="Q19" i="334"/>
  <c r="R19" i="334"/>
  <c r="R85" i="334"/>
  <c r="Q85" i="334"/>
  <c r="Q72" i="334"/>
  <c r="R72" i="334"/>
  <c r="R125" i="333"/>
  <c r="Q125" i="333"/>
  <c r="R103" i="333"/>
  <c r="Q103" i="333"/>
  <c r="R34" i="334"/>
  <c r="R9" i="334"/>
  <c r="Q9" i="334"/>
  <c r="O173" i="333"/>
  <c r="R161" i="333"/>
  <c r="Q161" i="333"/>
  <c r="R70" i="333"/>
  <c r="Q70" i="333"/>
  <c r="O82" i="333"/>
  <c r="R82" i="333" s="1"/>
  <c r="S70" i="333" s="1"/>
  <c r="R124" i="333"/>
  <c r="Q124" i="333"/>
  <c r="R102" i="333"/>
  <c r="Q102" i="333"/>
  <c r="Q37" i="333"/>
  <c r="R37" i="333"/>
  <c r="R139" i="333"/>
  <c r="AF134" i="333"/>
  <c r="AG134" i="333"/>
  <c r="AH122" i="333" s="1"/>
  <c r="R89" i="333"/>
  <c r="Q89" i="333"/>
  <c r="Q11" i="333"/>
  <c r="R11" i="333"/>
  <c r="AG108" i="333"/>
  <c r="AH96" i="333" s="1"/>
  <c r="AF108" i="333"/>
  <c r="AG56" i="333"/>
  <c r="AH44" i="333" s="1"/>
  <c r="Q56" i="333"/>
  <c r="AF56" i="333"/>
  <c r="R36" i="333"/>
  <c r="Q36" i="333"/>
  <c r="R20" i="333"/>
  <c r="Q20" i="333"/>
  <c r="AG17" i="333"/>
  <c r="AH5" i="333" s="1"/>
  <c r="AF17" i="333"/>
  <c r="O30" i="333"/>
  <c r="R18" i="333"/>
  <c r="Q18" i="333"/>
  <c r="R21" i="333"/>
  <c r="Q21" i="333"/>
  <c r="R8" i="333"/>
  <c r="Q8" i="333"/>
  <c r="R164" i="334"/>
  <c r="Q164" i="334"/>
  <c r="Q141" i="334"/>
  <c r="R141" i="334"/>
  <c r="R151" i="334"/>
  <c r="Q151" i="334"/>
  <c r="R163" i="334"/>
  <c r="Q163" i="334"/>
  <c r="R130" i="334"/>
  <c r="Q130" i="334"/>
  <c r="R128" i="334"/>
  <c r="Q128" i="334"/>
  <c r="Q122" i="334"/>
  <c r="O134" i="334"/>
  <c r="R122" i="334"/>
  <c r="R165" i="334"/>
  <c r="Q165" i="334"/>
  <c r="R117" i="334"/>
  <c r="Q117" i="334"/>
  <c r="R111" i="334"/>
  <c r="Q111" i="334"/>
  <c r="R116" i="334"/>
  <c r="Q116" i="334"/>
  <c r="Q103" i="334"/>
  <c r="R103" i="334"/>
  <c r="Q102" i="334"/>
  <c r="R102" i="334"/>
  <c r="Q96" i="334"/>
  <c r="O108" i="334"/>
  <c r="R96" i="334"/>
  <c r="R24" i="334"/>
  <c r="Q24" i="334"/>
  <c r="AG121" i="334"/>
  <c r="AH109" i="334" s="1"/>
  <c r="AF121" i="334"/>
  <c r="Q49" i="334"/>
  <c r="R49" i="334"/>
  <c r="R48" i="334"/>
  <c r="Q48" i="334"/>
  <c r="R22" i="334"/>
  <c r="Q22" i="334"/>
  <c r="R7" i="334"/>
  <c r="Q7" i="334"/>
  <c r="Q44" i="334"/>
  <c r="O56" i="334"/>
  <c r="R56" i="334" s="1"/>
  <c r="S44" i="334" s="1"/>
  <c r="R44" i="334"/>
  <c r="Q43" i="334"/>
  <c r="AG43" i="334"/>
  <c r="AH31" i="334" s="1"/>
  <c r="AF43" i="334"/>
  <c r="R143" i="333"/>
  <c r="Q143" i="333"/>
  <c r="AG17" i="334"/>
  <c r="AH5" i="334" s="1"/>
  <c r="AF17" i="334"/>
  <c r="AG160" i="333"/>
  <c r="AH148" i="333" s="1"/>
  <c r="AF160" i="333"/>
  <c r="R123" i="333"/>
  <c r="Q123" i="333"/>
  <c r="R101" i="333"/>
  <c r="Q101" i="333"/>
  <c r="Q98" i="334"/>
  <c r="R98" i="334"/>
  <c r="AF30" i="334"/>
  <c r="AG30" i="334"/>
  <c r="AH18" i="334" s="1"/>
  <c r="Q88" i="333"/>
  <c r="R88" i="333"/>
  <c r="R32" i="334"/>
  <c r="Q32" i="334"/>
  <c r="O43" i="334"/>
  <c r="R43" i="334" s="1"/>
  <c r="S31" i="334" s="1"/>
  <c r="Q160" i="333"/>
  <c r="R141" i="333"/>
  <c r="Q141" i="333"/>
  <c r="Q149" i="333"/>
  <c r="R149" i="333"/>
  <c r="Q111" i="333"/>
  <c r="R111" i="333"/>
  <c r="R85" i="333"/>
  <c r="Q85" i="333"/>
  <c r="Q151" i="333"/>
  <c r="R151" i="333"/>
  <c r="O147" i="333"/>
  <c r="R135" i="333"/>
  <c r="Q135" i="333"/>
  <c r="R130" i="333"/>
  <c r="Q130" i="333"/>
  <c r="R58" i="333"/>
  <c r="Q58" i="333"/>
  <c r="R128" i="333"/>
  <c r="Q128" i="333"/>
  <c r="Q115" i="333"/>
  <c r="R115" i="333"/>
  <c r="R32" i="333"/>
  <c r="Q32" i="333"/>
  <c r="O43" i="333"/>
  <c r="R109" i="333"/>
  <c r="Q109" i="333"/>
  <c r="O121" i="333"/>
  <c r="R87" i="333"/>
  <c r="Q87" i="333"/>
  <c r="R47" i="333"/>
  <c r="Q47" i="333"/>
  <c r="Q31" i="333"/>
  <c r="R25" i="333"/>
  <c r="Q25" i="333"/>
  <c r="R6" i="333"/>
  <c r="Q6" i="333"/>
  <c r="R162" i="334"/>
  <c r="Q162" i="334"/>
  <c r="Q139" i="334"/>
  <c r="R139" i="334"/>
  <c r="Q129" i="334"/>
  <c r="R129" i="334"/>
  <c r="R149" i="334"/>
  <c r="Q149" i="334"/>
  <c r="R150" i="334"/>
  <c r="Q150" i="334"/>
  <c r="R124" i="334"/>
  <c r="Q124" i="334"/>
  <c r="R142" i="334"/>
  <c r="Q142" i="334"/>
  <c r="O147" i="334"/>
  <c r="R135" i="334"/>
  <c r="Q135" i="334"/>
  <c r="R136" i="334"/>
  <c r="Q136" i="334"/>
  <c r="Q127" i="334"/>
  <c r="R127" i="334"/>
  <c r="AG134" i="334"/>
  <c r="AH122" i="334" s="1"/>
  <c r="AF134" i="334"/>
  <c r="O173" i="334"/>
  <c r="R115" i="334"/>
  <c r="Q115" i="334"/>
  <c r="AG95" i="334"/>
  <c r="AH83" i="334" s="1"/>
  <c r="AF95" i="334"/>
  <c r="Q99" i="334"/>
  <c r="R99" i="334"/>
  <c r="O69" i="334"/>
  <c r="R69" i="334" s="1"/>
  <c r="S57" i="334" s="1"/>
  <c r="R57" i="334"/>
  <c r="Q57" i="334"/>
  <c r="Q47" i="334"/>
  <c r="R47" i="334"/>
  <c r="R46" i="334"/>
  <c r="Q46" i="334"/>
  <c r="Q97" i="334"/>
  <c r="R97" i="334"/>
  <c r="R73" i="334"/>
  <c r="Q73" i="334"/>
  <c r="Q6" i="334"/>
  <c r="R160" i="333"/>
  <c r="S148" i="333" s="1"/>
  <c r="R148" i="333"/>
  <c r="R129" i="333"/>
  <c r="Q129" i="333"/>
  <c r="O134" i="333"/>
  <c r="R122" i="333"/>
  <c r="Q122" i="333"/>
  <c r="R99" i="333"/>
  <c r="Q99" i="333"/>
  <c r="O30" i="334"/>
  <c r="Q18" i="334"/>
  <c r="R18" i="334"/>
  <c r="O17" i="334"/>
  <c r="R5" i="334"/>
  <c r="Q5" i="334"/>
  <c r="Q86" i="333"/>
  <c r="R86" i="333"/>
  <c r="Q110" i="334"/>
  <c r="R71" i="334"/>
  <c r="Q71" i="334"/>
  <c r="AF173" i="333"/>
  <c r="AG173" i="333"/>
  <c r="AH161" i="333" s="1"/>
  <c r="Q148" i="333"/>
  <c r="R73" i="333"/>
  <c r="Q73" i="333"/>
  <c r="R48" i="333"/>
  <c r="Q48" i="333"/>
  <c r="R61" i="333"/>
  <c r="R38" i="333"/>
  <c r="Q38" i="333"/>
  <c r="Q113" i="333"/>
  <c r="R113" i="333"/>
  <c r="R100" i="333"/>
  <c r="Q100" i="333"/>
  <c r="R74" i="333"/>
  <c r="Q74" i="333"/>
  <c r="R126" i="333"/>
  <c r="Q126" i="333"/>
  <c r="Q117" i="333"/>
  <c r="R117" i="333"/>
  <c r="AG121" i="333"/>
  <c r="AH109" i="333" s="1"/>
  <c r="AF121" i="333"/>
  <c r="O108" i="333"/>
  <c r="R96" i="333"/>
  <c r="Q96" i="333"/>
  <c r="Q49" i="333"/>
  <c r="O56" i="333"/>
  <c r="R56" i="333" s="1"/>
  <c r="S44" i="333" s="1"/>
  <c r="R44" i="333"/>
  <c r="Q44" i="333"/>
  <c r="R34" i="333"/>
  <c r="Q34" i="333"/>
  <c r="R24" i="333"/>
  <c r="Q24" i="333"/>
  <c r="Q17" i="333"/>
  <c r="E2" i="333"/>
  <c r="R17" i="333"/>
  <c r="S5" i="333" s="1"/>
  <c r="AG30" i="333"/>
  <c r="AH18" i="333" s="1"/>
  <c r="AF30" i="333"/>
  <c r="R10" i="333"/>
  <c r="Q10" i="333"/>
  <c r="R19" i="333"/>
  <c r="Q19" i="333"/>
  <c r="Q137" i="334"/>
  <c r="R137" i="334"/>
  <c r="AG160" i="334"/>
  <c r="AH148" i="334" s="1"/>
  <c r="AF160" i="334"/>
  <c r="R148" i="334"/>
  <c r="Q148" i="334"/>
  <c r="O160" i="334"/>
  <c r="R138" i="334"/>
  <c r="Q138" i="334"/>
  <c r="Q123" i="334"/>
  <c r="R123" i="334"/>
  <c r="R126" i="334"/>
  <c r="Q126" i="334"/>
  <c r="R118" i="334"/>
  <c r="Q118" i="334"/>
  <c r="R140" i="334"/>
  <c r="Q140" i="334"/>
  <c r="AF108" i="334"/>
  <c r="AG108" i="334"/>
  <c r="AH96" i="334" s="1"/>
  <c r="R112" i="334"/>
  <c r="Q112" i="334"/>
  <c r="Q45" i="334"/>
  <c r="R45" i="334"/>
  <c r="Q163" i="333"/>
  <c r="R163" i="333"/>
  <c r="Q100" i="334"/>
  <c r="R100" i="334"/>
  <c r="Q10" i="334"/>
  <c r="R10" i="334"/>
  <c r="Q101" i="334"/>
  <c r="R101" i="334"/>
  <c r="AG56" i="334"/>
  <c r="AH44" i="334" s="1"/>
  <c r="Q56" i="334"/>
  <c r="AF56" i="334"/>
  <c r="Q137" i="333"/>
  <c r="R137" i="333"/>
  <c r="R127" i="333"/>
  <c r="Q127" i="333"/>
  <c r="R105" i="333"/>
  <c r="Q105" i="333"/>
  <c r="R97" i="333"/>
  <c r="Q97" i="333"/>
  <c r="Q84" i="333"/>
  <c r="R84" i="333"/>
  <c r="AF69" i="333"/>
  <c r="AG69" i="333"/>
  <c r="AH57" i="333" s="1"/>
  <c r="Q69" i="333"/>
  <c r="R69" i="333"/>
  <c r="S57" i="333" s="1"/>
  <c r="AG95" i="333"/>
  <c r="AH83" i="333" s="1"/>
  <c r="AF95" i="333"/>
  <c r="R71" i="333"/>
  <c r="Q71" i="333"/>
  <c r="R50" i="333"/>
  <c r="Q50" i="333"/>
  <c r="R46" i="333"/>
  <c r="Q46" i="333"/>
  <c r="R72" i="333"/>
  <c r="Q72" i="333"/>
  <c r="R45" i="333"/>
  <c r="Q45" i="333"/>
  <c r="AG147" i="333"/>
  <c r="AH135" i="333" s="1"/>
  <c r="AF147" i="333"/>
  <c r="R98" i="333"/>
  <c r="Q98" i="333"/>
  <c r="R104" i="333"/>
  <c r="Q104" i="333"/>
  <c r="AG43" i="333"/>
  <c r="AH31" i="333" s="1"/>
  <c r="AF43" i="333"/>
  <c r="Q43" i="333"/>
  <c r="O95" i="333"/>
  <c r="Q33" i="333"/>
  <c r="R33" i="333"/>
  <c r="R22" i="333"/>
  <c r="Q22" i="333"/>
  <c r="R23" i="333"/>
  <c r="Q23" i="333"/>
  <c r="Q95" i="333" l="1"/>
  <c r="R95" i="333"/>
  <c r="S83" i="333" s="1"/>
  <c r="Q160" i="334"/>
  <c r="R160" i="334"/>
  <c r="S148" i="334" s="1"/>
  <c r="R17" i="334"/>
  <c r="S5" i="334" s="1"/>
  <c r="Q17" i="334"/>
  <c r="E2" i="334"/>
  <c r="R134" i="333"/>
  <c r="S122" i="333" s="1"/>
  <c r="Q134" i="333"/>
  <c r="R147" i="334"/>
  <c r="S135" i="334" s="1"/>
  <c r="Q147" i="334"/>
  <c r="R43" i="333"/>
  <c r="S31" i="333" s="1"/>
  <c r="R108" i="334"/>
  <c r="S96" i="334" s="1"/>
  <c r="Q108" i="334"/>
  <c r="R121" i="334"/>
  <c r="S109" i="334" s="1"/>
  <c r="Q121" i="334"/>
  <c r="R121" i="333"/>
  <c r="S109" i="333" s="1"/>
  <c r="Q121" i="333"/>
  <c r="R147" i="333"/>
  <c r="S135" i="333" s="1"/>
  <c r="Q147" i="333"/>
  <c r="Q108" i="333"/>
  <c r="R108" i="333"/>
  <c r="S96" i="333" s="1"/>
  <c r="Q173" i="333"/>
  <c r="R173" i="333"/>
  <c r="S161" i="333" s="1"/>
  <c r="R95" i="334"/>
  <c r="S83" i="334" s="1"/>
  <c r="Q95" i="334"/>
  <c r="R30" i="334"/>
  <c r="S18" i="334" s="1"/>
  <c r="Q30" i="334"/>
  <c r="R173" i="334"/>
  <c r="S161" i="334" s="1"/>
  <c r="Q173" i="334"/>
  <c r="R134" i="334"/>
  <c r="S122" i="334" s="1"/>
  <c r="Q134" i="334"/>
  <c r="Q30" i="333"/>
  <c r="R30" i="333"/>
  <c r="S18" i="333" s="1"/>
  <c r="R82" i="334"/>
  <c r="S70" i="334" s="1"/>
  <c r="J124" i="332" l="1"/>
  <c r="H123" i="332"/>
  <c r="H122" i="332"/>
  <c r="H121" i="332"/>
  <c r="H120" i="332"/>
  <c r="H119" i="332"/>
  <c r="P118" i="332"/>
  <c r="K118" i="332" s="1"/>
  <c r="L118" i="332" s="1"/>
  <c r="H118" i="332"/>
  <c r="P117" i="332"/>
  <c r="K117" i="332"/>
  <c r="L117" i="332" s="1"/>
  <c r="H117" i="332"/>
  <c r="P116" i="332"/>
  <c r="K116" i="332" s="1"/>
  <c r="L116" i="332" s="1"/>
  <c r="H116" i="332"/>
  <c r="P115" i="332"/>
  <c r="K115" i="332"/>
  <c r="L115" i="332" s="1"/>
  <c r="H115" i="332"/>
  <c r="P114" i="332"/>
  <c r="K114" i="332" s="1"/>
  <c r="L114" i="332" s="1"/>
  <c r="H114" i="332"/>
  <c r="P113" i="332"/>
  <c r="K113" i="332"/>
  <c r="L113" i="332" s="1"/>
  <c r="H113" i="332"/>
  <c r="P112" i="332"/>
  <c r="K112" i="332" s="1"/>
  <c r="H112" i="332"/>
  <c r="J111" i="332"/>
  <c r="H110" i="332"/>
  <c r="H109" i="332"/>
  <c r="H108" i="332"/>
  <c r="H107" i="332"/>
  <c r="H106" i="332"/>
  <c r="P105" i="332"/>
  <c r="K105" i="332" s="1"/>
  <c r="L105" i="332" s="1"/>
  <c r="H105" i="332"/>
  <c r="P104" i="332"/>
  <c r="K104" i="332"/>
  <c r="L104" i="332" s="1"/>
  <c r="H104" i="332"/>
  <c r="P103" i="332"/>
  <c r="K103" i="332" s="1"/>
  <c r="L103" i="332" s="1"/>
  <c r="H103" i="332"/>
  <c r="P102" i="332"/>
  <c r="K102" i="332"/>
  <c r="L102" i="332" s="1"/>
  <c r="H102" i="332"/>
  <c r="P101" i="332"/>
  <c r="K101" i="332" s="1"/>
  <c r="H101" i="332"/>
  <c r="J100" i="332"/>
  <c r="H99" i="332"/>
  <c r="H98" i="332"/>
  <c r="H97" i="332"/>
  <c r="H96" i="332"/>
  <c r="H95" i="332"/>
  <c r="H94" i="332"/>
  <c r="P93" i="332"/>
  <c r="K93" i="332" s="1"/>
  <c r="L93" i="332" s="1"/>
  <c r="H93" i="332"/>
  <c r="P92" i="332"/>
  <c r="K92" i="332"/>
  <c r="K100" i="332" s="1"/>
  <c r="H92" i="332"/>
  <c r="J91" i="332"/>
  <c r="H90" i="332"/>
  <c r="H89" i="332"/>
  <c r="H88" i="332"/>
  <c r="H87" i="332"/>
  <c r="H86" i="332"/>
  <c r="H85" i="332"/>
  <c r="H84" i="332"/>
  <c r="H83" i="332"/>
  <c r="P82" i="332"/>
  <c r="K82" i="332" s="1"/>
  <c r="H82" i="332"/>
  <c r="L81" i="332"/>
  <c r="K81" i="332"/>
  <c r="J81" i="332"/>
  <c r="H80" i="332"/>
  <c r="H79" i="332"/>
  <c r="H78" i="332"/>
  <c r="H77" i="332"/>
  <c r="H76" i="332"/>
  <c r="J75" i="332"/>
  <c r="H74" i="332"/>
  <c r="H73" i="332"/>
  <c r="P72" i="332"/>
  <c r="K72" i="332"/>
  <c r="L72" i="332" s="1"/>
  <c r="H72" i="332"/>
  <c r="P71" i="332"/>
  <c r="K71" i="332" s="1"/>
  <c r="L71" i="332" s="1"/>
  <c r="H71" i="332"/>
  <c r="P70" i="332"/>
  <c r="K70" i="332"/>
  <c r="L70" i="332" s="1"/>
  <c r="H70" i="332"/>
  <c r="P69" i="332"/>
  <c r="K69" i="332" s="1"/>
  <c r="L69" i="332" s="1"/>
  <c r="H69" i="332"/>
  <c r="P68" i="332"/>
  <c r="L68" i="332"/>
  <c r="K68" i="332"/>
  <c r="H68" i="332"/>
  <c r="P67" i="332"/>
  <c r="K67" i="332" s="1"/>
  <c r="L67" i="332" s="1"/>
  <c r="H67" i="332"/>
  <c r="P66" i="332"/>
  <c r="L66" i="332"/>
  <c r="K66" i="332"/>
  <c r="H66" i="332"/>
  <c r="P65" i="332"/>
  <c r="K65" i="332" s="1"/>
  <c r="H65" i="332"/>
  <c r="J64" i="332"/>
  <c r="H63" i="332"/>
  <c r="H62" i="332"/>
  <c r="H61" i="332"/>
  <c r="H60" i="332"/>
  <c r="H59" i="332"/>
  <c r="H58" i="332"/>
  <c r="P57" i="332"/>
  <c r="K57" i="332" s="1"/>
  <c r="L57" i="332" s="1"/>
  <c r="H57" i="332"/>
  <c r="P56" i="332"/>
  <c r="L56" i="332"/>
  <c r="K56" i="332"/>
  <c r="H56" i="332"/>
  <c r="P55" i="332"/>
  <c r="K55" i="332" s="1"/>
  <c r="L55" i="332" s="1"/>
  <c r="H55" i="332"/>
  <c r="P54" i="332"/>
  <c r="L54" i="332"/>
  <c r="K54" i="332"/>
  <c r="H54" i="332"/>
  <c r="P53" i="332"/>
  <c r="K53" i="332" s="1"/>
  <c r="L53" i="332" s="1"/>
  <c r="H53" i="332"/>
  <c r="P52" i="332"/>
  <c r="L52" i="332"/>
  <c r="K52" i="332"/>
  <c r="H52" i="332"/>
  <c r="H50" i="332"/>
  <c r="H49" i="332"/>
  <c r="H47" i="332"/>
  <c r="H46" i="332"/>
  <c r="H45" i="332"/>
  <c r="H44" i="332"/>
  <c r="H43" i="332"/>
  <c r="H42" i="332"/>
  <c r="H41" i="332"/>
  <c r="H40" i="332"/>
  <c r="H39" i="332"/>
  <c r="J38" i="332"/>
  <c r="H37" i="332"/>
  <c r="H36" i="332"/>
  <c r="H35" i="332"/>
  <c r="H34" i="332"/>
  <c r="H33" i="332"/>
  <c r="H32" i="332"/>
  <c r="H31" i="332"/>
  <c r="H30" i="332"/>
  <c r="H29" i="332"/>
  <c r="P28" i="332"/>
  <c r="K28" i="332" s="1"/>
  <c r="L28" i="332" s="1"/>
  <c r="H28" i="332"/>
  <c r="P27" i="332"/>
  <c r="K27" i="332"/>
  <c r="L27" i="332" s="1"/>
  <c r="H27" i="332"/>
  <c r="P26" i="332"/>
  <c r="K26" i="332" s="1"/>
  <c r="L26" i="332" s="1"/>
  <c r="H26" i="332"/>
  <c r="P25" i="332"/>
  <c r="K25" i="332"/>
  <c r="K38" i="332" s="1"/>
  <c r="H25" i="332"/>
  <c r="J24" i="332"/>
  <c r="H23" i="332"/>
  <c r="H22" i="332"/>
  <c r="P20" i="332"/>
  <c r="L20" i="332"/>
  <c r="K20" i="332"/>
  <c r="H20" i="332"/>
  <c r="P19" i="332"/>
  <c r="K19" i="332" s="1"/>
  <c r="L19" i="332" s="1"/>
  <c r="H19" i="332"/>
  <c r="P18" i="332"/>
  <c r="L18" i="332"/>
  <c r="K18" i="332"/>
  <c r="H18" i="332"/>
  <c r="P17" i="332"/>
  <c r="K17" i="332" s="1"/>
  <c r="H17" i="332"/>
  <c r="J16" i="332"/>
  <c r="H15" i="332"/>
  <c r="H14" i="332"/>
  <c r="H13" i="332"/>
  <c r="H12" i="332"/>
  <c r="H11" i="332"/>
  <c r="H10" i="332"/>
  <c r="H9" i="332"/>
  <c r="H8" i="332"/>
  <c r="P7" i="332"/>
  <c r="L7" i="332"/>
  <c r="K7" i="332"/>
  <c r="H7" i="332"/>
  <c r="P6" i="332"/>
  <c r="K6" i="332" s="1"/>
  <c r="L6" i="332" s="1"/>
  <c r="H6" i="332"/>
  <c r="P5" i="332"/>
  <c r="L5" i="332"/>
  <c r="L16" i="332" s="1"/>
  <c r="K5" i="332"/>
  <c r="K16" i="332" s="1"/>
  <c r="H5" i="332"/>
  <c r="I2" i="332"/>
  <c r="I1" i="332"/>
  <c r="E1" i="332"/>
  <c r="J124" i="331"/>
  <c r="H123" i="331"/>
  <c r="H122" i="331"/>
  <c r="H121" i="331"/>
  <c r="H120" i="331"/>
  <c r="H119" i="331"/>
  <c r="P118" i="331"/>
  <c r="K118" i="331"/>
  <c r="L118" i="331" s="1"/>
  <c r="H118" i="331"/>
  <c r="P117" i="331"/>
  <c r="K117" i="331"/>
  <c r="L117" i="331" s="1"/>
  <c r="H117" i="331"/>
  <c r="P116" i="331"/>
  <c r="K116" i="331"/>
  <c r="L116" i="331" s="1"/>
  <c r="H116" i="331"/>
  <c r="P115" i="331"/>
  <c r="L115" i="331"/>
  <c r="K115" i="331"/>
  <c r="H115" i="331"/>
  <c r="P114" i="331"/>
  <c r="K114" i="331"/>
  <c r="L114" i="331" s="1"/>
  <c r="H114" i="331"/>
  <c r="P113" i="331"/>
  <c r="L113" i="331"/>
  <c r="K113" i="331"/>
  <c r="H113" i="331"/>
  <c r="P112" i="331"/>
  <c r="K112" i="331"/>
  <c r="L112" i="331" s="1"/>
  <c r="L124" i="331" s="1"/>
  <c r="H112" i="331"/>
  <c r="J111" i="331"/>
  <c r="H110" i="331"/>
  <c r="H109" i="331"/>
  <c r="H108" i="331"/>
  <c r="H107" i="331"/>
  <c r="H106" i="331"/>
  <c r="P105" i="331"/>
  <c r="K105" i="331" s="1"/>
  <c r="L105" i="331" s="1"/>
  <c r="H105" i="331"/>
  <c r="P104" i="331"/>
  <c r="K104" i="331"/>
  <c r="L104" i="331" s="1"/>
  <c r="H104" i="331"/>
  <c r="P103" i="331"/>
  <c r="K103" i="331" s="1"/>
  <c r="L103" i="331" s="1"/>
  <c r="H103" i="331"/>
  <c r="P102" i="331"/>
  <c r="K102" i="331"/>
  <c r="L102" i="331" s="1"/>
  <c r="H102" i="331"/>
  <c r="P101" i="331"/>
  <c r="K101" i="331" s="1"/>
  <c r="H101" i="331"/>
  <c r="J100" i="331"/>
  <c r="H99" i="331"/>
  <c r="H98" i="331"/>
  <c r="H97" i="331"/>
  <c r="H96" i="331"/>
  <c r="H95" i="331"/>
  <c r="H94" i="331"/>
  <c r="P93" i="331"/>
  <c r="K93" i="331" s="1"/>
  <c r="L93" i="331" s="1"/>
  <c r="H93" i="331"/>
  <c r="P92" i="331"/>
  <c r="K92" i="331"/>
  <c r="K100" i="331" s="1"/>
  <c r="H92" i="331"/>
  <c r="J91" i="331"/>
  <c r="H90" i="331"/>
  <c r="H89" i="331"/>
  <c r="H88" i="331"/>
  <c r="H87" i="331"/>
  <c r="H86" i="331"/>
  <c r="H85" i="331"/>
  <c r="H84" i="331"/>
  <c r="H83" i="331"/>
  <c r="P82" i="331"/>
  <c r="K82" i="331"/>
  <c r="L82" i="331" s="1"/>
  <c r="L91" i="331" s="1"/>
  <c r="H82" i="331"/>
  <c r="L81" i="331"/>
  <c r="K81" i="331"/>
  <c r="J81" i="331"/>
  <c r="H80" i="331"/>
  <c r="H79" i="331"/>
  <c r="H78" i="331"/>
  <c r="H77" i="331"/>
  <c r="H76" i="331"/>
  <c r="J75" i="331"/>
  <c r="H74" i="331"/>
  <c r="H73" i="331"/>
  <c r="P72" i="331"/>
  <c r="L72" i="331"/>
  <c r="K72" i="331"/>
  <c r="H72" i="331"/>
  <c r="P71" i="331"/>
  <c r="K71" i="331" s="1"/>
  <c r="L71" i="331" s="1"/>
  <c r="H71" i="331"/>
  <c r="P70" i="331"/>
  <c r="L70" i="331"/>
  <c r="K70" i="331"/>
  <c r="H70" i="331"/>
  <c r="P69" i="331"/>
  <c r="K69" i="331" s="1"/>
  <c r="L69" i="331" s="1"/>
  <c r="H69" i="331"/>
  <c r="P68" i="331"/>
  <c r="K68" i="331"/>
  <c r="L68" i="331" s="1"/>
  <c r="H68" i="331"/>
  <c r="P67" i="331"/>
  <c r="K67" i="331" s="1"/>
  <c r="L67" i="331" s="1"/>
  <c r="H67" i="331"/>
  <c r="P66" i="331"/>
  <c r="K66" i="331"/>
  <c r="L66" i="331" s="1"/>
  <c r="H66" i="331"/>
  <c r="P65" i="331"/>
  <c r="K65" i="331" s="1"/>
  <c r="H65" i="331"/>
  <c r="J64" i="331"/>
  <c r="H63" i="331"/>
  <c r="H62" i="331"/>
  <c r="H61" i="331"/>
  <c r="H60" i="331"/>
  <c r="H59" i="331"/>
  <c r="H58" i="331"/>
  <c r="P57" i="331"/>
  <c r="K57" i="331" s="1"/>
  <c r="L57" i="331" s="1"/>
  <c r="H57" i="331"/>
  <c r="P56" i="331"/>
  <c r="K56" i="331"/>
  <c r="L56" i="331" s="1"/>
  <c r="H56" i="331"/>
  <c r="P55" i="331"/>
  <c r="K55" i="331" s="1"/>
  <c r="L55" i="331" s="1"/>
  <c r="H55" i="331"/>
  <c r="P54" i="331"/>
  <c r="K54" i="331"/>
  <c r="L54" i="331" s="1"/>
  <c r="H54" i="331"/>
  <c r="P53" i="331"/>
  <c r="K53" i="331" s="1"/>
  <c r="L53" i="331" s="1"/>
  <c r="H53" i="331"/>
  <c r="P52" i="331"/>
  <c r="K52" i="331"/>
  <c r="K64" i="331" s="1"/>
  <c r="H52" i="331"/>
  <c r="H50" i="331"/>
  <c r="H49" i="331"/>
  <c r="H47" i="331"/>
  <c r="H46" i="331"/>
  <c r="H45" i="331"/>
  <c r="H44" i="331"/>
  <c r="H43" i="331"/>
  <c r="H42" i="331"/>
  <c r="H41" i="331"/>
  <c r="H40" i="331"/>
  <c r="H39" i="331"/>
  <c r="J38" i="331"/>
  <c r="H37" i="331"/>
  <c r="H36" i="331"/>
  <c r="H35" i="331"/>
  <c r="H34" i="331"/>
  <c r="H33" i="331"/>
  <c r="H32" i="331"/>
  <c r="H31" i="331"/>
  <c r="H30" i="331"/>
  <c r="H29" i="331"/>
  <c r="P28" i="331"/>
  <c r="K28" i="331" s="1"/>
  <c r="L28" i="331" s="1"/>
  <c r="H28" i="331"/>
  <c r="P27" i="331"/>
  <c r="K27" i="331"/>
  <c r="L27" i="331" s="1"/>
  <c r="H27" i="331"/>
  <c r="P26" i="331"/>
  <c r="K26" i="331" s="1"/>
  <c r="L26" i="331" s="1"/>
  <c r="H26" i="331"/>
  <c r="P25" i="331"/>
  <c r="K25" i="331"/>
  <c r="L25" i="331" s="1"/>
  <c r="L38" i="331" s="1"/>
  <c r="H25" i="331"/>
  <c r="J24" i="331"/>
  <c r="H23" i="331"/>
  <c r="H22" i="331"/>
  <c r="P20" i="331"/>
  <c r="L20" i="331"/>
  <c r="K20" i="331"/>
  <c r="H20" i="331"/>
  <c r="P19" i="331"/>
  <c r="K19" i="331"/>
  <c r="L19" i="331" s="1"/>
  <c r="H19" i="331"/>
  <c r="P18" i="331"/>
  <c r="L18" i="331"/>
  <c r="K18" i="331"/>
  <c r="H18" i="331"/>
  <c r="P17" i="331"/>
  <c r="K17" i="331"/>
  <c r="K24" i="331" s="1"/>
  <c r="H17" i="331"/>
  <c r="J16" i="331"/>
  <c r="H15" i="331"/>
  <c r="H14" i="331"/>
  <c r="H13" i="331"/>
  <c r="H12" i="331"/>
  <c r="H11" i="331"/>
  <c r="H10" i="331"/>
  <c r="H9" i="331"/>
  <c r="H8" i="331"/>
  <c r="P7" i="331"/>
  <c r="K7" i="331"/>
  <c r="L7" i="331" s="1"/>
  <c r="H7" i="331"/>
  <c r="P6" i="331"/>
  <c r="L6" i="331"/>
  <c r="K6" i="331"/>
  <c r="H6" i="331"/>
  <c r="P5" i="331"/>
  <c r="K5" i="331"/>
  <c r="K16" i="331" s="1"/>
  <c r="H5" i="331"/>
  <c r="I2" i="331"/>
  <c r="I1" i="331"/>
  <c r="E1" i="331"/>
  <c r="M32" i="330"/>
  <c r="L32" i="330"/>
  <c r="K32" i="330"/>
  <c r="J32" i="330"/>
  <c r="I32" i="330"/>
  <c r="H32" i="330"/>
  <c r="G32" i="330"/>
  <c r="J8" i="330" s="1"/>
  <c r="F32" i="330"/>
  <c r="E32" i="330"/>
  <c r="D32" i="330"/>
  <c r="Q15" i="330"/>
  <c r="P15" i="330"/>
  <c r="O15" i="330"/>
  <c r="N15" i="330"/>
  <c r="M15" i="330"/>
  <c r="L15" i="330"/>
  <c r="K15" i="330"/>
  <c r="J15" i="330"/>
  <c r="I15" i="330"/>
  <c r="H15" i="330"/>
  <c r="G15" i="330"/>
  <c r="F15" i="330"/>
  <c r="E15" i="330"/>
  <c r="D15" i="330"/>
  <c r="H8" i="330"/>
  <c r="L7" i="330"/>
  <c r="J7" i="330"/>
  <c r="H7" i="330"/>
  <c r="F7" i="330"/>
  <c r="L6" i="330"/>
  <c r="J6" i="330"/>
  <c r="H6" i="330"/>
  <c r="F6" i="330"/>
  <c r="M32" i="329"/>
  <c r="L32" i="329"/>
  <c r="K32" i="329"/>
  <c r="L8" i="329" s="1"/>
  <c r="J32" i="329"/>
  <c r="I32" i="329"/>
  <c r="H32" i="329"/>
  <c r="G32" i="329"/>
  <c r="F32" i="329"/>
  <c r="E32" i="329"/>
  <c r="D32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H8" i="329" s="1"/>
  <c r="L7" i="329"/>
  <c r="J7" i="329"/>
  <c r="H7" i="329"/>
  <c r="F7" i="329"/>
  <c r="L6" i="329"/>
  <c r="J6" i="329"/>
  <c r="H6" i="329"/>
  <c r="F6" i="329"/>
  <c r="L8" i="330" l="1"/>
  <c r="F8" i="330"/>
  <c r="J8" i="329"/>
  <c r="F8" i="329"/>
  <c r="G1" i="332"/>
  <c r="G2" i="332" s="1"/>
  <c r="K75" i="331"/>
  <c r="L65" i="331"/>
  <c r="L75" i="331" s="1"/>
  <c r="G1" i="331"/>
  <c r="G2" i="331" s="1"/>
  <c r="K111" i="331"/>
  <c r="L101" i="331"/>
  <c r="L111" i="331" s="1"/>
  <c r="L64" i="332"/>
  <c r="L101" i="332"/>
  <c r="L111" i="332" s="1"/>
  <c r="K111" i="332"/>
  <c r="K24" i="332"/>
  <c r="L17" i="332"/>
  <c r="L24" i="332" s="1"/>
  <c r="E2" i="332" s="1"/>
  <c r="K64" i="332"/>
  <c r="K75" i="332"/>
  <c r="L65" i="332"/>
  <c r="L75" i="332" s="1"/>
  <c r="L82" i="332"/>
  <c r="L91" i="332" s="1"/>
  <c r="K91" i="332"/>
  <c r="L112" i="332"/>
  <c r="L124" i="332" s="1"/>
  <c r="K124" i="332"/>
  <c r="L17" i="331"/>
  <c r="L24" i="331" s="1"/>
  <c r="K38" i="331"/>
  <c r="K91" i="331"/>
  <c r="K124" i="331"/>
  <c r="L92" i="332"/>
  <c r="L100" i="332" s="1"/>
  <c r="L25" i="332"/>
  <c r="L38" i="332" s="1"/>
  <c r="L5" i="331"/>
  <c r="L16" i="331" s="1"/>
  <c r="L52" i="331"/>
  <c r="L64" i="331" s="1"/>
  <c r="L92" i="331"/>
  <c r="L100" i="331" s="1"/>
  <c r="J124" i="328"/>
  <c r="H123" i="328"/>
  <c r="H122" i="328"/>
  <c r="H121" i="328"/>
  <c r="H120" i="328"/>
  <c r="H119" i="328"/>
  <c r="P118" i="328"/>
  <c r="K118" i="328" s="1"/>
  <c r="L118" i="328" s="1"/>
  <c r="H118" i="328"/>
  <c r="P117" i="328"/>
  <c r="L117" i="328"/>
  <c r="K117" i="328"/>
  <c r="H117" i="328"/>
  <c r="P116" i="328"/>
  <c r="K116" i="328" s="1"/>
  <c r="L116" i="328" s="1"/>
  <c r="H116" i="328"/>
  <c r="P115" i="328"/>
  <c r="L115" i="328"/>
  <c r="K115" i="328"/>
  <c r="H115" i="328"/>
  <c r="P114" i="328"/>
  <c r="K114" i="328" s="1"/>
  <c r="L114" i="328" s="1"/>
  <c r="H114" i="328"/>
  <c r="P113" i="328"/>
  <c r="L113" i="328"/>
  <c r="K113" i="328"/>
  <c r="H113" i="328"/>
  <c r="P112" i="328"/>
  <c r="K112" i="328" s="1"/>
  <c r="H112" i="328"/>
  <c r="J111" i="328"/>
  <c r="H110" i="328"/>
  <c r="H109" i="328"/>
  <c r="H108" i="328"/>
  <c r="H107" i="328"/>
  <c r="H106" i="328"/>
  <c r="P105" i="328"/>
  <c r="K105" i="328"/>
  <c r="L105" i="328" s="1"/>
  <c r="H105" i="328"/>
  <c r="P104" i="328"/>
  <c r="K104" i="328" s="1"/>
  <c r="L104" i="328" s="1"/>
  <c r="H104" i="328"/>
  <c r="P103" i="328"/>
  <c r="K103" i="328"/>
  <c r="L103" i="328" s="1"/>
  <c r="H103" i="328"/>
  <c r="P102" i="328"/>
  <c r="K102" i="328" s="1"/>
  <c r="L102" i="328" s="1"/>
  <c r="H102" i="328"/>
  <c r="P101" i="328"/>
  <c r="K101" i="328"/>
  <c r="L101" i="328" s="1"/>
  <c r="L111" i="328" s="1"/>
  <c r="H101" i="328"/>
  <c r="J100" i="328"/>
  <c r="H99" i="328"/>
  <c r="H98" i="328"/>
  <c r="H97" i="328"/>
  <c r="H96" i="328"/>
  <c r="H95" i="328"/>
  <c r="H94" i="328"/>
  <c r="P93" i="328"/>
  <c r="K93" i="328"/>
  <c r="L93" i="328" s="1"/>
  <c r="H93" i="328"/>
  <c r="P92" i="328"/>
  <c r="K92" i="328" s="1"/>
  <c r="H92" i="328"/>
  <c r="J91" i="328"/>
  <c r="H90" i="328"/>
  <c r="H89" i="328"/>
  <c r="H88" i="328"/>
  <c r="H87" i="328"/>
  <c r="H86" i="328"/>
  <c r="H85" i="328"/>
  <c r="H84" i="328"/>
  <c r="H83" i="328"/>
  <c r="P82" i="328"/>
  <c r="K82" i="328" s="1"/>
  <c r="H82" i="328"/>
  <c r="L81" i="328"/>
  <c r="K81" i="328"/>
  <c r="J81" i="328"/>
  <c r="H80" i="328"/>
  <c r="H79" i="328"/>
  <c r="H78" i="328"/>
  <c r="H77" i="328"/>
  <c r="H76" i="328"/>
  <c r="J75" i="328"/>
  <c r="H74" i="328"/>
  <c r="H73" i="328"/>
  <c r="P72" i="328"/>
  <c r="K72" i="328" s="1"/>
  <c r="L72" i="328" s="1"/>
  <c r="H72" i="328"/>
  <c r="P71" i="328"/>
  <c r="K71" i="328"/>
  <c r="L71" i="328" s="1"/>
  <c r="H71" i="328"/>
  <c r="P70" i="328"/>
  <c r="K70" i="328" s="1"/>
  <c r="L70" i="328" s="1"/>
  <c r="H70" i="328"/>
  <c r="P69" i="328"/>
  <c r="K69" i="328"/>
  <c r="L69" i="328" s="1"/>
  <c r="H69" i="328"/>
  <c r="P68" i="328"/>
  <c r="K68" i="328" s="1"/>
  <c r="L68" i="328" s="1"/>
  <c r="H68" i="328"/>
  <c r="P67" i="328"/>
  <c r="K67" i="328"/>
  <c r="L67" i="328" s="1"/>
  <c r="H67" i="328"/>
  <c r="P66" i="328"/>
  <c r="K66" i="328" s="1"/>
  <c r="L66" i="328" s="1"/>
  <c r="H66" i="328"/>
  <c r="P65" i="328"/>
  <c r="K65" i="328"/>
  <c r="K75" i="328" s="1"/>
  <c r="H65" i="328"/>
  <c r="J64" i="328"/>
  <c r="H63" i="328"/>
  <c r="H62" i="328"/>
  <c r="H61" i="328"/>
  <c r="H60" i="328"/>
  <c r="H59" i="328"/>
  <c r="H58" i="328"/>
  <c r="P57" i="328"/>
  <c r="K57" i="328"/>
  <c r="L57" i="328" s="1"/>
  <c r="H57" i="328"/>
  <c r="P56" i="328"/>
  <c r="K56" i="328" s="1"/>
  <c r="L56" i="328" s="1"/>
  <c r="H56" i="328"/>
  <c r="P55" i="328"/>
  <c r="K55" i="328"/>
  <c r="L55" i="328" s="1"/>
  <c r="H55" i="328"/>
  <c r="P54" i="328"/>
  <c r="K54" i="328" s="1"/>
  <c r="L54" i="328" s="1"/>
  <c r="H54" i="328"/>
  <c r="P53" i="328"/>
  <c r="K53" i="328"/>
  <c r="L53" i="328" s="1"/>
  <c r="H53" i="328"/>
  <c r="P52" i="328"/>
  <c r="K52" i="328" s="1"/>
  <c r="H52" i="328"/>
  <c r="H50" i="328"/>
  <c r="H49" i="328"/>
  <c r="H47" i="328"/>
  <c r="H46" i="328"/>
  <c r="H45" i="328"/>
  <c r="H44" i="328"/>
  <c r="H43" i="328"/>
  <c r="H42" i="328"/>
  <c r="H41" i="328"/>
  <c r="H40" i="328"/>
  <c r="H39" i="328"/>
  <c r="J38" i="328"/>
  <c r="I1" i="328" s="1"/>
  <c r="H37" i="328"/>
  <c r="H36" i="328"/>
  <c r="H35" i="328"/>
  <c r="H34" i="328"/>
  <c r="H33" i="328"/>
  <c r="H32" i="328"/>
  <c r="H31" i="328"/>
  <c r="H30" i="328"/>
  <c r="H29" i="328"/>
  <c r="P28" i="328"/>
  <c r="K28" i="328" s="1"/>
  <c r="L28" i="328" s="1"/>
  <c r="H28" i="328"/>
  <c r="P27" i="328"/>
  <c r="K27" i="328"/>
  <c r="L27" i="328" s="1"/>
  <c r="H27" i="328"/>
  <c r="P26" i="328"/>
  <c r="K26" i="328" s="1"/>
  <c r="L26" i="328" s="1"/>
  <c r="H26" i="328"/>
  <c r="P25" i="328"/>
  <c r="K25" i="328"/>
  <c r="L25" i="328" s="1"/>
  <c r="L38" i="328" s="1"/>
  <c r="H25" i="328"/>
  <c r="J24" i="328"/>
  <c r="H23" i="328"/>
  <c r="H22" i="328"/>
  <c r="P21" i="328"/>
  <c r="K21" i="328"/>
  <c r="L21" i="328" s="1"/>
  <c r="H21" i="328"/>
  <c r="P20" i="328"/>
  <c r="K20" i="328" s="1"/>
  <c r="L20" i="328" s="1"/>
  <c r="H20" i="328"/>
  <c r="P19" i="328"/>
  <c r="K19" i="328"/>
  <c r="L19" i="328" s="1"/>
  <c r="H19" i="328"/>
  <c r="P18" i="328"/>
  <c r="K18" i="328" s="1"/>
  <c r="L18" i="328" s="1"/>
  <c r="H18" i="328"/>
  <c r="P17" i="328"/>
  <c r="K17" i="328"/>
  <c r="K24" i="328" s="1"/>
  <c r="H17" i="328"/>
  <c r="J16" i="328"/>
  <c r="H15" i="328"/>
  <c r="H14" i="328"/>
  <c r="H13" i="328"/>
  <c r="H12" i="328"/>
  <c r="H11" i="328"/>
  <c r="H10" i="328"/>
  <c r="H9" i="328"/>
  <c r="H8" i="328"/>
  <c r="P7" i="328"/>
  <c r="K7" i="328" s="1"/>
  <c r="L7" i="328" s="1"/>
  <c r="H7" i="328"/>
  <c r="P6" i="328"/>
  <c r="L6" i="328"/>
  <c r="K6" i="328"/>
  <c r="H6" i="328"/>
  <c r="P5" i="328"/>
  <c r="K5" i="328" s="1"/>
  <c r="H5" i="328"/>
  <c r="I2" i="328"/>
  <c r="E1" i="328"/>
  <c r="E2" i="331" l="1"/>
  <c r="K64" i="328"/>
  <c r="L52" i="328"/>
  <c r="L64" i="328" s="1"/>
  <c r="K16" i="328"/>
  <c r="L5" i="328"/>
  <c r="L16" i="328" s="1"/>
  <c r="E2" i="328" s="1"/>
  <c r="L82" i="328"/>
  <c r="L91" i="328" s="1"/>
  <c r="K91" i="328"/>
  <c r="L112" i="328"/>
  <c r="L124" i="328" s="1"/>
  <c r="K124" i="328"/>
  <c r="G1" i="328"/>
  <c r="G2" i="328" s="1"/>
  <c r="K100" i="328"/>
  <c r="L92" i="328"/>
  <c r="L100" i="328" s="1"/>
  <c r="K111" i="328"/>
  <c r="K38" i="328"/>
  <c r="L65" i="328"/>
  <c r="L75" i="328" s="1"/>
  <c r="L17" i="328"/>
  <c r="L24" i="328" s="1"/>
  <c r="AE173" i="327" l="1"/>
  <c r="AD173" i="327"/>
  <c r="AA173" i="327"/>
  <c r="Z173" i="327"/>
  <c r="M173" i="327"/>
  <c r="W172" i="327"/>
  <c r="H172" i="327"/>
  <c r="W171" i="327"/>
  <c r="H171" i="327"/>
  <c r="AG170" i="327"/>
  <c r="AF170" i="327"/>
  <c r="W170" i="327"/>
  <c r="H170" i="327"/>
  <c r="AG169" i="327"/>
  <c r="AF169" i="327"/>
  <c r="W169" i="327"/>
  <c r="H169" i="327"/>
  <c r="AG168" i="327"/>
  <c r="AF168" i="327"/>
  <c r="W168" i="327"/>
  <c r="H168" i="327"/>
  <c r="AG167" i="327"/>
  <c r="AF167" i="327"/>
  <c r="W167" i="327"/>
  <c r="AG166" i="327"/>
  <c r="W166" i="327"/>
  <c r="N166" i="327"/>
  <c r="AF166" i="327" s="1"/>
  <c r="P166" i="327"/>
  <c r="H166" i="327"/>
  <c r="W165" i="327"/>
  <c r="N165" i="327" s="1"/>
  <c r="P165" i="327"/>
  <c r="H165" i="327"/>
  <c r="AG164" i="327"/>
  <c r="W164" i="327"/>
  <c r="N164" i="327"/>
  <c r="O164" i="327" s="1"/>
  <c r="AF164" i="327"/>
  <c r="P164" i="327"/>
  <c r="H164" i="327"/>
  <c r="W163" i="327"/>
  <c r="N163" i="327" s="1"/>
  <c r="P163" i="327"/>
  <c r="H163" i="327"/>
  <c r="AG162" i="327"/>
  <c r="W162" i="327"/>
  <c r="N162" i="327"/>
  <c r="AF162" i="327" s="1"/>
  <c r="P162" i="327"/>
  <c r="H162" i="327"/>
  <c r="W161" i="327"/>
  <c r="N161" i="327" s="1"/>
  <c r="P161" i="327"/>
  <c r="H161" i="327"/>
  <c r="AE160" i="327"/>
  <c r="AD160" i="327"/>
  <c r="AA160" i="327"/>
  <c r="Z160" i="327"/>
  <c r="M160" i="327"/>
  <c r="W159" i="327"/>
  <c r="H159" i="327"/>
  <c r="W158" i="327"/>
  <c r="H158" i="327"/>
  <c r="W157" i="327"/>
  <c r="H157" i="327"/>
  <c r="W156" i="327"/>
  <c r="H156" i="327"/>
  <c r="W155" i="327"/>
  <c r="H155" i="327"/>
  <c r="AG154" i="327"/>
  <c r="AF154" i="327"/>
  <c r="H154" i="327"/>
  <c r="AG153" i="327"/>
  <c r="AF153" i="327"/>
  <c r="H153" i="327"/>
  <c r="W152" i="327"/>
  <c r="N152" i="327" s="1"/>
  <c r="P152" i="327"/>
  <c r="H152" i="327"/>
  <c r="W151" i="327"/>
  <c r="N151" i="327"/>
  <c r="AG151" i="327" s="1"/>
  <c r="H151" i="327"/>
  <c r="W150" i="327"/>
  <c r="N150" i="327" s="1"/>
  <c r="P150" i="327"/>
  <c r="H150" i="327"/>
  <c r="W149" i="327"/>
  <c r="N149" i="327"/>
  <c r="AG149" i="327" s="1"/>
  <c r="H149" i="327"/>
  <c r="W148" i="327"/>
  <c r="N148" i="327"/>
  <c r="AG148" i="327" s="1"/>
  <c r="H148" i="327"/>
  <c r="AE147" i="327"/>
  <c r="AD147" i="327"/>
  <c r="AA147" i="327"/>
  <c r="Z147" i="327"/>
  <c r="W147" i="327"/>
  <c r="M147" i="327"/>
  <c r="W146" i="327"/>
  <c r="H146" i="327"/>
  <c r="AG145" i="327"/>
  <c r="AF145" i="327"/>
  <c r="W145" i="327"/>
  <c r="H145" i="327"/>
  <c r="AG144" i="327"/>
  <c r="AF144" i="327"/>
  <c r="W144" i="327"/>
  <c r="H144" i="327"/>
  <c r="W143" i="327"/>
  <c r="N143" i="327"/>
  <c r="AG143" i="327" s="1"/>
  <c r="P143" i="327"/>
  <c r="H143" i="327"/>
  <c r="W142" i="327"/>
  <c r="N142" i="327" s="1"/>
  <c r="P142" i="327"/>
  <c r="H142" i="327"/>
  <c r="W141" i="327"/>
  <c r="P141" i="327"/>
  <c r="N141" i="327"/>
  <c r="AG141" i="327" s="1"/>
  <c r="H141" i="327"/>
  <c r="W140" i="327"/>
  <c r="N140" i="327" s="1"/>
  <c r="P140" i="327"/>
  <c r="H140" i="327"/>
  <c r="W139" i="327"/>
  <c r="P139" i="327"/>
  <c r="N139" i="327"/>
  <c r="AG139" i="327" s="1"/>
  <c r="H139" i="327"/>
  <c r="W138" i="327"/>
  <c r="N138" i="327" s="1"/>
  <c r="P138" i="327"/>
  <c r="H138" i="327"/>
  <c r="W137" i="327"/>
  <c r="N137" i="327"/>
  <c r="AG137" i="327" s="1"/>
  <c r="P137" i="327"/>
  <c r="H137" i="327"/>
  <c r="W136" i="327"/>
  <c r="N136" i="327" s="1"/>
  <c r="P136" i="327"/>
  <c r="H136" i="327"/>
  <c r="W135" i="327"/>
  <c r="N135" i="327" s="1"/>
  <c r="P135" i="327"/>
  <c r="P147" i="327"/>
  <c r="H135" i="327"/>
  <c r="AE134" i="327"/>
  <c r="AD134" i="327"/>
  <c r="AA134" i="327"/>
  <c r="Z134" i="327"/>
  <c r="M134" i="327"/>
  <c r="W133" i="327"/>
  <c r="H133" i="327"/>
  <c r="W132" i="327"/>
  <c r="H132" i="327"/>
  <c r="AG131" i="327"/>
  <c r="AF131" i="327"/>
  <c r="W131" i="327"/>
  <c r="H131" i="327"/>
  <c r="W130" i="327"/>
  <c r="N130" i="327" s="1"/>
  <c r="P130" i="327"/>
  <c r="H130" i="327"/>
  <c r="W129" i="327"/>
  <c r="N129" i="327"/>
  <c r="AG129" i="327" s="1"/>
  <c r="P129" i="327"/>
  <c r="H129" i="327"/>
  <c r="W128" i="327"/>
  <c r="N128" i="327" s="1"/>
  <c r="P128" i="327"/>
  <c r="H128" i="327"/>
  <c r="W127" i="327"/>
  <c r="N127" i="327"/>
  <c r="AG127" i="327" s="1"/>
  <c r="P127" i="327"/>
  <c r="H127" i="327"/>
  <c r="W126" i="327"/>
  <c r="N126" i="327" s="1"/>
  <c r="P126" i="327"/>
  <c r="H126" i="327"/>
  <c r="W125" i="327"/>
  <c r="N125" i="327"/>
  <c r="AG125" i="327" s="1"/>
  <c r="H125" i="327"/>
  <c r="W124" i="327"/>
  <c r="N124" i="327" s="1"/>
  <c r="P124" i="327"/>
  <c r="H124" i="327"/>
  <c r="W123" i="327"/>
  <c r="N123" i="327"/>
  <c r="P123" i="327"/>
  <c r="H123" i="327"/>
  <c r="AG122" i="327"/>
  <c r="W122" i="327"/>
  <c r="N122" i="327"/>
  <c r="P122" i="327"/>
  <c r="H122" i="327"/>
  <c r="AE121" i="327"/>
  <c r="AD121" i="327"/>
  <c r="AA121" i="327"/>
  <c r="Z121" i="327"/>
  <c r="W121" i="327"/>
  <c r="M121" i="327"/>
  <c r="AG120" i="327"/>
  <c r="AF120" i="327"/>
  <c r="W120" i="327"/>
  <c r="H120" i="327"/>
  <c r="AG119" i="327"/>
  <c r="AF119" i="327"/>
  <c r="W119" i="327"/>
  <c r="H119" i="327"/>
  <c r="AG118" i="327"/>
  <c r="AF118" i="327"/>
  <c r="H118" i="327"/>
  <c r="W117" i="327"/>
  <c r="N117" i="327"/>
  <c r="P117" i="327"/>
  <c r="H117" i="327"/>
  <c r="W116" i="327"/>
  <c r="N116" i="327" s="1"/>
  <c r="P116" i="327"/>
  <c r="H116" i="327"/>
  <c r="W115" i="327"/>
  <c r="N115" i="327"/>
  <c r="O115" i="327" s="1"/>
  <c r="H115" i="327"/>
  <c r="W114" i="327"/>
  <c r="N114" i="327" s="1"/>
  <c r="P114" i="327"/>
  <c r="H114" i="327"/>
  <c r="W113" i="327"/>
  <c r="N113" i="327"/>
  <c r="O113" i="327" s="1"/>
  <c r="H113" i="327"/>
  <c r="W112" i="327"/>
  <c r="N112" i="327" s="1"/>
  <c r="P112" i="327"/>
  <c r="H112" i="327"/>
  <c r="W111" i="327"/>
  <c r="N111" i="327"/>
  <c r="O111" i="327" s="1"/>
  <c r="H111" i="327"/>
  <c r="W110" i="327"/>
  <c r="N110" i="327" s="1"/>
  <c r="P110" i="327"/>
  <c r="H110" i="327"/>
  <c r="W109" i="327"/>
  <c r="N109" i="327" s="1"/>
  <c r="P121" i="327"/>
  <c r="H109" i="327"/>
  <c r="AE108" i="327"/>
  <c r="AD108" i="327"/>
  <c r="AA108" i="327"/>
  <c r="Z108" i="327"/>
  <c r="W108" i="327"/>
  <c r="M108" i="327"/>
  <c r="W107" i="327"/>
  <c r="H107" i="327"/>
  <c r="AG106" i="327"/>
  <c r="AF106" i="327"/>
  <c r="W106" i="327"/>
  <c r="H106" i="327"/>
  <c r="AG105" i="327"/>
  <c r="AF105" i="327"/>
  <c r="W105" i="327"/>
  <c r="H105" i="327"/>
  <c r="W104" i="327"/>
  <c r="N104" i="327" s="1"/>
  <c r="P104" i="327"/>
  <c r="H104" i="327"/>
  <c r="W103" i="327"/>
  <c r="P103" i="327"/>
  <c r="N103" i="327"/>
  <c r="O103" i="327" s="1"/>
  <c r="AG103" i="327"/>
  <c r="H103" i="327"/>
  <c r="W102" i="327"/>
  <c r="N102" i="327"/>
  <c r="AF102" i="327" s="1"/>
  <c r="P102" i="327"/>
  <c r="H102" i="327"/>
  <c r="W101" i="327"/>
  <c r="P101" i="327"/>
  <c r="N101" i="327"/>
  <c r="O101" i="327" s="1"/>
  <c r="AG101" i="327"/>
  <c r="H101" i="327"/>
  <c r="W100" i="327"/>
  <c r="N100" i="327"/>
  <c r="AF100" i="327" s="1"/>
  <c r="P100" i="327"/>
  <c r="H100" i="327"/>
  <c r="W99" i="327"/>
  <c r="P99" i="327"/>
  <c r="N99" i="327"/>
  <c r="O99" i="327" s="1"/>
  <c r="AG99" i="327"/>
  <c r="H99" i="327"/>
  <c r="W98" i="327"/>
  <c r="N98" i="327"/>
  <c r="AF98" i="327" s="1"/>
  <c r="P98" i="327"/>
  <c r="H98" i="327"/>
  <c r="W97" i="327"/>
  <c r="P97" i="327"/>
  <c r="N97" i="327"/>
  <c r="O97" i="327" s="1"/>
  <c r="AG97" i="327"/>
  <c r="H97" i="327"/>
  <c r="W96" i="327"/>
  <c r="N96" i="327" s="1"/>
  <c r="P96" i="327"/>
  <c r="H96" i="327"/>
  <c r="AE95" i="327"/>
  <c r="AD95" i="327"/>
  <c r="AA95" i="327"/>
  <c r="Z95" i="327"/>
  <c r="M95" i="327"/>
  <c r="P95" i="327" s="1"/>
  <c r="AG94" i="327"/>
  <c r="AF94" i="327"/>
  <c r="W94" i="327"/>
  <c r="H94" i="327"/>
  <c r="AG93" i="327"/>
  <c r="AF93" i="327"/>
  <c r="W93" i="327"/>
  <c r="H93" i="327"/>
  <c r="AG92" i="327"/>
  <c r="AF92" i="327"/>
  <c r="W92" i="327"/>
  <c r="H92" i="327"/>
  <c r="AG91" i="327"/>
  <c r="AF91" i="327"/>
  <c r="H91" i="327"/>
  <c r="AG90" i="327"/>
  <c r="W90" i="327"/>
  <c r="N90" i="327"/>
  <c r="O90" i="327" s="1"/>
  <c r="P90" i="327"/>
  <c r="H90" i="327"/>
  <c r="W89" i="327"/>
  <c r="N89" i="327" s="1"/>
  <c r="P89" i="327"/>
  <c r="H89" i="327"/>
  <c r="AG88" i="327"/>
  <c r="W88" i="327"/>
  <c r="N88" i="327"/>
  <c r="O88" i="327" s="1"/>
  <c r="P88" i="327"/>
  <c r="H88" i="327"/>
  <c r="W87" i="327"/>
  <c r="N87" i="327" s="1"/>
  <c r="P87" i="327"/>
  <c r="H87" i="327"/>
  <c r="AG86" i="327"/>
  <c r="W86" i="327"/>
  <c r="N86" i="327"/>
  <c r="O86" i="327" s="1"/>
  <c r="P86" i="327"/>
  <c r="H86" i="327"/>
  <c r="W85" i="327"/>
  <c r="N85" i="327" s="1"/>
  <c r="P85" i="327"/>
  <c r="H85" i="327"/>
  <c r="AG84" i="327"/>
  <c r="W84" i="327"/>
  <c r="N84" i="327"/>
  <c r="O84" i="327" s="1"/>
  <c r="P84" i="327"/>
  <c r="H84" i="327"/>
  <c r="AF83" i="327"/>
  <c r="W83" i="327"/>
  <c r="N83" i="327"/>
  <c r="O83" i="327" s="1"/>
  <c r="H83" i="327"/>
  <c r="AE82" i="327"/>
  <c r="AD82" i="327"/>
  <c r="AA82" i="327"/>
  <c r="Z82" i="327"/>
  <c r="M82" i="327"/>
  <c r="W81" i="327"/>
  <c r="AG80" i="327"/>
  <c r="AF80" i="327"/>
  <c r="W80" i="327"/>
  <c r="H80" i="327"/>
  <c r="AG79" i="327"/>
  <c r="AF79" i="327"/>
  <c r="W79" i="327"/>
  <c r="H79" i="327"/>
  <c r="AG78" i="327"/>
  <c r="AF78" i="327"/>
  <c r="W78" i="327"/>
  <c r="H78" i="327"/>
  <c r="AG77" i="327"/>
  <c r="AF77" i="327"/>
  <c r="W77" i="327"/>
  <c r="H77" i="327"/>
  <c r="AG76" i="327"/>
  <c r="AF76" i="327"/>
  <c r="W76" i="327"/>
  <c r="H76" i="327"/>
  <c r="W75" i="327"/>
  <c r="N75" i="327"/>
  <c r="P75" i="327"/>
  <c r="H75" i="327"/>
  <c r="W74" i="327"/>
  <c r="N74" i="327" s="1"/>
  <c r="P74" i="327"/>
  <c r="H74" i="327"/>
  <c r="W73" i="327"/>
  <c r="N73" i="327"/>
  <c r="P73" i="327"/>
  <c r="H73" i="327"/>
  <c r="W72" i="327"/>
  <c r="P72" i="327"/>
  <c r="N72" i="327"/>
  <c r="O72" i="327" s="1"/>
  <c r="H72" i="327"/>
  <c r="AG71" i="327"/>
  <c r="W71" i="327"/>
  <c r="O71" i="327"/>
  <c r="N71" i="327"/>
  <c r="AF71" i="327" s="1"/>
  <c r="P71" i="327"/>
  <c r="H71" i="327"/>
  <c r="W70" i="327"/>
  <c r="O70" i="327"/>
  <c r="N70" i="327"/>
  <c r="AG70" i="327" s="1"/>
  <c r="P70" i="327"/>
  <c r="H70" i="327"/>
  <c r="AE69" i="327"/>
  <c r="AD69" i="327"/>
  <c r="AA69" i="327"/>
  <c r="Z69" i="327"/>
  <c r="W69" i="327"/>
  <c r="M69" i="327"/>
  <c r="W68" i="327"/>
  <c r="H68" i="327"/>
  <c r="AG67" i="327"/>
  <c r="AF67" i="327"/>
  <c r="W67" i="327"/>
  <c r="H67" i="327"/>
  <c r="AG66" i="327"/>
  <c r="AF66" i="327"/>
  <c r="W66" i="327"/>
  <c r="H66" i="327"/>
  <c r="AG65" i="327"/>
  <c r="AF65" i="327"/>
  <c r="W65" i="327"/>
  <c r="H65" i="327"/>
  <c r="AG64" i="327"/>
  <c r="AF64" i="327"/>
  <c r="W64" i="327"/>
  <c r="H64" i="327"/>
  <c r="AG63" i="327"/>
  <c r="AF63" i="327"/>
  <c r="W63" i="327"/>
  <c r="H63" i="327"/>
  <c r="AG62" i="327"/>
  <c r="AF62" i="327"/>
  <c r="W62" i="327"/>
  <c r="H62" i="327"/>
  <c r="W61" i="327"/>
  <c r="N61" i="327"/>
  <c r="AF61" i="327" s="1"/>
  <c r="P61" i="327"/>
  <c r="H61" i="327"/>
  <c r="W60" i="327"/>
  <c r="P60" i="327"/>
  <c r="N60" i="327"/>
  <c r="AG60" i="327" s="1"/>
  <c r="H60" i="327"/>
  <c r="W59" i="327"/>
  <c r="N59" i="327"/>
  <c r="AF59" i="327" s="1"/>
  <c r="P59" i="327"/>
  <c r="H59" i="327"/>
  <c r="W58" i="327"/>
  <c r="P58" i="327"/>
  <c r="N58" i="327"/>
  <c r="AG58" i="327" s="1"/>
  <c r="H58" i="327"/>
  <c r="W57" i="327"/>
  <c r="N57" i="327" s="1"/>
  <c r="P57" i="327"/>
  <c r="H57" i="327"/>
  <c r="AE56" i="327"/>
  <c r="AD56" i="327"/>
  <c r="AA56" i="327"/>
  <c r="Z56" i="327"/>
  <c r="W56" i="327"/>
  <c r="M56" i="327"/>
  <c r="W55" i="327"/>
  <c r="H55" i="327"/>
  <c r="AG54" i="327"/>
  <c r="AF54" i="327"/>
  <c r="W54" i="327"/>
  <c r="H54" i="327"/>
  <c r="AG53" i="327"/>
  <c r="AF53" i="327"/>
  <c r="W53" i="327"/>
  <c r="H53" i="327"/>
  <c r="AG52" i="327"/>
  <c r="AF52" i="327"/>
  <c r="W52" i="327"/>
  <c r="H52" i="327"/>
  <c r="AG51" i="327"/>
  <c r="AF51" i="327"/>
  <c r="W51" i="327"/>
  <c r="H51" i="327"/>
  <c r="W50" i="327"/>
  <c r="N50" i="327" s="1"/>
  <c r="P50" i="327"/>
  <c r="H50" i="327"/>
  <c r="AG49" i="327"/>
  <c r="W49" i="327"/>
  <c r="N49" i="327"/>
  <c r="O49" i="327" s="1"/>
  <c r="P49" i="327"/>
  <c r="H49" i="327"/>
  <c r="W48" i="327"/>
  <c r="N48" i="327" s="1"/>
  <c r="P48" i="327"/>
  <c r="H48" i="327"/>
  <c r="AG47" i="327"/>
  <c r="W47" i="327"/>
  <c r="N47" i="327"/>
  <c r="O47" i="327" s="1"/>
  <c r="P47" i="327"/>
  <c r="H47" i="327"/>
  <c r="W46" i="327"/>
  <c r="N46" i="327" s="1"/>
  <c r="P46" i="327"/>
  <c r="H46" i="327"/>
  <c r="AG45" i="327"/>
  <c r="W45" i="327"/>
  <c r="N45" i="327"/>
  <c r="O45" i="327" s="1"/>
  <c r="P45" i="327"/>
  <c r="H45" i="327"/>
  <c r="AF44" i="327"/>
  <c r="W44" i="327"/>
  <c r="N44" i="327"/>
  <c r="O44" i="327" s="1"/>
  <c r="P56" i="327"/>
  <c r="H44" i="327"/>
  <c r="AE43" i="327"/>
  <c r="AD43" i="327"/>
  <c r="AA43" i="327"/>
  <c r="Z43" i="327"/>
  <c r="M43" i="327"/>
  <c r="W42" i="327"/>
  <c r="H42" i="327"/>
  <c r="W41" i="327"/>
  <c r="AG40" i="327"/>
  <c r="AF40" i="327"/>
  <c r="W40" i="327"/>
  <c r="H40" i="327"/>
  <c r="AG39" i="327"/>
  <c r="AF39" i="327"/>
  <c r="W39" i="327"/>
  <c r="H39" i="327"/>
  <c r="W38" i="327"/>
  <c r="N38" i="327"/>
  <c r="AF38" i="327" s="1"/>
  <c r="P38" i="327"/>
  <c r="H38" i="327"/>
  <c r="W37" i="327"/>
  <c r="N37" i="327" s="1"/>
  <c r="P37" i="327"/>
  <c r="H37" i="327"/>
  <c r="W36" i="327"/>
  <c r="N36" i="327"/>
  <c r="AF36" i="327" s="1"/>
  <c r="P36" i="327"/>
  <c r="H36" i="327"/>
  <c r="W35" i="327"/>
  <c r="N35" i="327" s="1"/>
  <c r="P35" i="327"/>
  <c r="H35" i="327"/>
  <c r="AG34" i="327"/>
  <c r="W34" i="327"/>
  <c r="N34" i="327"/>
  <c r="AF34" i="327" s="1"/>
  <c r="P34" i="327"/>
  <c r="H34" i="327"/>
  <c r="W33" i="327"/>
  <c r="N33" i="327" s="1"/>
  <c r="P33" i="327"/>
  <c r="H33" i="327"/>
  <c r="AG32" i="327"/>
  <c r="W32" i="327"/>
  <c r="N32" i="327"/>
  <c r="AF32" i="327" s="1"/>
  <c r="P32" i="327"/>
  <c r="H32" i="327"/>
  <c r="W31" i="327"/>
  <c r="N31" i="327" s="1"/>
  <c r="P31" i="327"/>
  <c r="H31" i="327"/>
  <c r="AE30" i="327"/>
  <c r="AD30" i="327"/>
  <c r="AA30" i="327"/>
  <c r="Z30" i="327"/>
  <c r="M30" i="327"/>
  <c r="AF29" i="327"/>
  <c r="W29" i="327"/>
  <c r="H29" i="327"/>
  <c r="AG28" i="327"/>
  <c r="AF28" i="327"/>
  <c r="W28" i="327"/>
  <c r="P28" i="327"/>
  <c r="H28" i="327"/>
  <c r="AG27" i="327"/>
  <c r="AF27" i="327"/>
  <c r="W27" i="327"/>
  <c r="P27" i="327"/>
  <c r="H27" i="327"/>
  <c r="AG26" i="327"/>
  <c r="AF26" i="327"/>
  <c r="W26" i="327"/>
  <c r="P26" i="327"/>
  <c r="H26" i="327"/>
  <c r="W25" i="327"/>
  <c r="N25" i="327" s="1"/>
  <c r="P25" i="327"/>
  <c r="H25" i="327"/>
  <c r="W24" i="327"/>
  <c r="N24" i="327"/>
  <c r="AG24" i="327" s="1"/>
  <c r="H24" i="327"/>
  <c r="W23" i="327"/>
  <c r="N23" i="327" s="1"/>
  <c r="P23" i="327"/>
  <c r="H23" i="327"/>
  <c r="W22" i="327"/>
  <c r="N22" i="327"/>
  <c r="AG22" i="327" s="1"/>
  <c r="P22" i="327"/>
  <c r="H22" i="327"/>
  <c r="W21" i="327"/>
  <c r="P21" i="327"/>
  <c r="N21" i="327"/>
  <c r="O21" i="327" s="1"/>
  <c r="AF21" i="327"/>
  <c r="H21" i="327"/>
  <c r="W20" i="327"/>
  <c r="N20" i="327"/>
  <c r="P20" i="327"/>
  <c r="H20" i="327"/>
  <c r="W19" i="327"/>
  <c r="P19" i="327"/>
  <c r="N19" i="327"/>
  <c r="O19" i="327" s="1"/>
  <c r="H19" i="327"/>
  <c r="W18" i="327"/>
  <c r="N18" i="327" s="1"/>
  <c r="P18" i="327"/>
  <c r="H18" i="327"/>
  <c r="AE17" i="327"/>
  <c r="AD17" i="327"/>
  <c r="AD2" i="327" s="1"/>
  <c r="AA17" i="327"/>
  <c r="Z17" i="327"/>
  <c r="W17" i="327"/>
  <c r="M17" i="327"/>
  <c r="AG16" i="327"/>
  <c r="AF16" i="327"/>
  <c r="W16" i="327"/>
  <c r="H16" i="327"/>
  <c r="AG15" i="327"/>
  <c r="AF15" i="327"/>
  <c r="W15" i="327"/>
  <c r="H15" i="327"/>
  <c r="AG14" i="327"/>
  <c r="AF14" i="327"/>
  <c r="W14" i="327"/>
  <c r="H14" i="327"/>
  <c r="AG13" i="327"/>
  <c r="AF13" i="327"/>
  <c r="W13" i="327"/>
  <c r="H13" i="327"/>
  <c r="AG12" i="327"/>
  <c r="AF12" i="327"/>
  <c r="W12" i="327"/>
  <c r="H12" i="327"/>
  <c r="W11" i="327"/>
  <c r="P11" i="327"/>
  <c r="N11" i="327"/>
  <c r="H11" i="327"/>
  <c r="W10" i="327"/>
  <c r="N10" i="327"/>
  <c r="P10" i="327"/>
  <c r="H10" i="327"/>
  <c r="W9" i="327"/>
  <c r="P9" i="327"/>
  <c r="N9" i="327"/>
  <c r="O9" i="327" s="1"/>
  <c r="AG9" i="327"/>
  <c r="H9" i="327"/>
  <c r="W8" i="327"/>
  <c r="N8" i="327"/>
  <c r="AF8" i="327" s="1"/>
  <c r="P8" i="327"/>
  <c r="H8" i="327"/>
  <c r="AG7" i="327"/>
  <c r="W7" i="327"/>
  <c r="N7" i="327"/>
  <c r="AF7" i="327" s="1"/>
  <c r="P7" i="327"/>
  <c r="H7" i="327"/>
  <c r="W6" i="327"/>
  <c r="N6" i="327" s="1"/>
  <c r="P6" i="327"/>
  <c r="H6" i="327"/>
  <c r="W5" i="327"/>
  <c r="N5" i="327" s="1"/>
  <c r="H5" i="327"/>
  <c r="G1" i="327" s="1"/>
  <c r="G2" i="327" s="1"/>
  <c r="AE2" i="327"/>
  <c r="AA2" i="327"/>
  <c r="Z2" i="327"/>
  <c r="I2" i="327"/>
  <c r="I1" i="327"/>
  <c r="E1" i="327"/>
  <c r="M32" i="326"/>
  <c r="L32" i="326"/>
  <c r="K32" i="326"/>
  <c r="J32" i="326"/>
  <c r="I32" i="326"/>
  <c r="H32" i="326"/>
  <c r="G32" i="326"/>
  <c r="F32" i="326"/>
  <c r="E32" i="326"/>
  <c r="D32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H8" i="326"/>
  <c r="L7" i="326"/>
  <c r="J7" i="326"/>
  <c r="H7" i="326"/>
  <c r="F7" i="326"/>
  <c r="L6" i="326"/>
  <c r="J6" i="326"/>
  <c r="H6" i="326"/>
  <c r="F6" i="326"/>
  <c r="F8" i="326" l="1"/>
  <c r="J8" i="326"/>
  <c r="L8" i="326"/>
  <c r="AG5" i="327"/>
  <c r="N17" i="327"/>
  <c r="AF5" i="327"/>
  <c r="O5" i="327"/>
  <c r="AG6" i="327"/>
  <c r="AF6" i="327"/>
  <c r="O6" i="327"/>
  <c r="P5" i="327"/>
  <c r="O7" i="327"/>
  <c r="AG10" i="327"/>
  <c r="AF11" i="327"/>
  <c r="O11" i="327"/>
  <c r="O8" i="327"/>
  <c r="AF9" i="327"/>
  <c r="O10" i="327"/>
  <c r="AF10" i="327"/>
  <c r="AG11" i="327"/>
  <c r="O18" i="327"/>
  <c r="AG18" i="327"/>
  <c r="N30" i="327"/>
  <c r="AF18" i="327"/>
  <c r="AG19" i="327"/>
  <c r="Q19" i="327"/>
  <c r="AF19" i="327"/>
  <c r="AF25" i="327"/>
  <c r="O25" i="327"/>
  <c r="AG25" i="327"/>
  <c r="O31" i="327"/>
  <c r="N43" i="327"/>
  <c r="AG31" i="327"/>
  <c r="AF31" i="327"/>
  <c r="R49" i="327"/>
  <c r="Q49" i="327"/>
  <c r="R19" i="327"/>
  <c r="AG33" i="327"/>
  <c r="AF33" i="327"/>
  <c r="O33" i="327"/>
  <c r="AG46" i="327"/>
  <c r="AF46" i="327"/>
  <c r="O46" i="327"/>
  <c r="AG57" i="327"/>
  <c r="N69" i="327"/>
  <c r="AF57" i="327"/>
  <c r="O57" i="327"/>
  <c r="P17" i="327"/>
  <c r="AG20" i="327"/>
  <c r="AF20" i="327"/>
  <c r="O20" i="327"/>
  <c r="P30" i="327"/>
  <c r="AG35" i="327"/>
  <c r="AF35" i="327"/>
  <c r="O35" i="327"/>
  <c r="AG37" i="327"/>
  <c r="AF37" i="327"/>
  <c r="O37" i="327"/>
  <c r="O56" i="327"/>
  <c r="R56" i="327" s="1"/>
  <c r="S44" i="327" s="1"/>
  <c r="R44" i="327"/>
  <c r="Q44" i="327"/>
  <c r="R45" i="327"/>
  <c r="Q45" i="327"/>
  <c r="AG48" i="327"/>
  <c r="AF48" i="327"/>
  <c r="O48" i="327"/>
  <c r="AG8" i="327"/>
  <c r="AF23" i="327"/>
  <c r="O23" i="327"/>
  <c r="AG23" i="327"/>
  <c r="R47" i="327"/>
  <c r="Q47" i="327"/>
  <c r="AG50" i="327"/>
  <c r="AF50" i="327"/>
  <c r="O50" i="327"/>
  <c r="P69" i="327"/>
  <c r="R21" i="327"/>
  <c r="AG21" i="327"/>
  <c r="O22" i="327"/>
  <c r="O24" i="327"/>
  <c r="AG36" i="327"/>
  <c r="AG38" i="327"/>
  <c r="P44" i="327"/>
  <c r="AF45" i="327"/>
  <c r="AF47" i="327"/>
  <c r="AF49" i="327"/>
  <c r="O58" i="327"/>
  <c r="AG59" i="327"/>
  <c r="O60" i="327"/>
  <c r="AG61" i="327"/>
  <c r="AG72" i="327"/>
  <c r="AF72" i="327"/>
  <c r="N82" i="327"/>
  <c r="R86" i="327"/>
  <c r="Q86" i="327"/>
  <c r="AG89" i="327"/>
  <c r="AF89" i="327"/>
  <c r="O89" i="327"/>
  <c r="AF104" i="327"/>
  <c r="O104" i="327"/>
  <c r="AG104" i="327"/>
  <c r="P108" i="327"/>
  <c r="AG112" i="327"/>
  <c r="AF112" i="327"/>
  <c r="O112" i="327"/>
  <c r="AG114" i="327"/>
  <c r="AF114" i="327"/>
  <c r="O114" i="327"/>
  <c r="AG116" i="327"/>
  <c r="AF116" i="327"/>
  <c r="O116" i="327"/>
  <c r="AF22" i="327"/>
  <c r="P24" i="327"/>
  <c r="AF24" i="327"/>
  <c r="P43" i="327"/>
  <c r="N56" i="327"/>
  <c r="AF58" i="327"/>
  <c r="AF60" i="327"/>
  <c r="R72" i="327"/>
  <c r="Q72" i="327"/>
  <c r="AF75" i="327"/>
  <c r="O75" i="327"/>
  <c r="AG75" i="327"/>
  <c r="R88" i="327"/>
  <c r="Q88" i="327"/>
  <c r="AG96" i="327"/>
  <c r="N108" i="327"/>
  <c r="AF96" i="327"/>
  <c r="O96" i="327"/>
  <c r="R111" i="327"/>
  <c r="Q111" i="327"/>
  <c r="O32" i="327"/>
  <c r="O34" i="327"/>
  <c r="O36" i="327"/>
  <c r="O38" i="327"/>
  <c r="AG44" i="327"/>
  <c r="O59" i="327"/>
  <c r="O61" i="327"/>
  <c r="AF70" i="327"/>
  <c r="Q71" i="327"/>
  <c r="AF73" i="327"/>
  <c r="O73" i="327"/>
  <c r="AG73" i="327"/>
  <c r="AG74" i="327"/>
  <c r="O74" i="327"/>
  <c r="P82" i="327"/>
  <c r="AG85" i="327"/>
  <c r="AF85" i="327"/>
  <c r="O85" i="327"/>
  <c r="O95" i="327" s="1"/>
  <c r="R90" i="327"/>
  <c r="Q90" i="327"/>
  <c r="R97" i="327"/>
  <c r="Q97" i="327"/>
  <c r="R101" i="327"/>
  <c r="N121" i="327"/>
  <c r="AF109" i="327"/>
  <c r="O109" i="327"/>
  <c r="AG109" i="327"/>
  <c r="R113" i="327"/>
  <c r="Q113" i="327"/>
  <c r="R115" i="327"/>
  <c r="Q115" i="327"/>
  <c r="Q70" i="327"/>
  <c r="R70" i="327"/>
  <c r="AF74" i="327"/>
  <c r="R83" i="327"/>
  <c r="Q83" i="327"/>
  <c r="R84" i="327"/>
  <c r="Q84" i="327"/>
  <c r="AG87" i="327"/>
  <c r="AF87" i="327"/>
  <c r="O87" i="327"/>
  <c r="AG110" i="327"/>
  <c r="AF110" i="327"/>
  <c r="O110" i="327"/>
  <c r="P83" i="327"/>
  <c r="AF84" i="327"/>
  <c r="AF86" i="327"/>
  <c r="AF88" i="327"/>
  <c r="AF90" i="327"/>
  <c r="AG98" i="327"/>
  <c r="AG100" i="327"/>
  <c r="AG102" i="327"/>
  <c r="P111" i="327"/>
  <c r="AF111" i="327"/>
  <c r="P113" i="327"/>
  <c r="AF113" i="327"/>
  <c r="P115" i="327"/>
  <c r="AF115" i="327"/>
  <c r="AG117" i="327"/>
  <c r="AF117" i="327"/>
  <c r="O117" i="327"/>
  <c r="AG123" i="327"/>
  <c r="AF123" i="327"/>
  <c r="O123" i="327"/>
  <c r="O124" i="327"/>
  <c r="AG124" i="327"/>
  <c r="AF124" i="327"/>
  <c r="O138" i="327"/>
  <c r="AG138" i="327"/>
  <c r="AF138" i="327"/>
  <c r="AF150" i="327"/>
  <c r="O150" i="327"/>
  <c r="AG150" i="327"/>
  <c r="AF97" i="327"/>
  <c r="AF99" i="327"/>
  <c r="AF101" i="327"/>
  <c r="AF103" i="327"/>
  <c r="AG111" i="327"/>
  <c r="AG113" i="327"/>
  <c r="AG115" i="327"/>
  <c r="O126" i="327"/>
  <c r="AG126" i="327"/>
  <c r="AF126" i="327"/>
  <c r="O130" i="327"/>
  <c r="AG130" i="327"/>
  <c r="AF130" i="327"/>
  <c r="O135" i="327"/>
  <c r="AG135" i="327"/>
  <c r="N147" i="327"/>
  <c r="AF135" i="327"/>
  <c r="AF152" i="327"/>
  <c r="O152" i="327"/>
  <c r="AG152" i="327"/>
  <c r="O161" i="327"/>
  <c r="N173" i="327"/>
  <c r="AG161" i="327"/>
  <c r="AF161" i="327"/>
  <c r="R164" i="327"/>
  <c r="Q164" i="327"/>
  <c r="AG165" i="327"/>
  <c r="AF165" i="327"/>
  <c r="O165" i="327"/>
  <c r="AG83" i="327"/>
  <c r="N95" i="327"/>
  <c r="O98" i="327"/>
  <c r="R99" i="327"/>
  <c r="O100" i="327"/>
  <c r="Q101" i="327"/>
  <c r="O102" i="327"/>
  <c r="R103" i="327"/>
  <c r="P109" i="327"/>
  <c r="AF122" i="327"/>
  <c r="N134" i="327"/>
  <c r="O122" i="327"/>
  <c r="O142" i="327"/>
  <c r="AG142" i="327"/>
  <c r="AF142" i="327"/>
  <c r="O128" i="327"/>
  <c r="AG128" i="327"/>
  <c r="AF128" i="327"/>
  <c r="O136" i="327"/>
  <c r="AG136" i="327"/>
  <c r="AF136" i="327"/>
  <c r="O140" i="327"/>
  <c r="AG140" i="327"/>
  <c r="AF140" i="327"/>
  <c r="AG163" i="327"/>
  <c r="AF163" i="327"/>
  <c r="O163" i="327"/>
  <c r="O148" i="327"/>
  <c r="O149" i="327"/>
  <c r="O151" i="327"/>
  <c r="P160" i="327"/>
  <c r="N160" i="327"/>
  <c r="O125" i="327"/>
  <c r="O127" i="327"/>
  <c r="O129" i="327"/>
  <c r="P134" i="327"/>
  <c r="O137" i="327"/>
  <c r="O139" i="327"/>
  <c r="O141" i="327"/>
  <c r="O143" i="327"/>
  <c r="P148" i="327"/>
  <c r="P149" i="327"/>
  <c r="AF149" i="327"/>
  <c r="P151" i="327"/>
  <c r="AF151" i="327"/>
  <c r="P173" i="327"/>
  <c r="P125" i="327"/>
  <c r="AF125" i="327"/>
  <c r="AF127" i="327"/>
  <c r="AF129" i="327"/>
  <c r="AF137" i="327"/>
  <c r="AF139" i="327"/>
  <c r="AF141" i="327"/>
  <c r="AF143" i="327"/>
  <c r="AF148" i="327"/>
  <c r="O162" i="327"/>
  <c r="O166" i="327"/>
  <c r="AE173" i="325"/>
  <c r="AD173" i="325"/>
  <c r="AA173" i="325"/>
  <c r="Z173" i="325"/>
  <c r="M173" i="325"/>
  <c r="W172" i="325"/>
  <c r="H172" i="325"/>
  <c r="W171" i="325"/>
  <c r="H171" i="325"/>
  <c r="AG170" i="325"/>
  <c r="AF170" i="325"/>
  <c r="W170" i="325"/>
  <c r="H170" i="325"/>
  <c r="AG169" i="325"/>
  <c r="AF169" i="325"/>
  <c r="W169" i="325"/>
  <c r="H169" i="325"/>
  <c r="AG168" i="325"/>
  <c r="AF168" i="325"/>
  <c r="W168" i="325"/>
  <c r="H168" i="325"/>
  <c r="AG167" i="325"/>
  <c r="AF167" i="325"/>
  <c r="W167" i="325"/>
  <c r="AG166" i="325"/>
  <c r="W166" i="325"/>
  <c r="N166" i="325"/>
  <c r="AF166" i="325" s="1"/>
  <c r="P166" i="325"/>
  <c r="H166" i="325"/>
  <c r="W165" i="325"/>
  <c r="N165" i="325" s="1"/>
  <c r="H165" i="325"/>
  <c r="AG164" i="325"/>
  <c r="W164" i="325"/>
  <c r="N164" i="325"/>
  <c r="O164" i="325" s="1"/>
  <c r="AF164" i="325"/>
  <c r="P164" i="325"/>
  <c r="H164" i="325"/>
  <c r="W163" i="325"/>
  <c r="N163" i="325" s="1"/>
  <c r="P163" i="325"/>
  <c r="H163" i="325"/>
  <c r="AG162" i="325"/>
  <c r="W162" i="325"/>
  <c r="N162" i="325"/>
  <c r="AF162" i="325" s="1"/>
  <c r="P162" i="325"/>
  <c r="H162" i="325"/>
  <c r="W161" i="325"/>
  <c r="N161" i="325" s="1"/>
  <c r="P161" i="325"/>
  <c r="H161" i="325"/>
  <c r="AE160" i="325"/>
  <c r="AD160" i="325"/>
  <c r="AA160" i="325"/>
  <c r="Z160" i="325"/>
  <c r="M160" i="325"/>
  <c r="W159" i="325"/>
  <c r="H159" i="325"/>
  <c r="W158" i="325"/>
  <c r="H158" i="325"/>
  <c r="W157" i="325"/>
  <c r="H157" i="325"/>
  <c r="W156" i="325"/>
  <c r="H156" i="325"/>
  <c r="W155" i="325"/>
  <c r="H155" i="325"/>
  <c r="W154" i="325"/>
  <c r="N154" i="325"/>
  <c r="AG154" i="325" s="1"/>
  <c r="P154" i="325"/>
  <c r="H154" i="325"/>
  <c r="W153" i="325"/>
  <c r="P153" i="325"/>
  <c r="N153" i="325"/>
  <c r="O153" i="325" s="1"/>
  <c r="AF153" i="325"/>
  <c r="H153" i="325"/>
  <c r="W152" i="325"/>
  <c r="N152" i="325"/>
  <c r="AG152" i="325" s="1"/>
  <c r="H152" i="325"/>
  <c r="W151" i="325"/>
  <c r="N151" i="325" s="1"/>
  <c r="P151" i="325"/>
  <c r="H151" i="325"/>
  <c r="W150" i="325"/>
  <c r="N150" i="325"/>
  <c r="AG150" i="325" s="1"/>
  <c r="P150" i="325"/>
  <c r="H150" i="325"/>
  <c r="W149" i="325"/>
  <c r="P149" i="325"/>
  <c r="N149" i="325"/>
  <c r="O149" i="325" s="1"/>
  <c r="AF149" i="325"/>
  <c r="H149" i="325"/>
  <c r="W148" i="325"/>
  <c r="N148" i="325" s="1"/>
  <c r="P148" i="325"/>
  <c r="H148" i="325"/>
  <c r="AE147" i="325"/>
  <c r="AD147" i="325"/>
  <c r="AA147" i="325"/>
  <c r="Z147" i="325"/>
  <c r="W147" i="325"/>
  <c r="M147" i="325"/>
  <c r="P147" i="325" s="1"/>
  <c r="W146" i="325"/>
  <c r="H146" i="325"/>
  <c r="AG145" i="325"/>
  <c r="AF145" i="325"/>
  <c r="W145" i="325"/>
  <c r="H145" i="325"/>
  <c r="AG144" i="325"/>
  <c r="AF144" i="325"/>
  <c r="W144" i="325"/>
  <c r="H144" i="325"/>
  <c r="W143" i="325"/>
  <c r="N143" i="325" s="1"/>
  <c r="P143" i="325"/>
  <c r="H143" i="325"/>
  <c r="W142" i="325"/>
  <c r="P142" i="325"/>
  <c r="N142" i="325"/>
  <c r="AG142" i="325" s="1"/>
  <c r="H142" i="325"/>
  <c r="W141" i="325"/>
  <c r="N141" i="325" s="1"/>
  <c r="P141" i="325"/>
  <c r="H141" i="325"/>
  <c r="AG140" i="325"/>
  <c r="W140" i="325"/>
  <c r="P140" i="325"/>
  <c r="N140" i="325"/>
  <c r="AF140" i="325" s="1"/>
  <c r="H140" i="325"/>
  <c r="W139" i="325"/>
  <c r="N139" i="325" s="1"/>
  <c r="P139" i="325"/>
  <c r="H139" i="325"/>
  <c r="AG138" i="325"/>
  <c r="W138" i="325"/>
  <c r="P138" i="325"/>
  <c r="N138" i="325"/>
  <c r="AF138" i="325" s="1"/>
  <c r="H138" i="325"/>
  <c r="W137" i="325"/>
  <c r="N137" i="325" s="1"/>
  <c r="P137" i="325"/>
  <c r="H137" i="325"/>
  <c r="AG136" i="325"/>
  <c r="W136" i="325"/>
  <c r="P136" i="325"/>
  <c r="N136" i="325"/>
  <c r="AF136" i="325" s="1"/>
  <c r="H136" i="325"/>
  <c r="AF135" i="325"/>
  <c r="W135" i="325"/>
  <c r="P135" i="325"/>
  <c r="N135" i="325"/>
  <c r="H135" i="325"/>
  <c r="AE134" i="325"/>
  <c r="AD134" i="325"/>
  <c r="AA134" i="325"/>
  <c r="Z134" i="325"/>
  <c r="M134" i="325"/>
  <c r="W133" i="325"/>
  <c r="H133" i="325"/>
  <c r="W132" i="325"/>
  <c r="H132" i="325"/>
  <c r="AG131" i="325"/>
  <c r="AF131" i="325"/>
  <c r="W131" i="325"/>
  <c r="H131" i="325"/>
  <c r="W130" i="325"/>
  <c r="P130" i="325"/>
  <c r="N130" i="325"/>
  <c r="O130" i="325" s="1"/>
  <c r="AG130" i="325"/>
  <c r="H130" i="325"/>
  <c r="W129" i="325"/>
  <c r="N129" i="325"/>
  <c r="P129" i="325"/>
  <c r="H129" i="325"/>
  <c r="W128" i="325"/>
  <c r="P128" i="325"/>
  <c r="N128" i="325"/>
  <c r="O128" i="325" s="1"/>
  <c r="Q128" i="325"/>
  <c r="AG128" i="325"/>
  <c r="H128" i="325"/>
  <c r="W127" i="325"/>
  <c r="N127" i="325"/>
  <c r="P127" i="325"/>
  <c r="H127" i="325"/>
  <c r="W126" i="325"/>
  <c r="P126" i="325"/>
  <c r="N126" i="325"/>
  <c r="O126" i="325" s="1"/>
  <c r="Q126" i="325" s="1"/>
  <c r="AG126" i="325"/>
  <c r="H126" i="325"/>
  <c r="W125" i="325"/>
  <c r="N125" i="325"/>
  <c r="P125" i="325"/>
  <c r="H125" i="325"/>
  <c r="W124" i="325"/>
  <c r="P124" i="325"/>
  <c r="N124" i="325"/>
  <c r="O124" i="325" s="1"/>
  <c r="H124" i="325"/>
  <c r="W123" i="325"/>
  <c r="N123" i="325"/>
  <c r="P123" i="325"/>
  <c r="H123" i="325"/>
  <c r="W122" i="325"/>
  <c r="N122" i="325"/>
  <c r="H122" i="325"/>
  <c r="AE121" i="325"/>
  <c r="AD121" i="325"/>
  <c r="AA121" i="325"/>
  <c r="Z121" i="325"/>
  <c r="W121" i="325"/>
  <c r="M121" i="325"/>
  <c r="AG120" i="325"/>
  <c r="AF120" i="325"/>
  <c r="W120" i="325"/>
  <c r="H120" i="325"/>
  <c r="AG119" i="325"/>
  <c r="AF119" i="325"/>
  <c r="W119" i="325"/>
  <c r="H119" i="325"/>
  <c r="W118" i="325"/>
  <c r="P118" i="325"/>
  <c r="N118" i="325"/>
  <c r="O118" i="325" s="1"/>
  <c r="AF118" i="325"/>
  <c r="H118" i="325"/>
  <c r="W117" i="325"/>
  <c r="N117" i="325"/>
  <c r="AG117" i="325" s="1"/>
  <c r="P117" i="325"/>
  <c r="H117" i="325"/>
  <c r="W116" i="325"/>
  <c r="P116" i="325"/>
  <c r="N116" i="325"/>
  <c r="O116" i="325" s="1"/>
  <c r="AF116" i="325"/>
  <c r="H116" i="325"/>
  <c r="W115" i="325"/>
  <c r="N115" i="325"/>
  <c r="AG115" i="325" s="1"/>
  <c r="P115" i="325"/>
  <c r="H115" i="325"/>
  <c r="W114" i="325"/>
  <c r="P114" i="325"/>
  <c r="N114" i="325"/>
  <c r="O114" i="325" s="1"/>
  <c r="AF114" i="325"/>
  <c r="H114" i="325"/>
  <c r="W113" i="325"/>
  <c r="N113" i="325"/>
  <c r="AG113" i="325" s="1"/>
  <c r="P113" i="325"/>
  <c r="H113" i="325"/>
  <c r="W112" i="325"/>
  <c r="P112" i="325"/>
  <c r="N112" i="325"/>
  <c r="O112" i="325" s="1"/>
  <c r="AF112" i="325"/>
  <c r="H112" i="325"/>
  <c r="W111" i="325"/>
  <c r="N111" i="325"/>
  <c r="AG111" i="325" s="1"/>
  <c r="P111" i="325"/>
  <c r="H111" i="325"/>
  <c r="W110" i="325"/>
  <c r="P110" i="325"/>
  <c r="N110" i="325"/>
  <c r="O110" i="325" s="1"/>
  <c r="AF110" i="325"/>
  <c r="H110" i="325"/>
  <c r="W109" i="325"/>
  <c r="N109" i="325" s="1"/>
  <c r="P109" i="325"/>
  <c r="P121" i="325"/>
  <c r="H109" i="325"/>
  <c r="AE108" i="325"/>
  <c r="AD108" i="325"/>
  <c r="AA108" i="325"/>
  <c r="Z108" i="325"/>
  <c r="W108" i="325"/>
  <c r="M108" i="325"/>
  <c r="W107" i="325"/>
  <c r="H107" i="325"/>
  <c r="AG106" i="325"/>
  <c r="AF106" i="325"/>
  <c r="W106" i="325"/>
  <c r="H106" i="325"/>
  <c r="AG105" i="325"/>
  <c r="AF105" i="325"/>
  <c r="W105" i="325"/>
  <c r="H105" i="325"/>
  <c r="W104" i="325"/>
  <c r="N104" i="325" s="1"/>
  <c r="P104" i="325"/>
  <c r="H104" i="325"/>
  <c r="AG103" i="325"/>
  <c r="W103" i="325"/>
  <c r="P103" i="325"/>
  <c r="N103" i="325"/>
  <c r="O103" i="325" s="1"/>
  <c r="AF103" i="325"/>
  <c r="H103" i="325"/>
  <c r="W102" i="325"/>
  <c r="N102" i="325" s="1"/>
  <c r="P102" i="325"/>
  <c r="H102" i="325"/>
  <c r="AG101" i="325"/>
  <c r="W101" i="325"/>
  <c r="P101" i="325"/>
  <c r="N101" i="325"/>
  <c r="O101" i="325" s="1"/>
  <c r="AF101" i="325"/>
  <c r="H101" i="325"/>
  <c r="W100" i="325"/>
  <c r="N100" i="325" s="1"/>
  <c r="P100" i="325"/>
  <c r="H100" i="325"/>
  <c r="AG99" i="325"/>
  <c r="W99" i="325"/>
  <c r="P99" i="325"/>
  <c r="N99" i="325"/>
  <c r="O99" i="325" s="1"/>
  <c r="AF99" i="325"/>
  <c r="H99" i="325"/>
  <c r="W98" i="325"/>
  <c r="N98" i="325" s="1"/>
  <c r="P98" i="325"/>
  <c r="H98" i="325"/>
  <c r="AG97" i="325"/>
  <c r="W97" i="325"/>
  <c r="P97" i="325"/>
  <c r="N97" i="325"/>
  <c r="O97" i="325" s="1"/>
  <c r="AF97" i="325"/>
  <c r="H97" i="325"/>
  <c r="W96" i="325"/>
  <c r="N96" i="325" s="1"/>
  <c r="P96" i="325"/>
  <c r="H96" i="325"/>
  <c r="AE95" i="325"/>
  <c r="AD95" i="325"/>
  <c r="AA95" i="325"/>
  <c r="Z95" i="325"/>
  <c r="M95" i="325"/>
  <c r="AG94" i="325"/>
  <c r="AF94" i="325"/>
  <c r="W94" i="325"/>
  <c r="H94" i="325"/>
  <c r="AG93" i="325"/>
  <c r="AF93" i="325"/>
  <c r="W93" i="325"/>
  <c r="H93" i="325"/>
  <c r="AG92" i="325"/>
  <c r="AF92" i="325"/>
  <c r="W92" i="325"/>
  <c r="H92" i="325"/>
  <c r="AG91" i="325"/>
  <c r="W91" i="325"/>
  <c r="P91" i="325"/>
  <c r="N91" i="325"/>
  <c r="O91" i="325" s="1"/>
  <c r="AF91" i="325"/>
  <c r="H91" i="325"/>
  <c r="W90" i="325"/>
  <c r="N90" i="325"/>
  <c r="P90" i="325"/>
  <c r="H90" i="325"/>
  <c r="W89" i="325"/>
  <c r="P89" i="325"/>
  <c r="N89" i="325"/>
  <c r="O89" i="325" s="1"/>
  <c r="H89" i="325"/>
  <c r="W88" i="325"/>
  <c r="N88" i="325"/>
  <c r="P88" i="325"/>
  <c r="H88" i="325"/>
  <c r="W87" i="325"/>
  <c r="P87" i="325"/>
  <c r="N87" i="325"/>
  <c r="O87" i="325" s="1"/>
  <c r="H87" i="325"/>
  <c r="W86" i="325"/>
  <c r="N86" i="325" s="1"/>
  <c r="P86" i="325"/>
  <c r="H86" i="325"/>
  <c r="W85" i="325"/>
  <c r="N85" i="325" s="1"/>
  <c r="AG85" i="325" s="1"/>
  <c r="P85" i="325"/>
  <c r="H85" i="325"/>
  <c r="AG84" i="325"/>
  <c r="W84" i="325"/>
  <c r="O84" i="325"/>
  <c r="N84" i="325"/>
  <c r="AF84" i="325" s="1"/>
  <c r="H84" i="325"/>
  <c r="W83" i="325"/>
  <c r="N83" i="325"/>
  <c r="H83" i="325"/>
  <c r="AE82" i="325"/>
  <c r="AD82" i="325"/>
  <c r="AA82" i="325"/>
  <c r="Z82" i="325"/>
  <c r="M82" i="325"/>
  <c r="P82" i="325"/>
  <c r="W81" i="325"/>
  <c r="AG80" i="325"/>
  <c r="AF80" i="325"/>
  <c r="W80" i="325"/>
  <c r="H80" i="325"/>
  <c r="AG79" i="325"/>
  <c r="AF79" i="325"/>
  <c r="W79" i="325"/>
  <c r="H79" i="325"/>
  <c r="AG78" i="325"/>
  <c r="AF78" i="325"/>
  <c r="W78" i="325"/>
  <c r="H78" i="325"/>
  <c r="AG77" i="325"/>
  <c r="AF77" i="325"/>
  <c r="W77" i="325"/>
  <c r="H77" i="325"/>
  <c r="AG76" i="325"/>
  <c r="AF76" i="325"/>
  <c r="W76" i="325"/>
  <c r="H76" i="325"/>
  <c r="W75" i="325"/>
  <c r="N75" i="325"/>
  <c r="P75" i="325"/>
  <c r="H75" i="325"/>
  <c r="W74" i="325"/>
  <c r="P74" i="325"/>
  <c r="N74" i="325"/>
  <c r="O74" i="325" s="1"/>
  <c r="H74" i="325"/>
  <c r="W73" i="325"/>
  <c r="N73" i="325"/>
  <c r="P73" i="325"/>
  <c r="H73" i="325"/>
  <c r="W72" i="325"/>
  <c r="P72" i="325"/>
  <c r="N72" i="325"/>
  <c r="O72" i="325" s="1"/>
  <c r="H72" i="325"/>
  <c r="W71" i="325"/>
  <c r="N71" i="325"/>
  <c r="H71" i="325"/>
  <c r="W70" i="325"/>
  <c r="N70" i="325"/>
  <c r="N82" i="325" s="1"/>
  <c r="P70" i="325"/>
  <c r="H70" i="325"/>
  <c r="AE69" i="325"/>
  <c r="AD69" i="325"/>
  <c r="AA69" i="325"/>
  <c r="Z69" i="325"/>
  <c r="W69" i="325"/>
  <c r="M69" i="325"/>
  <c r="W68" i="325"/>
  <c r="H68" i="325"/>
  <c r="AG67" i="325"/>
  <c r="AF67" i="325"/>
  <c r="W67" i="325"/>
  <c r="H67" i="325"/>
  <c r="AG66" i="325"/>
  <c r="AF66" i="325"/>
  <c r="W66" i="325"/>
  <c r="H66" i="325"/>
  <c r="AG65" i="325"/>
  <c r="AF65" i="325"/>
  <c r="W65" i="325"/>
  <c r="H65" i="325"/>
  <c r="AG64" i="325"/>
  <c r="AF64" i="325"/>
  <c r="W64" i="325"/>
  <c r="H64" i="325"/>
  <c r="AG63" i="325"/>
  <c r="AF63" i="325"/>
  <c r="W63" i="325"/>
  <c r="H63" i="325"/>
  <c r="AG62" i="325"/>
  <c r="AF62" i="325"/>
  <c r="W62" i="325"/>
  <c r="H62" i="325"/>
  <c r="AG61" i="325"/>
  <c r="W61" i="325"/>
  <c r="N61" i="325"/>
  <c r="AF61" i="325" s="1"/>
  <c r="P61" i="325"/>
  <c r="H61" i="325"/>
  <c r="W60" i="325"/>
  <c r="N60" i="325" s="1"/>
  <c r="O60" i="325"/>
  <c r="P60" i="325"/>
  <c r="H60" i="325"/>
  <c r="AG59" i="325"/>
  <c r="W59" i="325"/>
  <c r="N59" i="325"/>
  <c r="AF59" i="325" s="1"/>
  <c r="P59" i="325"/>
  <c r="H59" i="325"/>
  <c r="W58" i="325"/>
  <c r="N58" i="325" s="1"/>
  <c r="O58" i="325"/>
  <c r="P58" i="325"/>
  <c r="H58" i="325"/>
  <c r="W57" i="325"/>
  <c r="N57" i="325" s="1"/>
  <c r="O57" i="325"/>
  <c r="H57" i="325"/>
  <c r="AE56" i="325"/>
  <c r="AD56" i="325"/>
  <c r="AA56" i="325"/>
  <c r="Z56" i="325"/>
  <c r="W56" i="325"/>
  <c r="M56" i="325"/>
  <c r="P56" i="325" s="1"/>
  <c r="W55" i="325"/>
  <c r="H55" i="325"/>
  <c r="AG54" i="325"/>
  <c r="AF54" i="325"/>
  <c r="W54" i="325"/>
  <c r="H54" i="325"/>
  <c r="AG53" i="325"/>
  <c r="AF53" i="325"/>
  <c r="W53" i="325"/>
  <c r="H53" i="325"/>
  <c r="AG52" i="325"/>
  <c r="AF52" i="325"/>
  <c r="W52" i="325"/>
  <c r="H52" i="325"/>
  <c r="AG51" i="325"/>
  <c r="AF51" i="325"/>
  <c r="W51" i="325"/>
  <c r="H51" i="325"/>
  <c r="W50" i="325"/>
  <c r="N50" i="325"/>
  <c r="P50" i="325"/>
  <c r="H50" i="325"/>
  <c r="W49" i="325"/>
  <c r="P49" i="325"/>
  <c r="N49" i="325"/>
  <c r="O49" i="325" s="1"/>
  <c r="H49" i="325"/>
  <c r="W48" i="325"/>
  <c r="N48" i="325"/>
  <c r="P48" i="325"/>
  <c r="H48" i="325"/>
  <c r="W47" i="325"/>
  <c r="P47" i="325"/>
  <c r="N47" i="325"/>
  <c r="O47" i="325" s="1"/>
  <c r="H47" i="325"/>
  <c r="W46" i="325"/>
  <c r="N46" i="325"/>
  <c r="P46" i="325"/>
  <c r="H46" i="325"/>
  <c r="W45" i="325"/>
  <c r="P45" i="325"/>
  <c r="N45" i="325"/>
  <c r="O45" i="325" s="1"/>
  <c r="H45" i="325"/>
  <c r="W44" i="325"/>
  <c r="N44" i="325" s="1"/>
  <c r="P44" i="325"/>
  <c r="H44" i="325"/>
  <c r="AE43" i="325"/>
  <c r="AD43" i="325"/>
  <c r="AA43" i="325"/>
  <c r="Z43" i="325"/>
  <c r="M43" i="325"/>
  <c r="W42" i="325"/>
  <c r="H42" i="325"/>
  <c r="W41" i="325"/>
  <c r="AG40" i="325"/>
  <c r="AF40" i="325"/>
  <c r="W40" i="325"/>
  <c r="H40" i="325"/>
  <c r="AG39" i="325"/>
  <c r="AF39" i="325"/>
  <c r="W39" i="325"/>
  <c r="H39" i="325"/>
  <c r="W38" i="325"/>
  <c r="N38" i="325"/>
  <c r="AG38" i="325" s="1"/>
  <c r="P38" i="325"/>
  <c r="H38" i="325"/>
  <c r="W37" i="325"/>
  <c r="N37" i="325" s="1"/>
  <c r="AG37" i="325" s="1"/>
  <c r="P37" i="325"/>
  <c r="H37" i="325"/>
  <c r="W36" i="325"/>
  <c r="N36" i="325"/>
  <c r="P36" i="325"/>
  <c r="H36" i="325"/>
  <c r="W35" i="325"/>
  <c r="N35" i="325" s="1"/>
  <c r="AG35" i="325" s="1"/>
  <c r="P35" i="325"/>
  <c r="O35" i="325"/>
  <c r="H35" i="325"/>
  <c r="W34" i="325"/>
  <c r="N34" i="325"/>
  <c r="P34" i="325"/>
  <c r="H34" i="325"/>
  <c r="W33" i="325"/>
  <c r="N33" i="325"/>
  <c r="H33" i="325"/>
  <c r="W32" i="325"/>
  <c r="P32" i="325"/>
  <c r="N32" i="325"/>
  <c r="O32" i="325" s="1"/>
  <c r="Q32" i="325"/>
  <c r="AG32" i="325"/>
  <c r="H32" i="325"/>
  <c r="W31" i="325"/>
  <c r="N31" i="325"/>
  <c r="O31" i="325" s="1"/>
  <c r="P31" i="325"/>
  <c r="H31" i="325"/>
  <c r="AE30" i="325"/>
  <c r="AD30" i="325"/>
  <c r="AA30" i="325"/>
  <c r="Z30" i="325"/>
  <c r="M30" i="325"/>
  <c r="AF29" i="325"/>
  <c r="W29" i="325"/>
  <c r="H29" i="325"/>
  <c r="AG28" i="325"/>
  <c r="AF28" i="325"/>
  <c r="W28" i="325"/>
  <c r="P28" i="325"/>
  <c r="H28" i="325"/>
  <c r="AG27" i="325"/>
  <c r="AF27" i="325"/>
  <c r="W27" i="325"/>
  <c r="P27" i="325"/>
  <c r="H27" i="325"/>
  <c r="AG26" i="325"/>
  <c r="AF26" i="325"/>
  <c r="W26" i="325"/>
  <c r="P26" i="325"/>
  <c r="H26" i="325"/>
  <c r="W25" i="325"/>
  <c r="P25" i="325"/>
  <c r="N25" i="325"/>
  <c r="AG25" i="325" s="1"/>
  <c r="H25" i="325"/>
  <c r="W24" i="325"/>
  <c r="N24" i="325" s="1"/>
  <c r="P24" i="325"/>
  <c r="H24" i="325"/>
  <c r="W23" i="325"/>
  <c r="P23" i="325"/>
  <c r="N23" i="325"/>
  <c r="AG23" i="325" s="1"/>
  <c r="H23" i="325"/>
  <c r="W22" i="325"/>
  <c r="N22" i="325" s="1"/>
  <c r="P22" i="325"/>
  <c r="H22" i="325"/>
  <c r="W21" i="325"/>
  <c r="P21" i="325"/>
  <c r="N21" i="325"/>
  <c r="AG21" i="325" s="1"/>
  <c r="H21" i="325"/>
  <c r="W20" i="325"/>
  <c r="N20" i="325" s="1"/>
  <c r="P20" i="325"/>
  <c r="P30" i="325"/>
  <c r="H20" i="325"/>
  <c r="W19" i="325"/>
  <c r="P19" i="325"/>
  <c r="N19" i="325"/>
  <c r="AG19" i="325" s="1"/>
  <c r="H19" i="325"/>
  <c r="W18" i="325"/>
  <c r="P18" i="325"/>
  <c r="N18" i="325"/>
  <c r="N30" i="325" s="1"/>
  <c r="H18" i="325"/>
  <c r="AE17" i="325"/>
  <c r="AE2" i="325" s="1"/>
  <c r="AD17" i="325"/>
  <c r="AA17" i="325"/>
  <c r="Z17" i="325"/>
  <c r="Z2" i="325" s="1"/>
  <c r="W17" i="325"/>
  <c r="M17" i="325"/>
  <c r="AG16" i="325"/>
  <c r="AF16" i="325"/>
  <c r="W16" i="325"/>
  <c r="H16" i="325"/>
  <c r="AG15" i="325"/>
  <c r="AF15" i="325"/>
  <c r="W15" i="325"/>
  <c r="H15" i="325"/>
  <c r="AG14" i="325"/>
  <c r="AF14" i="325"/>
  <c r="W14" i="325"/>
  <c r="H14" i="325"/>
  <c r="AG13" i="325"/>
  <c r="AF13" i="325"/>
  <c r="W13" i="325"/>
  <c r="H13" i="325"/>
  <c r="W12" i="325"/>
  <c r="N12" i="325" s="1"/>
  <c r="P12" i="325"/>
  <c r="H12" i="325"/>
  <c r="W11" i="325"/>
  <c r="N11" i="325" s="1"/>
  <c r="H11" i="325"/>
  <c r="W10" i="325"/>
  <c r="N10" i="325" s="1"/>
  <c r="P10" i="325"/>
  <c r="H10" i="325"/>
  <c r="W9" i="325"/>
  <c r="N9" i="325" s="1"/>
  <c r="H9" i="325"/>
  <c r="W8" i="325"/>
  <c r="N8" i="325" s="1"/>
  <c r="P8" i="325"/>
  <c r="H8" i="325"/>
  <c r="W7" i="325"/>
  <c r="N7" i="325" s="1"/>
  <c r="H7" i="325"/>
  <c r="W6" i="325"/>
  <c r="N6" i="325" s="1"/>
  <c r="P6" i="325"/>
  <c r="H6" i="325"/>
  <c r="W5" i="325"/>
  <c r="N5" i="325" s="1"/>
  <c r="P5" i="325"/>
  <c r="P17" i="325"/>
  <c r="H5" i="325"/>
  <c r="AD2" i="325"/>
  <c r="AA2" i="325"/>
  <c r="I2" i="325"/>
  <c r="I1" i="325"/>
  <c r="E1" i="325"/>
  <c r="R95" i="327" l="1"/>
  <c r="S83" i="327" s="1"/>
  <c r="Q95" i="327"/>
  <c r="R166" i="327"/>
  <c r="Q166" i="327"/>
  <c r="Q137" i="327"/>
  <c r="R137" i="327"/>
  <c r="Q127" i="327"/>
  <c r="R127" i="327"/>
  <c r="R151" i="327"/>
  <c r="Q151" i="327"/>
  <c r="R163" i="327"/>
  <c r="Q163" i="327"/>
  <c r="R165" i="327"/>
  <c r="Q165" i="327"/>
  <c r="O173" i="327"/>
  <c r="R161" i="327"/>
  <c r="Q161" i="327"/>
  <c r="R138" i="327"/>
  <c r="Q138" i="327"/>
  <c r="Q123" i="327"/>
  <c r="R123" i="327"/>
  <c r="R34" i="327"/>
  <c r="Q34" i="327"/>
  <c r="O108" i="327"/>
  <c r="R96" i="327"/>
  <c r="Q96" i="327"/>
  <c r="Q103" i="327"/>
  <c r="Q89" i="327"/>
  <c r="R89" i="327"/>
  <c r="R58" i="327"/>
  <c r="Q58" i="327"/>
  <c r="R22" i="327"/>
  <c r="Q22" i="327"/>
  <c r="Q50" i="327"/>
  <c r="R50" i="327"/>
  <c r="AG69" i="327"/>
  <c r="AH57" i="327" s="1"/>
  <c r="Q69" i="327"/>
  <c r="AF69" i="327"/>
  <c r="O43" i="327"/>
  <c r="R43" i="327" s="1"/>
  <c r="S31" i="327" s="1"/>
  <c r="R31" i="327"/>
  <c r="Q31" i="327"/>
  <c r="Q21" i="327"/>
  <c r="O30" i="327"/>
  <c r="R18" i="327"/>
  <c r="Q18" i="327"/>
  <c r="O17" i="327"/>
  <c r="R5" i="327"/>
  <c r="Q5" i="327"/>
  <c r="R162" i="327"/>
  <c r="Q162" i="327"/>
  <c r="Q143" i="327"/>
  <c r="R143" i="327"/>
  <c r="Q125" i="327"/>
  <c r="R125" i="327"/>
  <c r="R149" i="327"/>
  <c r="Q149" i="327"/>
  <c r="R136" i="327"/>
  <c r="Q136" i="327"/>
  <c r="R128" i="327"/>
  <c r="Q128" i="327"/>
  <c r="R142" i="327"/>
  <c r="Q142" i="327"/>
  <c r="R100" i="327"/>
  <c r="Q100" i="327"/>
  <c r="AF147" i="327"/>
  <c r="AG147" i="327"/>
  <c r="AH135" i="327" s="1"/>
  <c r="R126" i="327"/>
  <c r="Q126" i="327"/>
  <c r="Q87" i="327"/>
  <c r="R87" i="327"/>
  <c r="O121" i="327"/>
  <c r="Q109" i="327"/>
  <c r="R109" i="327"/>
  <c r="Q73" i="327"/>
  <c r="R73" i="327"/>
  <c r="R32" i="327"/>
  <c r="Q32" i="327"/>
  <c r="Q112" i="327"/>
  <c r="R112" i="327"/>
  <c r="AG82" i="327"/>
  <c r="AH70" i="327" s="1"/>
  <c r="AF82" i="327"/>
  <c r="Q82" i="327"/>
  <c r="R71" i="327"/>
  <c r="R33" i="327"/>
  <c r="Q33" i="327"/>
  <c r="Q8" i="327"/>
  <c r="R8" i="327"/>
  <c r="R7" i="327"/>
  <c r="Q7" i="327"/>
  <c r="Q6" i="327"/>
  <c r="R6" i="327"/>
  <c r="Q141" i="327"/>
  <c r="R141" i="327"/>
  <c r="AG160" i="327"/>
  <c r="AH148" i="327" s="1"/>
  <c r="AF160" i="327"/>
  <c r="R148" i="327"/>
  <c r="Q148" i="327"/>
  <c r="O160" i="327"/>
  <c r="R140" i="327"/>
  <c r="Q140" i="327"/>
  <c r="Q122" i="327"/>
  <c r="O134" i="327"/>
  <c r="R122" i="327"/>
  <c r="AF95" i="327"/>
  <c r="AG95" i="327"/>
  <c r="AH83" i="327" s="1"/>
  <c r="R152" i="327"/>
  <c r="Q152" i="327"/>
  <c r="R130" i="327"/>
  <c r="Q130" i="327"/>
  <c r="Q110" i="327"/>
  <c r="R110" i="327"/>
  <c r="Q85" i="327"/>
  <c r="R85" i="327"/>
  <c r="R74" i="327"/>
  <c r="Q74" i="327"/>
  <c r="R61" i="327"/>
  <c r="Q61" i="327"/>
  <c r="R38" i="327"/>
  <c r="Q38" i="327"/>
  <c r="AG108" i="327"/>
  <c r="AH96" i="327" s="1"/>
  <c r="AF108" i="327"/>
  <c r="AF56" i="327"/>
  <c r="AG56" i="327"/>
  <c r="AH44" i="327" s="1"/>
  <c r="Q56" i="327"/>
  <c r="Q114" i="327"/>
  <c r="R114" i="327"/>
  <c r="R104" i="327"/>
  <c r="Q104" i="327"/>
  <c r="Q99" i="327"/>
  <c r="R60" i="327"/>
  <c r="Q60" i="327"/>
  <c r="R35" i="327"/>
  <c r="Q35" i="327"/>
  <c r="R20" i="327"/>
  <c r="Q20" i="327"/>
  <c r="O69" i="327"/>
  <c r="R69" i="327" s="1"/>
  <c r="S57" i="327" s="1"/>
  <c r="R57" i="327"/>
  <c r="Q57" i="327"/>
  <c r="Q46" i="327"/>
  <c r="R46" i="327"/>
  <c r="R25" i="327"/>
  <c r="Q25" i="327"/>
  <c r="AG30" i="327"/>
  <c r="AH18" i="327" s="1"/>
  <c r="AF30" i="327"/>
  <c r="R11" i="327"/>
  <c r="Q11" i="327"/>
  <c r="AG17" i="327"/>
  <c r="AH5" i="327" s="1"/>
  <c r="AF17" i="327"/>
  <c r="Q139" i="327"/>
  <c r="R139" i="327"/>
  <c r="Q129" i="327"/>
  <c r="R129" i="327"/>
  <c r="AG134" i="327"/>
  <c r="AH122" i="327" s="1"/>
  <c r="AF134" i="327"/>
  <c r="R102" i="327"/>
  <c r="Q102" i="327"/>
  <c r="R98" i="327"/>
  <c r="Q98" i="327"/>
  <c r="AG173" i="327"/>
  <c r="AH161" i="327" s="1"/>
  <c r="AF173" i="327"/>
  <c r="O147" i="327"/>
  <c r="R135" i="327"/>
  <c r="Q135" i="327"/>
  <c r="R150" i="327"/>
  <c r="Q150" i="327"/>
  <c r="R124" i="327"/>
  <c r="Q124" i="327"/>
  <c r="Q117" i="327"/>
  <c r="R117" i="327"/>
  <c r="AG121" i="327"/>
  <c r="AH109" i="327" s="1"/>
  <c r="AF121" i="327"/>
  <c r="R59" i="327"/>
  <c r="Q59" i="327"/>
  <c r="R36" i="327"/>
  <c r="Q36" i="327"/>
  <c r="Q75" i="327"/>
  <c r="R75" i="327"/>
  <c r="O82" i="327"/>
  <c r="R82" i="327" s="1"/>
  <c r="S70" i="327" s="1"/>
  <c r="Q116" i="327"/>
  <c r="R116" i="327"/>
  <c r="R24" i="327"/>
  <c r="Q24" i="327"/>
  <c r="R23" i="327"/>
  <c r="Q23" i="327"/>
  <c r="Q48" i="327"/>
  <c r="R48" i="327"/>
  <c r="R37" i="327"/>
  <c r="Q37" i="327"/>
  <c r="AG43" i="327"/>
  <c r="AH31" i="327" s="1"/>
  <c r="AF43" i="327"/>
  <c r="Q43" i="327"/>
  <c r="Q10" i="327"/>
  <c r="R10" i="327"/>
  <c r="Q9" i="327"/>
  <c r="R9" i="327"/>
  <c r="G1" i="325"/>
  <c r="G2" i="325" s="1"/>
  <c r="AF6" i="325"/>
  <c r="AG6" i="325"/>
  <c r="O6" i="325"/>
  <c r="AG11" i="325"/>
  <c r="O11" i="325"/>
  <c r="AF11" i="325"/>
  <c r="AF12" i="325"/>
  <c r="O12" i="325"/>
  <c r="AG12" i="325"/>
  <c r="O20" i="325"/>
  <c r="AF20" i="325"/>
  <c r="AG20" i="325"/>
  <c r="O22" i="325"/>
  <c r="AF22" i="325"/>
  <c r="AG22" i="325"/>
  <c r="O24" i="325"/>
  <c r="AF24" i="325"/>
  <c r="AG24" i="325"/>
  <c r="AG9" i="325"/>
  <c r="AF9" i="325"/>
  <c r="O9" i="325"/>
  <c r="N17" i="325"/>
  <c r="O5" i="325"/>
  <c r="AF5" i="325"/>
  <c r="AG5" i="325"/>
  <c r="AF8" i="325"/>
  <c r="O8" i="325"/>
  <c r="AG8" i="325"/>
  <c r="O7" i="325"/>
  <c r="AG7" i="325"/>
  <c r="AF7" i="325"/>
  <c r="AF10" i="325"/>
  <c r="O10" i="325"/>
  <c r="AG10" i="325"/>
  <c r="AG18" i="325"/>
  <c r="AF30" i="325"/>
  <c r="O43" i="325"/>
  <c r="P43" i="325"/>
  <c r="R72" i="325"/>
  <c r="Q72" i="325"/>
  <c r="R74" i="325"/>
  <c r="Q74" i="325"/>
  <c r="Q97" i="325"/>
  <c r="R97" i="325"/>
  <c r="O100" i="325"/>
  <c r="AG100" i="325"/>
  <c r="AF100" i="325"/>
  <c r="R112" i="325"/>
  <c r="P7" i="325"/>
  <c r="P9" i="325"/>
  <c r="P11" i="325"/>
  <c r="O18" i="325"/>
  <c r="O19" i="325"/>
  <c r="O21" i="325"/>
  <c r="O23" i="325"/>
  <c r="O25" i="325"/>
  <c r="AF31" i="325"/>
  <c r="AG33" i="325"/>
  <c r="AF34" i="325"/>
  <c r="O34" i="325"/>
  <c r="AG34" i="325"/>
  <c r="AF36" i="325"/>
  <c r="O36" i="325"/>
  <c r="AG36" i="325"/>
  <c r="AF37" i="325"/>
  <c r="N43" i="325"/>
  <c r="O44" i="325"/>
  <c r="AG44" i="325"/>
  <c r="N56" i="325"/>
  <c r="AF44" i="325"/>
  <c r="AG45" i="325"/>
  <c r="R45" i="325"/>
  <c r="AF45" i="325"/>
  <c r="AG47" i="325"/>
  <c r="R47" i="325"/>
  <c r="AF47" i="325"/>
  <c r="AG49" i="325"/>
  <c r="AF49" i="325"/>
  <c r="R58" i="325"/>
  <c r="Q58" i="325"/>
  <c r="AG60" i="325"/>
  <c r="AF60" i="325"/>
  <c r="AG71" i="325"/>
  <c r="AF71" i="325"/>
  <c r="O71" i="325"/>
  <c r="AG73" i="325"/>
  <c r="AF73" i="325"/>
  <c r="O73" i="325"/>
  <c r="AG75" i="325"/>
  <c r="AF75" i="325"/>
  <c r="O75" i="325"/>
  <c r="P84" i="325"/>
  <c r="R84" i="325"/>
  <c r="R32" i="325"/>
  <c r="AF38" i="325"/>
  <c r="O38" i="325"/>
  <c r="R60" i="325"/>
  <c r="Q60" i="325"/>
  <c r="AF70" i="325"/>
  <c r="O70" i="325"/>
  <c r="AF19" i="325"/>
  <c r="AF21" i="325"/>
  <c r="AF23" i="325"/>
  <c r="AF25" i="325"/>
  <c r="Q31" i="325"/>
  <c r="AG31" i="325"/>
  <c r="AF32" i="325"/>
  <c r="O33" i="325"/>
  <c r="AF33" i="325"/>
  <c r="R35" i="325"/>
  <c r="AF35" i="325"/>
  <c r="O37" i="325"/>
  <c r="Q45" i="325"/>
  <c r="Q47" i="325"/>
  <c r="R49" i="325"/>
  <c r="Q49" i="325"/>
  <c r="P69" i="325"/>
  <c r="P57" i="325"/>
  <c r="AG57" i="325"/>
  <c r="N69" i="325"/>
  <c r="AF57" i="325"/>
  <c r="AG58" i="325"/>
  <c r="AF58" i="325"/>
  <c r="AF82" i="325"/>
  <c r="AG86" i="325"/>
  <c r="AF86" i="325"/>
  <c r="O86" i="325"/>
  <c r="AG87" i="325"/>
  <c r="AF87" i="325"/>
  <c r="Q87" i="325"/>
  <c r="R89" i="325"/>
  <c r="AF18" i="325"/>
  <c r="R31" i="325"/>
  <c r="P33" i="325"/>
  <c r="AG46" i="325"/>
  <c r="AF46" i="325"/>
  <c r="O46" i="325"/>
  <c r="AG48" i="325"/>
  <c r="AF48" i="325"/>
  <c r="O48" i="325"/>
  <c r="AG50" i="325"/>
  <c r="AF50" i="325"/>
  <c r="O50" i="325"/>
  <c r="AG70" i="325"/>
  <c r="AF72" i="325"/>
  <c r="AF74" i="325"/>
  <c r="N95" i="325"/>
  <c r="AG83" i="325"/>
  <c r="AF83" i="325"/>
  <c r="O83" i="325"/>
  <c r="AG72" i="325"/>
  <c r="AG74" i="325"/>
  <c r="P83" i="325"/>
  <c r="O88" i="325"/>
  <c r="AG88" i="325"/>
  <c r="AF88" i="325"/>
  <c r="O90" i="325"/>
  <c r="AG90" i="325"/>
  <c r="AF90" i="325"/>
  <c r="Q91" i="325"/>
  <c r="R91" i="325"/>
  <c r="O98" i="325"/>
  <c r="AG98" i="325"/>
  <c r="AF98" i="325"/>
  <c r="Q103" i="325"/>
  <c r="R103" i="325"/>
  <c r="N121" i="325"/>
  <c r="O109" i="325"/>
  <c r="AG109" i="325"/>
  <c r="AF109" i="325"/>
  <c r="Q124" i="325"/>
  <c r="O59" i="325"/>
  <c r="O69" i="325" s="1"/>
  <c r="R69" i="325" s="1"/>
  <c r="S57" i="325" s="1"/>
  <c r="O61" i="325"/>
  <c r="P71" i="325"/>
  <c r="O85" i="325"/>
  <c r="AF85" i="325"/>
  <c r="R87" i="325"/>
  <c r="N108" i="325"/>
  <c r="AF96" i="325"/>
  <c r="O96" i="325"/>
  <c r="AG96" i="325"/>
  <c r="Q101" i="325"/>
  <c r="R101" i="325"/>
  <c r="O104" i="325"/>
  <c r="AG104" i="325"/>
  <c r="AF104" i="325"/>
  <c r="P108" i="325"/>
  <c r="R114" i="325"/>
  <c r="AG89" i="325"/>
  <c r="Q89" i="325"/>
  <c r="AF89" i="325"/>
  <c r="P95" i="325"/>
  <c r="Q99" i="325"/>
  <c r="R99" i="325"/>
  <c r="O102" i="325"/>
  <c r="AG102" i="325"/>
  <c r="AF102" i="325"/>
  <c r="R110" i="325"/>
  <c r="AG110" i="325"/>
  <c r="O111" i="325"/>
  <c r="Q112" i="325"/>
  <c r="AG112" i="325"/>
  <c r="O113" i="325"/>
  <c r="Q114" i="325"/>
  <c r="AG114" i="325"/>
  <c r="O115" i="325"/>
  <c r="R116" i="325"/>
  <c r="AG116" i="325"/>
  <c r="O117" i="325"/>
  <c r="R118" i="325"/>
  <c r="AG118" i="325"/>
  <c r="N134" i="325"/>
  <c r="AF122" i="325"/>
  <c r="R124" i="325"/>
  <c r="O139" i="325"/>
  <c r="AG139" i="325"/>
  <c r="AF139" i="325"/>
  <c r="O148" i="325"/>
  <c r="AG148" i="325"/>
  <c r="N160" i="325"/>
  <c r="AF148" i="325"/>
  <c r="AF151" i="325"/>
  <c r="O151" i="325"/>
  <c r="AG151" i="325"/>
  <c r="AF111" i="325"/>
  <c r="AF113" i="325"/>
  <c r="AF115" i="325"/>
  <c r="AF117" i="325"/>
  <c r="P134" i="325"/>
  <c r="O122" i="325"/>
  <c r="AG123" i="325"/>
  <c r="AG125" i="325"/>
  <c r="AF125" i="325"/>
  <c r="AG127" i="325"/>
  <c r="AF127" i="325"/>
  <c r="AG129" i="325"/>
  <c r="AF129" i="325"/>
  <c r="R130" i="325"/>
  <c r="O137" i="325"/>
  <c r="AG137" i="325"/>
  <c r="AF137" i="325"/>
  <c r="O143" i="325"/>
  <c r="AG143" i="325"/>
  <c r="AF143" i="325"/>
  <c r="O161" i="325"/>
  <c r="N173" i="325"/>
  <c r="AG161" i="325"/>
  <c r="AF161" i="325"/>
  <c r="R164" i="325"/>
  <c r="Q164" i="325"/>
  <c r="AG165" i="325"/>
  <c r="AF165" i="325"/>
  <c r="O165" i="325"/>
  <c r="P122" i="325"/>
  <c r="AG122" i="325"/>
  <c r="O123" i="325"/>
  <c r="AF123" i="325"/>
  <c r="AF124" i="325"/>
  <c r="O125" i="325"/>
  <c r="R126" i="325"/>
  <c r="AF126" i="325"/>
  <c r="O127" i="325"/>
  <c r="R128" i="325"/>
  <c r="AF128" i="325"/>
  <c r="O129" i="325"/>
  <c r="P160" i="325"/>
  <c r="AG124" i="325"/>
  <c r="N147" i="325"/>
  <c r="O141" i="325"/>
  <c r="AG141" i="325"/>
  <c r="AF141" i="325"/>
  <c r="AG163" i="325"/>
  <c r="AF163" i="325"/>
  <c r="O163" i="325"/>
  <c r="P173" i="325"/>
  <c r="AG135" i="325"/>
  <c r="R149" i="325"/>
  <c r="AG149" i="325"/>
  <c r="O150" i="325"/>
  <c r="O152" i="325"/>
  <c r="R153" i="325"/>
  <c r="AG153" i="325"/>
  <c r="O154" i="325"/>
  <c r="O135" i="325"/>
  <c r="O136" i="325"/>
  <c r="O138" i="325"/>
  <c r="O140" i="325"/>
  <c r="O142" i="325"/>
  <c r="AF150" i="325"/>
  <c r="P152" i="325"/>
  <c r="AF152" i="325"/>
  <c r="AF154" i="325"/>
  <c r="P165" i="325"/>
  <c r="AF130" i="325"/>
  <c r="AF142" i="325"/>
  <c r="O162" i="325"/>
  <c r="O166" i="325"/>
  <c r="Q130" i="325"/>
  <c r="R108" i="327" l="1"/>
  <c r="S96" i="327" s="1"/>
  <c r="Q108" i="327"/>
  <c r="R147" i="327"/>
  <c r="S135" i="327" s="1"/>
  <c r="Q147" i="327"/>
  <c r="R134" i="327"/>
  <c r="S122" i="327" s="1"/>
  <c r="Q134" i="327"/>
  <c r="Q160" i="327"/>
  <c r="R160" i="327"/>
  <c r="S148" i="327" s="1"/>
  <c r="R121" i="327"/>
  <c r="S109" i="327" s="1"/>
  <c r="Q121" i="327"/>
  <c r="Q30" i="327"/>
  <c r="R30" i="327"/>
  <c r="S18" i="327" s="1"/>
  <c r="R173" i="327"/>
  <c r="S161" i="327" s="1"/>
  <c r="Q173" i="327"/>
  <c r="Q17" i="327"/>
  <c r="E2" i="327"/>
  <c r="R17" i="327"/>
  <c r="S5" i="327" s="1"/>
  <c r="R166" i="325"/>
  <c r="Q166" i="325"/>
  <c r="Q136" i="325"/>
  <c r="R136" i="325"/>
  <c r="R137" i="325"/>
  <c r="Q137" i="325"/>
  <c r="R113" i="325"/>
  <c r="Q113" i="325"/>
  <c r="Q19" i="325"/>
  <c r="R19" i="325"/>
  <c r="Q57" i="325"/>
  <c r="AG17" i="325"/>
  <c r="AH5" i="325" s="1"/>
  <c r="AF17" i="325"/>
  <c r="R20" i="325"/>
  <c r="Q20" i="325"/>
  <c r="R162" i="325"/>
  <c r="Q162" i="325"/>
  <c r="Q142" i="325"/>
  <c r="R142" i="325"/>
  <c r="Q135" i="325"/>
  <c r="O147" i="325"/>
  <c r="R135" i="325"/>
  <c r="R152" i="325"/>
  <c r="Q152" i="325"/>
  <c r="Q125" i="325"/>
  <c r="R125" i="325"/>
  <c r="Q149" i="325"/>
  <c r="R143" i="325"/>
  <c r="Q143" i="325"/>
  <c r="Q153" i="325"/>
  <c r="O160" i="325"/>
  <c r="R148" i="325"/>
  <c r="Q148" i="325"/>
  <c r="R115" i="325"/>
  <c r="Q115" i="325"/>
  <c r="R102" i="325"/>
  <c r="Q102" i="325"/>
  <c r="Q118" i="325"/>
  <c r="Q110" i="325"/>
  <c r="AG121" i="325"/>
  <c r="AH109" i="325" s="1"/>
  <c r="AF121" i="325"/>
  <c r="Q46" i="325"/>
  <c r="R46" i="325"/>
  <c r="Q86" i="325"/>
  <c r="R86" i="325"/>
  <c r="O56" i="325"/>
  <c r="R56" i="325" s="1"/>
  <c r="S44" i="325" s="1"/>
  <c r="R44" i="325"/>
  <c r="Q44" i="325"/>
  <c r="R34" i="325"/>
  <c r="Q34" i="325"/>
  <c r="Q25" i="325"/>
  <c r="R25" i="325"/>
  <c r="Q18" i="325"/>
  <c r="O30" i="325"/>
  <c r="R18" i="325"/>
  <c r="Q116" i="325"/>
  <c r="R57" i="325"/>
  <c r="Q10" i="325"/>
  <c r="R10" i="325"/>
  <c r="R7" i="325"/>
  <c r="Q7" i="325"/>
  <c r="R9" i="325"/>
  <c r="Q9" i="325"/>
  <c r="R22" i="325"/>
  <c r="Q22" i="325"/>
  <c r="AG82" i="325"/>
  <c r="AH70" i="325" s="1"/>
  <c r="R163" i="325"/>
  <c r="Q163" i="325"/>
  <c r="O173" i="325"/>
  <c r="R161" i="325"/>
  <c r="Q161" i="325"/>
  <c r="AG69" i="325"/>
  <c r="AH57" i="325" s="1"/>
  <c r="Q69" i="325"/>
  <c r="AF69" i="325"/>
  <c r="R11" i="325"/>
  <c r="Q11" i="325"/>
  <c r="Q140" i="325"/>
  <c r="R140" i="325"/>
  <c r="R154" i="325"/>
  <c r="Q154" i="325"/>
  <c r="R150" i="325"/>
  <c r="Q150" i="325"/>
  <c r="R141" i="325"/>
  <c r="Q141" i="325"/>
  <c r="Q127" i="325"/>
  <c r="R127" i="325"/>
  <c r="R117" i="325"/>
  <c r="Q117" i="325"/>
  <c r="R104" i="325"/>
  <c r="Q104" i="325"/>
  <c r="Q96" i="325"/>
  <c r="O108" i="325"/>
  <c r="R96" i="325"/>
  <c r="R61" i="325"/>
  <c r="Q61" i="325"/>
  <c r="R98" i="325"/>
  <c r="Q98" i="325"/>
  <c r="Q88" i="325"/>
  <c r="R88" i="325"/>
  <c r="AG95" i="325"/>
  <c r="AH83" i="325" s="1"/>
  <c r="AF95" i="325"/>
  <c r="Q48" i="325"/>
  <c r="R48" i="325"/>
  <c r="Q35" i="325"/>
  <c r="R43" i="325"/>
  <c r="S31" i="325" s="1"/>
  <c r="R37" i="325"/>
  <c r="Q37" i="325"/>
  <c r="Q33" i="325"/>
  <c r="R33" i="325"/>
  <c r="Q71" i="325"/>
  <c r="R71" i="325"/>
  <c r="AG43" i="325"/>
  <c r="AH31" i="325" s="1"/>
  <c r="AF43" i="325"/>
  <c r="Q43" i="325"/>
  <c r="R36" i="325"/>
  <c r="Q36" i="325"/>
  <c r="Q23" i="325"/>
  <c r="R23" i="325"/>
  <c r="Q84" i="325"/>
  <c r="R24" i="325"/>
  <c r="Q24" i="325"/>
  <c r="R12" i="325"/>
  <c r="Q12" i="325"/>
  <c r="Q82" i="325"/>
  <c r="Q6" i="325"/>
  <c r="R6" i="325"/>
  <c r="AG30" i="325"/>
  <c r="AH18" i="325" s="1"/>
  <c r="Q123" i="325"/>
  <c r="R123" i="325"/>
  <c r="R165" i="325"/>
  <c r="Q165" i="325"/>
  <c r="R151" i="325"/>
  <c r="Q151" i="325"/>
  <c r="R139" i="325"/>
  <c r="Q139" i="325"/>
  <c r="AG108" i="325"/>
  <c r="AH96" i="325" s="1"/>
  <c r="AF108" i="325"/>
  <c r="O121" i="325"/>
  <c r="R109" i="325"/>
  <c r="Q109" i="325"/>
  <c r="Q75" i="325"/>
  <c r="R75" i="325"/>
  <c r="Q138" i="325"/>
  <c r="R138" i="325"/>
  <c r="AG147" i="325"/>
  <c r="AH135" i="325" s="1"/>
  <c r="AF147" i="325"/>
  <c r="Q129" i="325"/>
  <c r="R129" i="325"/>
  <c r="AG173" i="325"/>
  <c r="AH161" i="325" s="1"/>
  <c r="AF173" i="325"/>
  <c r="Q122" i="325"/>
  <c r="O134" i="325"/>
  <c r="R122" i="325"/>
  <c r="AG160" i="325"/>
  <c r="AH148" i="325" s="1"/>
  <c r="AF160" i="325"/>
  <c r="AG134" i="325"/>
  <c r="AH122" i="325" s="1"/>
  <c r="AF134" i="325"/>
  <c r="R111" i="325"/>
  <c r="Q111" i="325"/>
  <c r="R85" i="325"/>
  <c r="Q85" i="325"/>
  <c r="R59" i="325"/>
  <c r="Q59" i="325"/>
  <c r="Q90" i="325"/>
  <c r="R90" i="325"/>
  <c r="O95" i="325"/>
  <c r="R83" i="325"/>
  <c r="Q83" i="325"/>
  <c r="Q50" i="325"/>
  <c r="R50" i="325"/>
  <c r="Q70" i="325"/>
  <c r="O82" i="325"/>
  <c r="R82" i="325" s="1"/>
  <c r="S70" i="325" s="1"/>
  <c r="R70" i="325"/>
  <c r="R38" i="325"/>
  <c r="Q38" i="325"/>
  <c r="Q73" i="325"/>
  <c r="R73" i="325"/>
  <c r="AF56" i="325"/>
  <c r="AG56" i="325"/>
  <c r="AH44" i="325" s="1"/>
  <c r="Q56" i="325"/>
  <c r="Q21" i="325"/>
  <c r="R21" i="325"/>
  <c r="R100" i="325"/>
  <c r="Q100" i="325"/>
  <c r="R8" i="325"/>
  <c r="Q8" i="325"/>
  <c r="O17" i="325"/>
  <c r="Q5" i="325"/>
  <c r="R5" i="325"/>
  <c r="R30" i="325" l="1"/>
  <c r="S18" i="325" s="1"/>
  <c r="Q30" i="325"/>
  <c r="R134" i="325"/>
  <c r="S122" i="325" s="1"/>
  <c r="Q134" i="325"/>
  <c r="R108" i="325"/>
  <c r="S96" i="325" s="1"/>
  <c r="Q108" i="325"/>
  <c r="R173" i="325"/>
  <c r="S161" i="325" s="1"/>
  <c r="Q173" i="325"/>
  <c r="R95" i="325"/>
  <c r="S83" i="325" s="1"/>
  <c r="Q95" i="325"/>
  <c r="R121" i="325"/>
  <c r="S109" i="325" s="1"/>
  <c r="Q121" i="325"/>
  <c r="E2" i="325"/>
  <c r="R17" i="325"/>
  <c r="S5" i="325" s="1"/>
  <c r="Q17" i="325"/>
  <c r="R147" i="325"/>
  <c r="S135" i="325" s="1"/>
  <c r="Q147" i="325"/>
  <c r="Q160" i="325"/>
  <c r="R160" i="325"/>
  <c r="S148" i="325" s="1"/>
  <c r="J124" i="324" l="1"/>
  <c r="H123" i="324"/>
  <c r="H122" i="324"/>
  <c r="H121" i="324"/>
  <c r="H120" i="324"/>
  <c r="H119" i="324"/>
  <c r="P118" i="324"/>
  <c r="K118" i="324" s="1"/>
  <c r="L118" i="324" s="1"/>
  <c r="H118" i="324"/>
  <c r="P117" i="324"/>
  <c r="K117" i="324"/>
  <c r="L117" i="324" s="1"/>
  <c r="H117" i="324"/>
  <c r="P116" i="324"/>
  <c r="K116" i="324" s="1"/>
  <c r="L116" i="324" s="1"/>
  <c r="H116" i="324"/>
  <c r="P115" i="324"/>
  <c r="K115" i="324"/>
  <c r="L115" i="324" s="1"/>
  <c r="H115" i="324"/>
  <c r="P114" i="324"/>
  <c r="K114" i="324" s="1"/>
  <c r="L114" i="324" s="1"/>
  <c r="H114" i="324"/>
  <c r="P113" i="324"/>
  <c r="K113" i="324"/>
  <c r="L113" i="324" s="1"/>
  <c r="H113" i="324"/>
  <c r="P112" i="324"/>
  <c r="K112" i="324" s="1"/>
  <c r="H112" i="324"/>
  <c r="J111" i="324"/>
  <c r="H110" i="324"/>
  <c r="H109" i="324"/>
  <c r="H108" i="324"/>
  <c r="H107" i="324"/>
  <c r="H106" i="324"/>
  <c r="P105" i="324"/>
  <c r="K105" i="324" s="1"/>
  <c r="L105" i="324" s="1"/>
  <c r="H105" i="324"/>
  <c r="P104" i="324"/>
  <c r="K104" i="324"/>
  <c r="L104" i="324" s="1"/>
  <c r="H104" i="324"/>
  <c r="P103" i="324"/>
  <c r="K103" i="324" s="1"/>
  <c r="L103" i="324" s="1"/>
  <c r="H103" i="324"/>
  <c r="P102" i="324"/>
  <c r="K102" i="324"/>
  <c r="L102" i="324" s="1"/>
  <c r="H102" i="324"/>
  <c r="P101" i="324"/>
  <c r="K101" i="324" s="1"/>
  <c r="H101" i="324"/>
  <c r="J100" i="324"/>
  <c r="H99" i="324"/>
  <c r="H98" i="324"/>
  <c r="H97" i="324"/>
  <c r="H96" i="324"/>
  <c r="H95" i="324"/>
  <c r="H94" i="324"/>
  <c r="P93" i="324"/>
  <c r="K93" i="324" s="1"/>
  <c r="L93" i="324" s="1"/>
  <c r="H93" i="324"/>
  <c r="P92" i="324"/>
  <c r="K92" i="324"/>
  <c r="K100" i="324" s="1"/>
  <c r="H92" i="324"/>
  <c r="J91" i="324"/>
  <c r="H90" i="324"/>
  <c r="H89" i="324"/>
  <c r="H88" i="324"/>
  <c r="H87" i="324"/>
  <c r="H86" i="324"/>
  <c r="H85" i="324"/>
  <c r="H84" i="324"/>
  <c r="H83" i="324"/>
  <c r="P82" i="324"/>
  <c r="K82" i="324" s="1"/>
  <c r="H82" i="324"/>
  <c r="L81" i="324"/>
  <c r="K81" i="324"/>
  <c r="J81" i="324"/>
  <c r="H80" i="324"/>
  <c r="H79" i="324"/>
  <c r="H78" i="324"/>
  <c r="H77" i="324"/>
  <c r="H76" i="324"/>
  <c r="J75" i="324"/>
  <c r="H74" i="324"/>
  <c r="H73" i="324"/>
  <c r="P72" i="324"/>
  <c r="L72" i="324"/>
  <c r="K72" i="324"/>
  <c r="H72" i="324"/>
  <c r="P71" i="324"/>
  <c r="K71" i="324" s="1"/>
  <c r="L71" i="324" s="1"/>
  <c r="H71" i="324"/>
  <c r="P70" i="324"/>
  <c r="L70" i="324"/>
  <c r="K70" i="324"/>
  <c r="H70" i="324"/>
  <c r="P69" i="324"/>
  <c r="K69" i="324" s="1"/>
  <c r="L69" i="324" s="1"/>
  <c r="H69" i="324"/>
  <c r="P68" i="324"/>
  <c r="L68" i="324"/>
  <c r="K68" i="324"/>
  <c r="H68" i="324"/>
  <c r="P67" i="324"/>
  <c r="K67" i="324" s="1"/>
  <c r="L67" i="324" s="1"/>
  <c r="H67" i="324"/>
  <c r="P66" i="324"/>
  <c r="L66" i="324"/>
  <c r="K66" i="324"/>
  <c r="H66" i="324"/>
  <c r="P65" i="324"/>
  <c r="K65" i="324" s="1"/>
  <c r="H65" i="324"/>
  <c r="J64" i="324"/>
  <c r="H63" i="324"/>
  <c r="H62" i="324"/>
  <c r="H61" i="324"/>
  <c r="H60" i="324"/>
  <c r="H59" i="324"/>
  <c r="H58" i="324"/>
  <c r="P57" i="324"/>
  <c r="K57" i="324" s="1"/>
  <c r="L57" i="324" s="1"/>
  <c r="H57" i="324"/>
  <c r="P56" i="324"/>
  <c r="L56" i="324"/>
  <c r="K56" i="324"/>
  <c r="H56" i="324"/>
  <c r="P55" i="324"/>
  <c r="K55" i="324" s="1"/>
  <c r="L55" i="324" s="1"/>
  <c r="H55" i="324"/>
  <c r="P54" i="324"/>
  <c r="L54" i="324"/>
  <c r="K54" i="324"/>
  <c r="H54" i="324"/>
  <c r="P53" i="324"/>
  <c r="K53" i="324" s="1"/>
  <c r="H53" i="324"/>
  <c r="P52" i="324"/>
  <c r="L52" i="324"/>
  <c r="K52" i="324"/>
  <c r="H52" i="324"/>
  <c r="H50" i="324"/>
  <c r="H49" i="324"/>
  <c r="H47" i="324"/>
  <c r="H46" i="324"/>
  <c r="H45" i="324"/>
  <c r="H44" i="324"/>
  <c r="H43" i="324"/>
  <c r="H42" i="324"/>
  <c r="H41" i="324"/>
  <c r="H40" i="324"/>
  <c r="H39" i="324"/>
  <c r="J38" i="324"/>
  <c r="H37" i="324"/>
  <c r="H36" i="324"/>
  <c r="H35" i="324"/>
  <c r="H34" i="324"/>
  <c r="H33" i="324"/>
  <c r="H32" i="324"/>
  <c r="H31" i="324"/>
  <c r="H30" i="324"/>
  <c r="H29" i="324"/>
  <c r="P28" i="324"/>
  <c r="K28" i="324" s="1"/>
  <c r="L28" i="324" s="1"/>
  <c r="H28" i="324"/>
  <c r="P27" i="324"/>
  <c r="K27" i="324"/>
  <c r="L27" i="324" s="1"/>
  <c r="H27" i="324"/>
  <c r="P26" i="324"/>
  <c r="K26" i="324" s="1"/>
  <c r="L26" i="324" s="1"/>
  <c r="H26" i="324"/>
  <c r="P25" i="324"/>
  <c r="K25" i="324"/>
  <c r="K38" i="324" s="1"/>
  <c r="H25" i="324"/>
  <c r="J24" i="324"/>
  <c r="H23" i="324"/>
  <c r="H22" i="324"/>
  <c r="P21" i="324"/>
  <c r="K21" i="324"/>
  <c r="L21" i="324" s="1"/>
  <c r="H21" i="324"/>
  <c r="P20" i="324"/>
  <c r="K20" i="324" s="1"/>
  <c r="L20" i="324" s="1"/>
  <c r="H20" i="324"/>
  <c r="P19" i="324"/>
  <c r="K19" i="324"/>
  <c r="L19" i="324" s="1"/>
  <c r="H19" i="324"/>
  <c r="P18" i="324"/>
  <c r="K18" i="324" s="1"/>
  <c r="L18" i="324" s="1"/>
  <c r="H18" i="324"/>
  <c r="P17" i="324"/>
  <c r="K17" i="324"/>
  <c r="K24" i="324" s="1"/>
  <c r="H17" i="324"/>
  <c r="J16" i="324"/>
  <c r="H15" i="324"/>
  <c r="H14" i="324"/>
  <c r="H13" i="324"/>
  <c r="H12" i="324"/>
  <c r="H11" i="324"/>
  <c r="H10" i="324"/>
  <c r="H9" i="324"/>
  <c r="H8" i="324"/>
  <c r="P7" i="324"/>
  <c r="K7" i="324" s="1"/>
  <c r="L7" i="324" s="1"/>
  <c r="H7" i="324"/>
  <c r="P6" i="324"/>
  <c r="K6" i="324"/>
  <c r="L6" i="324" s="1"/>
  <c r="H6" i="324"/>
  <c r="P5" i="324"/>
  <c r="K5" i="324" s="1"/>
  <c r="H5" i="324"/>
  <c r="I2" i="324"/>
  <c r="I1" i="324"/>
  <c r="E1" i="324"/>
  <c r="K16" i="324" l="1"/>
  <c r="L5" i="324"/>
  <c r="L16" i="324" s="1"/>
  <c r="K75" i="324"/>
  <c r="L65" i="324"/>
  <c r="L75" i="324" s="1"/>
  <c r="L82" i="324"/>
  <c r="L91" i="324" s="1"/>
  <c r="K91" i="324"/>
  <c r="L101" i="324"/>
  <c r="L111" i="324" s="1"/>
  <c r="K111" i="324"/>
  <c r="L53" i="324"/>
  <c r="L64" i="324" s="1"/>
  <c r="K64" i="324"/>
  <c r="G1" i="324"/>
  <c r="G2" i="324" s="1"/>
  <c r="L112" i="324"/>
  <c r="L124" i="324" s="1"/>
  <c r="K124" i="324"/>
  <c r="L92" i="324"/>
  <c r="L100" i="324" s="1"/>
  <c r="L17" i="324"/>
  <c r="L24" i="324" s="1"/>
  <c r="L25" i="324"/>
  <c r="L38" i="324" s="1"/>
  <c r="E2" i="324" l="1"/>
  <c r="M32" i="322" l="1"/>
  <c r="L32" i="322"/>
  <c r="K32" i="322"/>
  <c r="L8" i="322" s="1"/>
  <c r="J32" i="322"/>
  <c r="I32" i="322"/>
  <c r="H32" i="322"/>
  <c r="G32" i="322"/>
  <c r="F32" i="322"/>
  <c r="E32" i="322"/>
  <c r="D32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H8" i="322" s="1"/>
  <c r="E15" i="322"/>
  <c r="D15" i="322"/>
  <c r="L7" i="322"/>
  <c r="J7" i="322"/>
  <c r="H7" i="322"/>
  <c r="F7" i="322"/>
  <c r="L6" i="322"/>
  <c r="J6" i="322"/>
  <c r="H6" i="322"/>
  <c r="F6" i="322"/>
  <c r="F8" i="322" l="1"/>
  <c r="J8" i="322"/>
  <c r="J124" i="32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<sst xmlns="http://schemas.openxmlformats.org/spreadsheetml/2006/main" count="15942" uniqueCount="1642">
  <si>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</si>
  <si>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</si>
  <si>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</si>
  <si>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</si>
  <si>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</si>
  <si>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</si>
  <si>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</si>
  <si>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</si>
  <si>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</si>
  <si>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</si>
  <si>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</si>
  <si>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</si>
  <si>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</si>
  <si>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</si>
  <si>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</si>
  <si>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</si>
  <si>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</si>
  <si>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</si>
  <si>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</si>
  <si>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</si>
  <si>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</si>
  <si>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</si>
  <si>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</si>
  <si>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</si>
  <si>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</si>
  <si>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</si>
  <si>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</si>
  <si>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</si>
  <si>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</si>
  <si>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</si>
  <si>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</si>
  <si>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</si>
  <si>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</si>
  <si>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</si>
  <si>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</si>
  <si>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</si>
  <si>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</si>
  <si>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</si>
  <si>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</si>
  <si>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</si>
  <si>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</si>
  <si>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</si>
  <si>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</si>
  <si>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</si>
  <si>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</si>
  <si>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</si>
  <si>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</si>
  <si>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</si>
  <si>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</si>
  <si>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</si>
  <si>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</si>
  <si>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</si>
  <si>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</si>
  <si>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</si>
  <si>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</si>
  <si>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</si>
  <si>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</si>
  <si>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</si>
  <si>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</si>
  <si>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</si>
  <si>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</si>
  <si>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</si>
  <si>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</si>
  <si>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</si>
  <si>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</si>
  <si>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</si>
  <si>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</si>
  <si>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</si>
  <si>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</si>
  <si>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</si>
  <si>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</si>
  <si>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</si>
  <si>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</si>
  <si>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</si>
  <si>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</si>
  <si>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</si>
  <si>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</si>
  <si>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</si>
  <si>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</si>
  <si>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</si>
  <si>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</si>
  <si>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</si>
  <si>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</si>
  <si>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</si>
  <si>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</si>
  <si>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</si>
  <si>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</si>
  <si>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</si>
  <si>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</si>
  <si>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</si>
  <si>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</si>
  <si>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</si>
  <si>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</si>
  <si>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</si>
  <si>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</si>
  <si>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</si>
  <si>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</si>
  <si>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</si>
  <si>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</si>
  <si>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</si>
  <si>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</si>
  <si>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</si>
  <si>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</si>
  <si>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</si>
  <si>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</si>
  <si>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</si>
  <si>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</si>
  <si>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</si>
  <si>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</si>
  <si>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</si>
  <si>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</si>
  <si>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</si>
  <si>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</si>
  <si>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</si>
  <si>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</si>
  <si>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</si>
  <si>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</si>
  <si>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</si>
  <si>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</si>
  <si>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</si>
  <si>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</si>
  <si>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</si>
  <si>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</si>
  <si>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</si>
  <si>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</si>
  <si>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</si>
  <si>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</si>
  <si>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</si>
  <si>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</si>
  <si>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</si>
  <si>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</si>
  <si>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</si>
  <si>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</si>
  <si>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</si>
  <si>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</si>
  <si>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</si>
  <si>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</si>
  <si>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</si>
  <si>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</si>
  <si>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</si>
  <si>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</si>
  <si>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</si>
  <si>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</si>
  <si>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</si>
  <si>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</si>
  <si>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</si>
  <si>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</si>
  <si>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</si>
  <si>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</si>
  <si>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</si>
  <si>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</si>
  <si>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</si>
  <si>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</si>
  <si>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</si>
  <si>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</si>
  <si>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</si>
  <si>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</si>
  <si>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</si>
  <si>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</si>
  <si>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</si>
  <si>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</si>
  <si>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</si>
  <si>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</si>
  <si>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</si>
  <si>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</si>
  <si>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</si>
  <si>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</si>
  <si>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</si>
  <si>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</si>
  <si>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</si>
  <si>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</si>
  <si>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</si>
  <si>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</si>
  <si>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</si>
  <si>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</si>
  <si>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</si>
  <si>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</si>
  <si>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</si>
  <si>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</si>
  <si>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</si>
  <si>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</si>
  <si>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</si>
  <si>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</si>
  <si>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</si>
  <si>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</si>
  <si>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</si>
  <si>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</si>
  <si>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</si>
  <si>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</si>
  <si>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</si>
  <si>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</si>
  <si>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</si>
  <si>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</si>
  <si>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</si>
  <si>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</si>
  <si>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</si>
  <si>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</si>
  <si>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</si>
  <si>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</si>
  <si>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</si>
  <si>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</si>
  <si>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</si>
  <si>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</si>
  <si>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</si>
  <si>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</si>
  <si>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</si>
  <si>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</si>
  <si>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</si>
  <si>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</si>
  <si>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</si>
  <si>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</si>
  <si>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</si>
  <si>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</si>
  <si>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</si>
  <si>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</si>
  <si>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</si>
  <si>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</si>
  <si>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</si>
  <si>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</si>
  <si>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</si>
  <si>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</si>
  <si>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</si>
  <si>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</si>
  <si>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</si>
  <si>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</si>
  <si>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</si>
  <si>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</si>
  <si>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</si>
  <si>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</si>
  <si>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</si>
  <si>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</si>
  <si>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</si>
  <si>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</si>
  <si>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</si>
  <si>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</si>
  <si>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</si>
  <si>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</si>
  <si>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</si>
  <si>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</si>
  <si>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</si>
  <si>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</si>
  <si>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</si>
  <si>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</si>
  <si>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</si>
  <si>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</si>
  <si>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</si>
  <si>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</si>
  <si>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</si>
  <si>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</si>
  <si>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</si>
  <si>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</si>
  <si>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</si>
  <si>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</si>
  <si>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</si>
  <si>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</si>
  <si>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</si>
  <si>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</si>
  <si>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</si>
  <si>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</si>
  <si>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</si>
  <si>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</si>
  <si>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</si>
  <si>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</si>
  <si>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</si>
  <si>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</si>
  <si>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</si>
  <si>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</si>
  <si>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</si>
  <si>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</si>
  <si>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</si>
  <si>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</si>
  <si>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</si>
  <si>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</si>
  <si>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</si>
  <si>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</si>
  <si>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</si>
  <si>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</si>
  <si>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</si>
  <si>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</si>
  <si>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</si>
  <si>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</si>
  <si>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</si>
  <si>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</si>
  <si>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</si>
  <si>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</si>
  <si>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</si>
  <si>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</si>
  <si>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</si>
  <si>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</si>
  <si>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</si>
  <si>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</si>
  <si>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</si>
  <si>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</si>
  <si>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</si>
  <si>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</si>
  <si>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</si>
  <si>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</si>
  <si>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</si>
  <si>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</si>
  <si>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</si>
  <si>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</si>
  <si>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</si>
  <si>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</si>
  <si>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</si>
  <si>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</si>
  <si>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</si>
  <si>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</si>
  <si>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</si>
  <si>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</si>
  <si>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</si>
  <si>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</si>
  <si>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</si>
  <si>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</si>
  <si>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</si>
  <si>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</si>
  <si>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</si>
  <si>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</si>
  <si>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</si>
  <si>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</si>
  <si>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</si>
  <si>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</si>
  <si>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</si>
  <si>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</si>
  <si>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</si>
  <si>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</si>
  <si>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</si>
  <si>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</si>
  <si>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</si>
  <si>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</si>
  <si>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</si>
  <si>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</si>
  <si>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</si>
  <si>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</si>
  <si>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</si>
  <si>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</si>
  <si>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</si>
  <si>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</si>
  <si>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</si>
  <si>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</si>
  <si>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</si>
  <si>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</si>
  <si>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</si>
  <si>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</si>
  <si>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</si>
  <si>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</si>
  <si>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</si>
  <si>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</si>
  <si>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</si>
  <si>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</si>
  <si>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</si>
  <si>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</si>
  <si>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</si>
  <si>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</si>
  <si>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</si>
  <si>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</si>
  <si>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</si>
  <si>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</si>
  <si>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</si>
  <si>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</si>
  <si>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</si>
  <si>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</si>
  <si>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</si>
  <si>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</si>
  <si>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</si>
  <si>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</si>
  <si>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</si>
  <si>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</si>
  <si>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</si>
  <si>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</si>
  <si>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</si>
  <si>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</si>
  <si>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</si>
  <si>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</si>
  <si>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</si>
  <si>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</si>
  <si>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</si>
  <si>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</si>
  <si>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</si>
  <si>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</si>
  <si>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</si>
  <si>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</si>
  <si>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</si>
  <si>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</si>
  <si>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</si>
  <si>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</si>
  <si>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</si>
  <si>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</si>
  <si>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</si>
  <si>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</si>
  <si>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</si>
  <si>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</si>
  <si>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</si>
  <si>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</si>
  <si>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</si>
  <si>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</si>
  <si>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</si>
  <si>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</si>
  <si>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</si>
  <si>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</si>
  <si>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</si>
  <si>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</si>
  <si>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</si>
  <si>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</si>
  <si>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</si>
  <si>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</si>
  <si>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</si>
  <si>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</si>
  <si>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</si>
  <si>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</si>
  <si>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</si>
  <si>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</si>
  <si>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</si>
  <si>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</si>
  <si>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</si>
  <si>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</si>
  <si>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</si>
  <si>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</si>
  <si>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</si>
  <si>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</si>
  <si>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</si>
  <si>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</si>
  <si>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</si>
  <si>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</si>
  <si>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</si>
  <si>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</si>
  <si>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</si>
  <si>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</si>
  <si>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</si>
  <si>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</si>
  <si>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</si>
  <si>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</si>
  <si>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</si>
  <si>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</si>
  <si>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</si>
  <si>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</si>
  <si>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</si>
  <si>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</si>
  <si>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</si>
  <si>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</si>
  <si>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</si>
  <si>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</si>
  <si>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</si>
  <si>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</si>
  <si>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</si>
  <si>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</si>
  <si>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</si>
  <si>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</si>
  <si>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</si>
  <si>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</si>
  <si>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</si>
  <si>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</si>
  <si>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</si>
  <si>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</si>
  <si>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</si>
  <si>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</si>
  <si>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</si>
  <si>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</si>
  <si>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</si>
  <si>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</si>
  <si>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</si>
  <si>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</si>
  <si>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</si>
  <si>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</si>
  <si>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</si>
  <si>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</si>
  <si>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</si>
  <si>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</si>
  <si>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</si>
  <si>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</si>
  <si>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</si>
  <si>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</si>
  <si>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</si>
  <si>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</si>
  <si>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</si>
  <si>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</si>
  <si>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</si>
  <si>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</si>
  <si>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</si>
  <si>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</si>
  <si>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</si>
  <si>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</si>
  <si>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</si>
  <si>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</si>
  <si>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</si>
  <si>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</si>
  <si>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</si>
  <si>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</si>
  <si>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</si>
  <si>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</si>
  <si>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</si>
  <si>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</si>
  <si>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</si>
  <si>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</si>
  <si>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</si>
  <si>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</si>
  <si>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</si>
  <si>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</si>
  <si>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</si>
  <si>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</si>
  <si>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</si>
  <si>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</si>
  <si>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</si>
  <si>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</si>
  <si>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</si>
  <si>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</si>
  <si>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</si>
  <si>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</si>
  <si>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</si>
  <si>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</si>
  <si>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</si>
  <si>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</si>
  <si>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</si>
  <si>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</si>
  <si>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</si>
  <si>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</si>
  <si>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</si>
  <si>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06月04日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</si>
  <si>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</si>
  <si>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</si>
  <si>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</si>
  <si>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</si>
  <si>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</si>
  <si>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</si>
  <si>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</si>
  <si>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</si>
  <si>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</si>
  <si>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</si>
  <si>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</si>
  <si>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</si>
  <si>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</si>
  <si>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</si>
  <si>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</si>
  <si>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</si>
  <si>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</si>
  <si>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</si>
  <si>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</si>
  <si>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</si>
  <si>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</si>
  <si>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</si>
  <si>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</si>
  <si>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</si>
  <si>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</si>
  <si>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</si>
  <si>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</si>
  <si>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</si>
  <si>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</si>
  <si>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</si>
  <si>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</si>
  <si>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</si>
  <si>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</si>
  <si>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</si>
  <si>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</si>
  <si>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</si>
  <si>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</si>
  <si>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</si>
  <si>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</si>
  <si>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</si>
  <si>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</si>
  <si>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</si>
  <si>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</si>
  <si>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</si>
  <si>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</si>
  <si>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</si>
  <si>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</si>
  <si>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</si>
  <si>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</si>
  <si>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</si>
  <si>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</si>
  <si>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</si>
  <si>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</si>
  <si>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</si>
  <si>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</si>
  <si>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06月04日  星期 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</si>
  <si>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</si>
  <si>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</si>
  <si>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</si>
  <si>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</si>
  <si>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</si>
  <si>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</si>
  <si>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</si>
  <si>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</si>
  <si>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</si>
  <si>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</si>
  <si>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</si>
  <si>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</si>
  <si>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</si>
  <si>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</si>
  <si>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</si>
  <si>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</si>
  <si>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</si>
  <si>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</si>
  <si>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</si>
  <si>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</si>
  <si>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</si>
  <si>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</si>
  <si>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</si>
  <si>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</si>
  <si>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</si>
  <si>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</si>
  <si>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</si>
  <si>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</si>
  <si>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</si>
  <si>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</si>
  <si>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</si>
  <si>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</si>
  <si>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</si>
  <si>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</si>
  <si>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</si>
  <si>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</si>
  <si>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</si>
  <si>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</si>
  <si>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</si>
  <si>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</si>
  <si>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</si>
  <si>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</si>
  <si>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</si>
  <si>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</si>
  <si>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</si>
  <si>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</si>
  <si>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</si>
  <si>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</si>
  <si>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06月04日  星期  四 </t>
  </si>
  <si>
    <t xml:space="preserve">06月05日  星期 五 </t>
  </si>
  <si>
    <t xml:space="preserve">06月06日  星期 六 </t>
  </si>
  <si>
    <t xml:space="preserve">06月07日  星期 日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</si>
  <si>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</si>
  <si>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</si>
  <si>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</si>
  <si>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</si>
  <si>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</si>
  <si>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</si>
  <si>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</si>
  <si>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</si>
  <si>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</si>
  <si>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06月05日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</si>
  <si>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</si>
  <si>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</si>
  <si>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</si>
  <si>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</si>
  <si>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</si>
  <si>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</si>
  <si>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</si>
  <si>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</si>
  <si>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</si>
  <si>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</si>
  <si>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</si>
  <si>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</si>
  <si>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</si>
  <si>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</si>
  <si>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</si>
  <si>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</si>
  <si>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</si>
  <si>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</si>
  <si>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</si>
  <si>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</si>
  <si>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</si>
  <si>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</si>
  <si>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</si>
  <si>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</si>
  <si>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</si>
  <si>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</si>
  <si>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</si>
  <si>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</si>
  <si>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</si>
  <si>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</si>
  <si>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</si>
  <si>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</si>
  <si>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</si>
  <si>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</si>
  <si>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</si>
  <si>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</si>
  <si>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</si>
  <si>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</si>
  <si>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</si>
  <si>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</si>
  <si>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</si>
  <si>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</si>
  <si>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</si>
  <si>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</si>
  <si>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</si>
  <si>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</si>
  <si>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</si>
  <si>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</si>
  <si>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06月06日  星期 六 </t>
    <phoneticPr fontId="7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</si>
  <si>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</si>
  <si>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</si>
  <si>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</si>
  <si>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</si>
  <si>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</si>
  <si>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</si>
  <si>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</si>
  <si>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</si>
  <si>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</si>
  <si>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</si>
  <si>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</si>
  <si>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</si>
  <si>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</si>
  <si>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</si>
  <si>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</si>
  <si>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</si>
  <si>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</si>
  <si>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</si>
  <si>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</si>
  <si>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</si>
  <si>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</si>
  <si>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</si>
  <si>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</si>
  <si>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</si>
  <si>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</si>
  <si>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</si>
  <si>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06月07日  星期 日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</si>
  <si>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</si>
  <si>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</si>
  <si>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</si>
  <si>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</si>
  <si>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</si>
  <si>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</si>
  <si>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</si>
  <si>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</si>
  <si>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</si>
  <si>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</si>
  <si>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</si>
  <si>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</si>
  <si>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</si>
  <si>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</si>
  <si>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</si>
  <si>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</si>
  <si>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</si>
  <si>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</si>
  <si>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</si>
  <si>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</si>
  <si>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</si>
  <si>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</si>
  <si>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</si>
  <si>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</si>
  <si>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</si>
  <si>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</si>
  <si>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</si>
  <si>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</si>
  <si>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</si>
  <si>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</si>
  <si>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</si>
  <si>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</si>
  <si>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</si>
  <si>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</si>
  <si>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</si>
  <si>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</si>
  <si>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</si>
  <si>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</si>
  <si>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</si>
  <si>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</si>
  <si>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</si>
  <si>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</si>
  <si>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</si>
  <si>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06月05日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</si>
  <si>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</si>
  <si>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</si>
  <si>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</si>
  <si>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</si>
  <si>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</si>
  <si>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</si>
  <si>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</si>
  <si>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</si>
  <si>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</si>
  <si>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</si>
  <si>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</si>
  <si>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</si>
  <si>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</si>
  <si>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</si>
  <si>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</si>
  <si>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</si>
  <si>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</si>
  <si>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</si>
  <si>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</si>
  <si>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</si>
  <si>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</si>
  <si>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</si>
  <si>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</si>
  <si>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</si>
  <si>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</si>
  <si>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</si>
  <si>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</si>
  <si>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</si>
  <si>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</si>
  <si>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</si>
  <si>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</si>
  <si>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</si>
  <si>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</si>
  <si>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</si>
  <si>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</si>
  <si>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</si>
  <si>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</si>
  <si>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</si>
  <si>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</si>
  <si>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</si>
  <si>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</si>
  <si>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</si>
  <si>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</si>
  <si>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</si>
  <si>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</si>
  <si>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</si>
  <si>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</si>
  <si>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</si>
  <si>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06月06日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</si>
  <si>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</si>
  <si>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</si>
  <si>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</si>
  <si>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</si>
  <si>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</si>
  <si>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</si>
  <si>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</si>
  <si>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06月07日  星期日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</si>
  <si>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</si>
  <si>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</si>
  <si>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</si>
  <si>
    <t>總生產量</t>
    <phoneticPr fontId="7" type="noConversion"/>
  </si>
  <si>
    <t>川味花椒口水雞涼麵</t>
  </si>
  <si>
    <t>韓式黑嚕嚕炸醬麵</t>
  </si>
  <si>
    <t>香辣醬雞肉炒飯飯糰</t>
  </si>
  <si>
    <t>麻油雞飯糰</t>
  </si>
  <si>
    <t xml:space="preserve">06月09日  星期 二 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</si>
  <si>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</si>
  <si>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</si>
  <si>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</si>
  <si>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06月09日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</si>
  <si>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</si>
  <si>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</si>
  <si>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</si>
  <si>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</si>
  <si>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</si>
  <si>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</si>
  <si>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</si>
  <si>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</si>
  <si>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</si>
  <si>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</si>
  <si>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</si>
  <si>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</si>
  <si>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</si>
  <si>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</si>
  <si>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</si>
  <si>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</si>
  <si>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</si>
  <si>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</si>
  <si>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</si>
  <si>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</si>
  <si>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</si>
  <si>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</si>
  <si>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</si>
  <si>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</si>
  <si>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</si>
  <si>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</si>
  <si>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</si>
  <si>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</si>
  <si>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</si>
  <si>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</si>
  <si>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</si>
  <si>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</si>
  <si>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</si>
  <si>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</si>
  <si>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</si>
  <si>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</si>
  <si>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</si>
  <si>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</si>
  <si>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</si>
  <si>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</si>
  <si>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</si>
  <si>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</si>
  <si>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</si>
  <si>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</si>
  <si>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</si>
  <si>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</si>
  <si>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06月09日  星期 二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</si>
  <si>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</si>
  <si>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</si>
  <si>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</si>
  <si>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</si>
  <si>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</si>
  <si>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</si>
  <si>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</si>
  <si>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</si>
  <si>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</si>
  <si>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</si>
  <si>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</si>
  <si>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</si>
  <si>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</si>
  <si>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</si>
  <si>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</si>
  <si>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</si>
  <si>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</si>
  <si>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</si>
  <si>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</si>
  <si>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</si>
  <si>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</si>
  <si>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</si>
  <si>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</si>
  <si>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</si>
  <si>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</si>
  <si>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</si>
  <si>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</si>
  <si>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</si>
  <si>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</si>
  <si>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</si>
  <si>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</si>
  <si>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</si>
  <si>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</si>
  <si>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</si>
  <si>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</si>
  <si>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</si>
  <si>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</si>
  <si>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</si>
  <si>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</si>
  <si>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</si>
  <si>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</si>
  <si>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</si>
  <si>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</si>
  <si>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</si>
  <si>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</si>
  <si>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</si>
  <si>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</si>
  <si>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</si>
  <si>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</si>
  <si>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</si>
  <si>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</si>
  <si>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</si>
  <si>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</si>
  <si>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</si>
  <si>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</si>
  <si>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</si>
  <si>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</si>
  <si>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</si>
  <si>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</si>
  <si>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</si>
  <si>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</si>
  <si>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</si>
  <si>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</si>
  <si>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</si>
  <si>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</si>
  <si>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06月10日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</si>
  <si>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</si>
  <si>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</si>
  <si>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</si>
  <si>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</si>
  <si>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</si>
  <si>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</si>
  <si>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</si>
  <si>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</si>
  <si>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</si>
  <si>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</si>
  <si>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</si>
  <si>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</si>
  <si>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</si>
  <si>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</si>
  <si>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</si>
  <si>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</si>
  <si>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</si>
  <si>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</si>
  <si>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</si>
  <si>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</si>
  <si>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</si>
  <si>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</si>
  <si>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</si>
  <si>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</si>
  <si>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</si>
  <si>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</si>
  <si>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</si>
  <si>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</si>
  <si>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</si>
  <si>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</si>
  <si>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</si>
  <si>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</si>
  <si>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</si>
  <si>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</si>
  <si>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</si>
  <si>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</si>
  <si>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</si>
  <si>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</si>
  <si>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</si>
  <si>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</si>
  <si>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</si>
  <si>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</si>
  <si>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</si>
  <si>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</si>
  <si>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</si>
  <si>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</si>
  <si>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</si>
  <si>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</si>
  <si>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</si>
  <si>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</si>
  <si>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</si>
  <si>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06月10日  星期 三 </t>
  </si>
  <si>
    <t>06月10日  星期三</t>
    <phoneticPr fontId="7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</si>
  <si>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</si>
  <si>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</si>
  <si>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</si>
  <si>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 xml:space="preserve"> 3300型B
飯糰機</t>
    <phoneticPr fontId="3" type="noConversion"/>
  </si>
  <si>
    <t>黑胡椒洋蔥豬飯糰</t>
    <phoneticPr fontId="3" type="noConversion"/>
  </si>
  <si>
    <t>3600型(B)
飯糰機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</si>
  <si>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</si>
  <si>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</si>
  <si>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</si>
  <si>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</si>
  <si>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</si>
  <si>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06月11日  星期四</t>
    <phoneticPr fontId="7" type="noConversion"/>
  </si>
  <si>
    <t>人時性</t>
    <phoneticPr fontId="7" type="noConversion"/>
  </si>
  <si>
    <t>多次生產數</t>
    <phoneticPr fontId="7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</si>
  <si>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</si>
  <si>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</si>
  <si>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</si>
  <si>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</si>
  <si>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</si>
  <si>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</si>
  <si>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</si>
  <si>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</si>
  <si>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</si>
  <si>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</si>
  <si>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</si>
  <si>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</si>
  <si>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</si>
  <si>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</si>
  <si>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</si>
  <si>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</si>
  <si>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</si>
  <si>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</si>
  <si>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</si>
  <si>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</si>
  <si>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</si>
  <si>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</si>
  <si>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</si>
  <si>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</si>
  <si>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</si>
  <si>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</si>
  <si>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</si>
  <si>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</si>
  <si>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</si>
  <si>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</si>
  <si>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</si>
  <si>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</si>
  <si>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</si>
  <si>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</si>
  <si>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</si>
  <si>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</si>
  <si>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</si>
  <si>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</si>
  <si>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</si>
  <si>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</si>
  <si>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</si>
  <si>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</si>
  <si>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</si>
  <si>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</si>
  <si>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</si>
  <si>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06月12日  星期五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</si>
  <si>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</si>
  <si>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</si>
  <si>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</si>
  <si>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</si>
  <si>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</si>
  <si>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</si>
  <si>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</si>
  <si>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</si>
  <si>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</si>
  <si>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</si>
  <si>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</si>
  <si>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</si>
  <si>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</si>
  <si>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</si>
  <si>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</si>
  <si>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</si>
  <si>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</si>
  <si>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</si>
  <si>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</si>
  <si>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</si>
  <si>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</si>
  <si>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</si>
  <si>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</si>
  <si>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</si>
  <si>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</si>
  <si>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</si>
  <si>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</si>
  <si>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</si>
  <si>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</si>
  <si>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</si>
  <si>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</si>
  <si>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</si>
  <si>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</si>
  <si>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06月11日  星期 四 </t>
  </si>
  <si>
    <t xml:space="preserve">06月12日  星期 五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</si>
  <si>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</si>
  <si>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</si>
  <si>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</si>
  <si>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</si>
  <si>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</si>
  <si>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</si>
  <si>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</si>
  <si>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</si>
  <si>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</si>
  <si>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06月11日  星期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</si>
  <si>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</si>
  <si>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</si>
  <si>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</si>
  <si>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</si>
  <si>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</si>
  <si>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</si>
  <si>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</si>
  <si>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</si>
  <si>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</si>
  <si>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</si>
  <si>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</si>
  <si>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</si>
  <si>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</si>
  <si>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</si>
  <si>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</si>
  <si>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</si>
  <si>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</si>
  <si>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</si>
  <si>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</si>
  <si>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</si>
  <si>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</si>
  <si>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</si>
  <si>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</si>
  <si>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</si>
  <si>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</si>
  <si>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</si>
  <si>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</si>
  <si>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</si>
  <si>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</si>
  <si>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</si>
  <si>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</si>
  <si>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</si>
  <si>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</si>
  <si>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</si>
  <si>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</si>
  <si>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</si>
  <si>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</si>
  <si>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</si>
  <si>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</si>
  <si>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</si>
  <si>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</si>
  <si>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</si>
  <si>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</si>
  <si>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</si>
  <si>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</si>
  <si>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</si>
  <si>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</si>
  <si>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</si>
  <si>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06月12日  星期 五 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</si>
  <si>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</si>
  <si>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</si>
  <si>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</si>
  <si>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</si>
  <si>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</si>
  <si>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</si>
  <si>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</si>
  <si>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</si>
  <si>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</si>
  <si>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</si>
  <si>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</si>
  <si>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06月13日  星期 六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</si>
  <si>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</si>
  <si>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</si>
  <si>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</si>
  <si>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</si>
  <si>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</si>
  <si>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</si>
  <si>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</si>
  <si>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</si>
  <si>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</si>
  <si>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</si>
  <si>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</si>
  <si>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</si>
  <si>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</si>
  <si>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</si>
  <si>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</si>
  <si>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</si>
  <si>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</si>
  <si>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</si>
  <si>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</si>
  <si>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</si>
  <si>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</si>
  <si>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</si>
  <si>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</si>
  <si>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</si>
  <si>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</si>
  <si>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</si>
  <si>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</si>
  <si>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</si>
  <si>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</si>
  <si>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</si>
  <si>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</si>
  <si>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</si>
  <si>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</si>
  <si>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</si>
  <si>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</si>
  <si>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</si>
  <si>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</si>
  <si>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</si>
  <si>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</si>
  <si>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</si>
  <si>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</si>
  <si>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</si>
  <si>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</si>
  <si>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</si>
  <si>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</si>
  <si>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</si>
  <si>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</si>
  <si>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</si>
  <si>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06月13日  星期 六 </t>
  </si>
  <si>
    <t>06月13日  星期六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</si>
  <si>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</si>
  <si>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</si>
  <si>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</si>
  <si>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06月14日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</si>
  <si>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</si>
  <si>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</si>
  <si>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</si>
  <si>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</si>
  <si>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</si>
  <si>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</si>
  <si>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</si>
  <si>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</si>
  <si>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</si>
  <si>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</si>
  <si>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</si>
  <si>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</si>
  <si>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</si>
  <si>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</si>
  <si>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</si>
  <si>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</si>
  <si>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</si>
  <si>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</si>
  <si>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</si>
  <si>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</si>
  <si>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</si>
  <si>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</si>
  <si>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</si>
  <si>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</si>
  <si>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</si>
  <si>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</si>
  <si>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</si>
  <si>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</si>
  <si>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</si>
  <si>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</si>
  <si>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</si>
  <si>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</si>
  <si>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</si>
  <si>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</si>
  <si>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</si>
  <si>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06月14日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</si>
  <si>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</si>
  <si>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</si>
  <si>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</si>
  <si>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</si>
  <si>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</si>
  <si>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06月15日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</si>
  <si>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</si>
  <si>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</si>
  <si>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</si>
  <si>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</si>
  <si>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</si>
  <si>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</si>
  <si>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</si>
  <si>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</si>
  <si>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</si>
  <si>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</si>
  <si>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</si>
  <si>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</si>
  <si>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</si>
  <si>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</si>
  <si>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</si>
  <si>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06月15日  星期 一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</si>
  <si>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</si>
  <si>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</si>
  <si>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</si>
  <si>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</si>
  <si>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</si>
  <si>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</si>
  <si>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</si>
  <si>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</si>
  <si>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二配酸酸辣辣椒麻雞飯</t>
  </si>
  <si>
    <t xml:space="preserve">
綜合一組
</t>
    <phoneticPr fontId="3" type="noConversion"/>
  </si>
  <si>
    <t>綜合二組
(ET-55)</t>
    <phoneticPr fontId="7" type="noConversion"/>
  </si>
  <si>
    <t>06月15日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</si>
  <si>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</si>
  <si>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</si>
  <si>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</si>
  <si>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</si>
  <si>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</si>
  <si>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</si>
  <si>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</si>
  <si>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</si>
  <si>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</si>
  <si>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06月14日  星期 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</si>
  <si>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</si>
  <si>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</si>
  <si>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</si>
  <si>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</si>
  <si>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</si>
  <si>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</si>
  <si>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</si>
  <si>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</si>
  <si>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</si>
  <si>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</si>
  <si>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</si>
  <si>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</si>
  <si>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</si>
  <si>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</si>
  <si>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</si>
  <si>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</si>
  <si>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</si>
  <si>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</si>
  <si>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</si>
  <si>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</si>
  <si>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</si>
  <si>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</si>
  <si>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</si>
  <si>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</si>
  <si>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</si>
  <si>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06月16日  星期 二</t>
  </si>
  <si>
    <t xml:space="preserve">06月17日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</si>
  <si>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</si>
  <si>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</si>
  <si>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</si>
  <si>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</si>
  <si>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</si>
  <si>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</si>
  <si>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</si>
  <si>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</si>
  <si>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</si>
  <si>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06月16日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</si>
  <si>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</si>
  <si>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</si>
  <si>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</si>
  <si>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</si>
  <si>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</si>
  <si>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</si>
  <si>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</si>
  <si>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</si>
  <si>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</si>
  <si>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</si>
  <si>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</si>
  <si>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</si>
  <si>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</si>
  <si>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</si>
  <si>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</si>
  <si>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</si>
  <si>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</si>
  <si>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</si>
  <si>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</si>
  <si>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</si>
  <si>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</si>
  <si>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</si>
  <si>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</si>
  <si>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</si>
  <si>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</si>
  <si>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</si>
  <si>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</si>
  <si>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</si>
  <si>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</si>
  <si>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</si>
  <si>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</si>
  <si>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</si>
  <si>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</si>
  <si>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</si>
  <si>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炙烤醬香燒豚飯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</si>
  <si>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</si>
  <si>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</si>
  <si>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</si>
  <si>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</si>
  <si>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</si>
  <si>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</si>
  <si>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</si>
  <si>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</si>
  <si>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</si>
  <si>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</si>
  <si>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</si>
  <si>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</si>
  <si>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</si>
  <si>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</si>
  <si>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06月17日  星期 三 </t>
    <phoneticPr fontId="7" type="noConversion"/>
  </si>
  <si>
    <t>06月16日  星期二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</si>
  <si>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</si>
  <si>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</si>
  <si>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</si>
  <si>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06月17日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</si>
  <si>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</si>
  <si>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</si>
  <si>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</si>
  <si>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</si>
  <si>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</si>
  <si>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</si>
  <si>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</si>
  <si>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</si>
  <si>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</si>
  <si>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</si>
  <si>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</si>
  <si>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</si>
  <si>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</si>
  <si>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</si>
  <si>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</si>
  <si>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</si>
  <si>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</si>
  <si>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</si>
  <si>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</si>
  <si>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</si>
  <si>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</si>
  <si>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</si>
  <si>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</si>
  <si>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</si>
  <si>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</si>
  <si>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</si>
  <si>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</si>
  <si>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</si>
  <si>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</si>
  <si>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</si>
  <si>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</si>
  <si>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</si>
  <si>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</si>
  <si>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</si>
  <si>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</si>
  <si>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</si>
  <si>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</si>
  <si>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</si>
  <si>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</si>
  <si>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</si>
  <si>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</si>
  <si>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</si>
  <si>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</si>
  <si>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</si>
  <si>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</si>
  <si>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</si>
  <si>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06月18日  星期 四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</si>
  <si>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</si>
  <si>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</si>
  <si>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</si>
  <si>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</si>
  <si>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</si>
  <si>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</si>
  <si>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</si>
  <si>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</si>
  <si>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</si>
  <si>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</si>
  <si>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</si>
  <si>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</si>
  <si>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</si>
  <si>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</si>
  <si>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</si>
  <si>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</si>
  <si>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</si>
  <si>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</si>
  <si>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</si>
  <si>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</si>
  <si>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</si>
  <si>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</si>
  <si>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</si>
  <si>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</si>
  <si>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</si>
  <si>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</si>
  <si>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</si>
  <si>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</si>
  <si>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</si>
  <si>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</si>
  <si>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</si>
  <si>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</si>
  <si>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</si>
  <si>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</si>
  <si>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</si>
  <si>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</si>
  <si>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</si>
  <si>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</si>
  <si>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</si>
  <si>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</si>
  <si>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</si>
  <si>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</si>
  <si>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</si>
  <si>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</si>
  <si>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</si>
  <si>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</si>
  <si>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</si>
  <si>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</si>
  <si>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</si>
  <si>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</si>
  <si>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</si>
  <si>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</si>
  <si>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</si>
  <si>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</si>
  <si>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</si>
  <si>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</si>
  <si>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</si>
  <si>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</si>
  <si>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</si>
  <si>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06月19日  星期 五 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</si>
  <si>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</si>
  <si>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</si>
  <si>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06月20日  星期 六</t>
    <phoneticPr fontId="7" type="noConversion"/>
  </si>
  <si>
    <t>06月21日  星期 日</t>
    <phoneticPr fontId="7" type="noConversion"/>
  </si>
  <si>
    <t xml:space="preserve">06月18日  星期 四 </t>
  </si>
  <si>
    <t xml:space="preserve">06月19日  星期 五 </t>
  </si>
  <si>
    <t>06月20日  星期 六</t>
  </si>
  <si>
    <t>06月21日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</si>
  <si>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</si>
  <si>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</si>
  <si>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</si>
  <si>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06月18日  星期四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</si>
  <si>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</si>
  <si>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</si>
  <si>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</si>
  <si>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</si>
  <si>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</si>
  <si>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</si>
  <si>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</si>
  <si>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</si>
  <si>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</si>
  <si>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</si>
  <si>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</si>
  <si>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</si>
  <si>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</si>
  <si>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</si>
  <si>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</si>
  <si>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</si>
  <si>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</si>
  <si>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</si>
  <si>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</si>
  <si>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</si>
  <si>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</si>
  <si>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</si>
  <si>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</si>
  <si>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</si>
  <si>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</si>
  <si>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</si>
  <si>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</si>
  <si>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</si>
  <si>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</si>
  <si>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</si>
  <si>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</si>
  <si>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</si>
  <si>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</si>
  <si>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</si>
  <si>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</si>
  <si>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06月19日  星期五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</si>
  <si>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</si>
  <si>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</si>
  <si>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</si>
  <si>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06月20日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</si>
  <si>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</si>
  <si>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</si>
  <si>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</si>
  <si>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</si>
  <si>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</si>
  <si>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</si>
  <si>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</si>
  <si>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</si>
  <si>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</si>
  <si>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</si>
  <si>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</si>
  <si>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</si>
  <si>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</si>
  <si>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</si>
  <si>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</si>
  <si>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</si>
  <si>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</si>
  <si>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</si>
  <si>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</si>
  <si>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</si>
  <si>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</si>
  <si>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</si>
  <si>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</si>
  <si>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</si>
  <si>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</si>
  <si>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</si>
  <si>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</si>
  <si>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</si>
  <si>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</si>
  <si>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</si>
  <si>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</si>
  <si>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</si>
  <si>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</si>
  <si>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</si>
  <si>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</si>
  <si>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06月21日  星期日</t>
    <phoneticPr fontId="7" type="noConversion"/>
  </si>
  <si>
    <t>06月22日  星期一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</si>
  <si>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</si>
  <si>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</si>
  <si>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</si>
  <si>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</si>
  <si>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</si>
  <si>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</si>
  <si>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</si>
  <si>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</si>
  <si>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</si>
  <si>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06月22日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</si>
  <si>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</si>
  <si>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</si>
  <si>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</si>
  <si>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</si>
  <si>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</si>
  <si>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</si>
  <si>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</si>
  <si>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</si>
  <si>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</si>
  <si>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</si>
  <si>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</si>
  <si>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</si>
  <si>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</si>
  <si>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</si>
  <si>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</si>
  <si>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</si>
  <si>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</si>
  <si>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</si>
  <si>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</si>
  <si>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</si>
  <si>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</si>
  <si>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</si>
  <si>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</si>
  <si>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</si>
  <si>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</si>
  <si>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</si>
  <si>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</si>
  <si>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</si>
  <si>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</si>
  <si>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</si>
  <si>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</si>
  <si>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</si>
  <si>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</si>
  <si>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</si>
  <si>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</si>
  <si>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</si>
  <si>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</si>
  <si>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</si>
  <si>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</si>
  <si>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</si>
  <si>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</si>
  <si>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</si>
  <si>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</si>
  <si>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</si>
  <si>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>二配鮭魚毛豆炊飯飯糰</t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</si>
  <si>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</si>
  <si>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</si>
  <si>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</si>
  <si>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</si>
  <si>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</si>
  <si>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</si>
  <si>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</si>
  <si>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06月22日  星期 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</si>
</sst>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95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2" xfId="97" applyFont="1" applyFill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4" fillId="0" borderId="2" xfId="97" applyFont="1" applyFill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681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212</v>
      </c>
      <c r="E3" s="808"/>
      <c r="F3" s="797" t="s">
        <v>2</v>
      </c>
      <c r="G3" s="758"/>
      <c r="H3" s="809">
        <v>295810.24000000005</v>
      </c>
      <c r="I3" s="810"/>
      <c r="J3" s="797" t="s">
        <v>3</v>
      </c>
      <c r="K3" s="758"/>
      <c r="L3" s="802">
        <v>9821885.7135011554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382.16106773564439</v>
      </c>
      <c r="G6" s="799"/>
      <c r="H6" s="777">
        <f>AVERAGE(D13:P13,Q13)</f>
        <v>138.39596358458408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15</v>
      </c>
      <c r="Q6" s="766">
        <v>7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371.66632220384838</v>
      </c>
      <c r="G7" s="770"/>
      <c r="H7" s="771">
        <f>AVERAGE(D14:P14,Q14)</f>
        <v>125.78235821657992</v>
      </c>
      <c r="I7" s="772"/>
      <c r="J7" s="771">
        <f>AVERAGE(D31:E31,G31:H31)</f>
        <v>708.7243344576317</v>
      </c>
      <c r="K7" s="772"/>
      <c r="L7" s="773">
        <f>AVERAGE(J31:M31)</f>
        <v>895.20218390550508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0.92140775089656934</v>
      </c>
      <c r="G8" s="776"/>
      <c r="H8" s="775">
        <f>AVERAGE(D15:O15,P15:Q15)</f>
        <v>0.90199970847028166</v>
      </c>
      <c r="I8" s="776"/>
      <c r="J8" s="775">
        <f>AVERAGE(D32:E32,G32:H32)</f>
        <v>0.88703415301640287</v>
      </c>
      <c r="K8" s="776"/>
      <c r="L8" s="775">
        <f>AVERAGE(J32:M32)</f>
        <v>1.0237094972687428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750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751"/>
      <c r="C15" s="373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814" priority="1" operator="lessThan">
      <formula>0.8</formula>
    </cfRule>
  </conditionalFormatting>
  <conditionalFormatting sqref="D15:Q15">
    <cfRule type="cellIs" dxfId="6813" priority="4" operator="lessThan">
      <formula>0.8</formula>
    </cfRule>
  </conditionalFormatting>
  <conditionalFormatting sqref="J32:M32">
    <cfRule type="cellIs" dxfId="681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852" t="s">
        <v>273</v>
      </c>
      <c r="K1" s="853"/>
      <c r="L1" s="854"/>
      <c r="M1" s="852" t="s">
        <v>216</v>
      </c>
      <c r="N1" s="853"/>
      <c r="O1" s="853"/>
      <c r="P1" s="853"/>
      <c r="Q1" s="853"/>
      <c r="R1" s="854"/>
    </row>
    <row r="2" spans="1:18" ht="26.25" customHeight="1" thickBot="1">
      <c r="A2" s="858" t="s">
        <v>274</v>
      </c>
      <c r="B2" s="859"/>
      <c r="C2" s="286"/>
      <c r="D2" s="414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224</v>
      </c>
      <c r="B3" s="862" t="s">
        <v>276</v>
      </c>
      <c r="C3" s="416"/>
      <c r="D3" s="863" t="s">
        <v>225</v>
      </c>
      <c r="E3" s="863"/>
      <c r="F3" s="864" t="s">
        <v>43</v>
      </c>
      <c r="G3" s="865" t="s">
        <v>277</v>
      </c>
      <c r="H3" s="863" t="s">
        <v>278</v>
      </c>
      <c r="I3" s="866" t="s">
        <v>226</v>
      </c>
      <c r="J3" s="868" t="s">
        <v>228</v>
      </c>
      <c r="K3" s="870" t="s">
        <v>227</v>
      </c>
      <c r="L3" s="872" t="s">
        <v>223</v>
      </c>
      <c r="M3" s="874" t="s">
        <v>48</v>
      </c>
      <c r="N3" s="874"/>
      <c r="O3" s="868" t="s">
        <v>106</v>
      </c>
      <c r="P3" s="834" t="s">
        <v>231</v>
      </c>
      <c r="Q3" s="868" t="s">
        <v>232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236</v>
      </c>
      <c r="R4" s="292" t="s">
        <v>279</v>
      </c>
    </row>
    <row r="5" spans="1:18">
      <c r="A5" s="842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282</v>
      </c>
      <c r="D16" s="827" t="s">
        <v>243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283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284</v>
      </c>
      <c r="D24" s="827" t="s">
        <v>243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836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836"/>
      <c r="B28" s="293" t="s">
        <v>131</v>
      </c>
      <c r="C28" s="416"/>
      <c r="D28" s="312" t="s">
        <v>287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243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825"/>
      <c r="B56" s="293" t="s">
        <v>131</v>
      </c>
      <c r="C56" s="416"/>
      <c r="D56" s="316" t="s">
        <v>290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292</v>
      </c>
      <c r="D64" s="827" t="s">
        <v>243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296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297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298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299</v>
      </c>
      <c r="D75" s="827" t="s">
        <v>243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243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285</v>
      </c>
      <c r="D91" s="815" t="s">
        <v>243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817"/>
      <c r="B93" s="293" t="s">
        <v>131</v>
      </c>
      <c r="C93" s="293"/>
      <c r="D93" s="315" t="s">
        <v>304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305</v>
      </c>
      <c r="D100" s="819" t="s">
        <v>243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821"/>
      <c r="B103" s="293" t="s">
        <v>131</v>
      </c>
      <c r="C103" s="6"/>
      <c r="D103" s="315" t="s">
        <v>307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292</v>
      </c>
      <c r="D111" s="822" t="s">
        <v>243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811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811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299</v>
      </c>
      <c r="D124" s="812" t="s">
        <v>243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197824.24000000005</v>
      </c>
      <c r="F1" s="422" t="s">
        <v>3</v>
      </c>
      <c r="G1" s="30">
        <f>SUM(H5:H173)</f>
        <v>7937401.4877009168</v>
      </c>
      <c r="H1" s="437" t="s">
        <v>37</v>
      </c>
      <c r="I1" s="31">
        <f>M17+M30+M43+M56+M69+M82+M95+M108+M121+M134+M147+M160+M173</f>
        <v>192.38452380952381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215</v>
      </c>
      <c r="Q1" s="938"/>
      <c r="R1" s="938"/>
      <c r="S1" s="938"/>
      <c r="T1" s="938" t="s">
        <v>216</v>
      </c>
      <c r="U1" s="938"/>
      <c r="V1" s="938"/>
      <c r="W1" s="938"/>
      <c r="X1" s="938"/>
      <c r="Y1" s="938"/>
      <c r="Z1" s="32" t="s">
        <v>217</v>
      </c>
      <c r="AA1" s="32" t="s">
        <v>218</v>
      </c>
      <c r="AB1" s="945" t="s">
        <v>219</v>
      </c>
      <c r="AC1" s="946"/>
      <c r="AD1" s="32" t="s">
        <v>217</v>
      </c>
      <c r="AE1" s="32" t="s">
        <v>220</v>
      </c>
      <c r="AF1" s="938" t="s">
        <v>221</v>
      </c>
      <c r="AG1" s="939"/>
      <c r="AH1" s="939"/>
    </row>
    <row r="2" spans="1:34" ht="26.25" customHeight="1">
      <c r="A2" s="940" t="s">
        <v>222</v>
      </c>
      <c r="B2" s="940"/>
      <c r="C2" s="438"/>
      <c r="D2" s="438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37" t="s">
        <v>41</v>
      </c>
      <c r="I2" s="437">
        <f>COUNT(I5:I173)</f>
        <v>21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939"/>
      <c r="AG2" s="939"/>
      <c r="AH2" s="939"/>
    </row>
    <row r="3" spans="1:34" ht="30.6" customHeight="1">
      <c r="A3" s="879" t="s">
        <v>224</v>
      </c>
      <c r="B3" s="879" t="s">
        <v>42</v>
      </c>
      <c r="C3" s="936"/>
      <c r="D3" s="879" t="s">
        <v>225</v>
      </c>
      <c r="E3" s="879"/>
      <c r="F3" s="936" t="s">
        <v>43</v>
      </c>
      <c r="G3" s="928" t="s">
        <v>44</v>
      </c>
      <c r="H3" s="936" t="s">
        <v>45</v>
      </c>
      <c r="I3" s="930" t="s">
        <v>226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227</v>
      </c>
      <c r="O3" s="908" t="s">
        <v>223</v>
      </c>
      <c r="P3" s="934" t="s">
        <v>228</v>
      </c>
      <c r="Q3" s="908" t="s">
        <v>223</v>
      </c>
      <c r="R3" s="935" t="s">
        <v>229</v>
      </c>
      <c r="S3" s="909" t="s">
        <v>230</v>
      </c>
      <c r="T3" s="928" t="s">
        <v>48</v>
      </c>
      <c r="U3" s="928"/>
      <c r="V3" s="929" t="s">
        <v>49</v>
      </c>
      <c r="W3" s="930" t="s">
        <v>231</v>
      </c>
      <c r="X3" s="928" t="s">
        <v>232</v>
      </c>
      <c r="Y3" s="928"/>
      <c r="Z3" s="931" t="s">
        <v>233</v>
      </c>
      <c r="AA3" s="932"/>
      <c r="AB3" s="941" t="s">
        <v>234</v>
      </c>
      <c r="AC3" s="942"/>
      <c r="AD3" s="943" t="s">
        <v>235</v>
      </c>
      <c r="AE3" s="944"/>
      <c r="AF3" s="933" t="s">
        <v>227</v>
      </c>
      <c r="AG3" s="935" t="s">
        <v>229</v>
      </c>
      <c r="AH3" s="909" t="s">
        <v>230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236</v>
      </c>
      <c r="Y4" s="422" t="s">
        <v>36</v>
      </c>
      <c r="Z4" s="432" t="s">
        <v>237</v>
      </c>
      <c r="AA4" s="432" t="s">
        <v>238</v>
      </c>
      <c r="AB4" s="942"/>
      <c r="AC4" s="942"/>
      <c r="AD4" s="432" t="s">
        <v>239</v>
      </c>
      <c r="AE4" s="39" t="s">
        <v>240</v>
      </c>
      <c r="AF4" s="933"/>
      <c r="AG4" s="935"/>
      <c r="AH4" s="909"/>
    </row>
    <row r="5" spans="1:34" ht="18.75" customHeight="1">
      <c r="A5" s="925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894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894">
        <f>AG17</f>
        <v>0.92782760789136298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894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879"/>
      <c r="AC6" s="879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894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894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879"/>
      <c r="AC8" s="879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894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895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879"/>
      <c r="AC10" s="879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895"/>
    </row>
    <row r="11" spans="1:34" ht="19.2" customHeight="1">
      <c r="A11" s="927"/>
      <c r="B11" s="40" t="s">
        <v>127</v>
      </c>
      <c r="C11" s="41"/>
      <c r="D11" s="42" t="s">
        <v>52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895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879"/>
      <c r="AC11" s="879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895"/>
    </row>
    <row r="12" spans="1:34" ht="19.2" customHeight="1">
      <c r="A12" s="927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895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879"/>
      <c r="AC12" s="879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242</v>
      </c>
      <c r="D17" s="889" t="s">
        <v>243</v>
      </c>
      <c r="E17" s="889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895"/>
    </row>
    <row r="18" spans="1:34" ht="19.2" customHeight="1">
      <c r="A18" s="87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878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920">
        <f>AG30</f>
        <v>0.92418128988150794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878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879"/>
      <c r="AC19" s="879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921"/>
    </row>
    <row r="20" spans="1:34" ht="19.2" customHeight="1">
      <c r="A20" s="877"/>
      <c r="B20" s="430" t="s">
        <v>129</v>
      </c>
      <c r="C20" s="55"/>
      <c r="D20" s="42" t="s">
        <v>186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878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879"/>
      <c r="AC20" s="879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921"/>
    </row>
    <row r="21" spans="1:34" ht="19.2" customHeight="1">
      <c r="A21" s="877"/>
      <c r="B21" s="430" t="s">
        <v>130</v>
      </c>
      <c r="C21" s="97"/>
      <c r="D21" s="98" t="s">
        <v>61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878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879"/>
      <c r="AC21" s="879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922"/>
    </row>
    <row r="22" spans="1:34" ht="19.2" customHeight="1">
      <c r="A22" s="877"/>
      <c r="B22" s="430" t="s">
        <v>129</v>
      </c>
      <c r="C22" s="97"/>
      <c r="D22" s="42" t="s">
        <v>210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878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879"/>
      <c r="AC22" s="879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922"/>
    </row>
    <row r="23" spans="1:34" ht="19.2" customHeight="1">
      <c r="A23" s="877"/>
      <c r="B23" s="430" t="s">
        <v>127</v>
      </c>
      <c r="C23" s="97"/>
      <c r="D23" s="42" t="s">
        <v>55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878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879"/>
      <c r="AC23" s="879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922"/>
    </row>
    <row r="24" spans="1:34" ht="19.2" customHeight="1">
      <c r="A24" s="877"/>
      <c r="B24" s="430" t="s">
        <v>127</v>
      </c>
      <c r="C24" s="81"/>
      <c r="D24" s="82" t="s">
        <v>60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878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879"/>
      <c r="AC24" s="879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245</v>
      </c>
      <c r="D30" s="924" t="s">
        <v>243</v>
      </c>
      <c r="E30" s="924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923"/>
    </row>
    <row r="31" spans="1:34" ht="19.2" customHeight="1">
      <c r="A31" s="914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915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893">
        <f>AG43</f>
        <v>0.84749639515560637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878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879"/>
      <c r="AC32" s="879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878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878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879"/>
      <c r="AC34" s="879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878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878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879"/>
      <c r="AC36" s="879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895"/>
    </row>
    <row r="37" spans="1:34" ht="19.2" customHeight="1">
      <c r="A37" s="907"/>
      <c r="B37" s="121" t="s">
        <v>127</v>
      </c>
      <c r="C37" s="128"/>
      <c r="D37" s="150" t="s">
        <v>54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878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879"/>
      <c r="AC37" s="879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895"/>
    </row>
    <row r="38" spans="1:34" ht="19.2" customHeight="1">
      <c r="A38" s="907"/>
      <c r="B38" s="121" t="s">
        <v>129</v>
      </c>
      <c r="C38" s="128"/>
      <c r="D38" s="150" t="s">
        <v>179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878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879"/>
      <c r="AC38" s="879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247</v>
      </c>
      <c r="D43" s="875" t="s">
        <v>243</v>
      </c>
      <c r="E43" s="875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895"/>
    </row>
    <row r="44" spans="1:34" s="145" customFormat="1" ht="19.2" customHeight="1">
      <c r="A44" s="9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894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-435.5</v>
      </c>
      <c r="AG44" s="428">
        <f t="shared" si="7"/>
        <v>0.78225</v>
      </c>
      <c r="AH44" s="911">
        <f>AG56</f>
        <v>0.98129188180471216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894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894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894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879"/>
      <c r="AC47" s="879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894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879"/>
      <c r="AC48" s="879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894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894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879"/>
      <c r="AC50" s="879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0</v>
      </c>
      <c r="AG51" s="428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249</v>
      </c>
      <c r="D56" s="916" t="s">
        <v>243</v>
      </c>
      <c r="E56" s="875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911"/>
    </row>
    <row r="57" spans="1:34" ht="19.2" customHeight="1">
      <c r="A57" s="906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894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893">
        <f>AG69</f>
        <v>0.96597998992273371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894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894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879"/>
      <c r="AC59" s="879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894"/>
    </row>
    <row r="60" spans="1:34" ht="19.2" customHeight="1">
      <c r="A60" s="907"/>
      <c r="B60" s="121" t="s">
        <v>132</v>
      </c>
      <c r="C60" s="420"/>
      <c r="D60" s="42" t="s">
        <v>66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894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879"/>
      <c r="AC60" s="879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894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894"/>
    </row>
    <row r="62" spans="1:34" ht="19.2" customHeight="1">
      <c r="A62" s="907"/>
      <c r="B62" s="121">
        <v>0</v>
      </c>
      <c r="C62" s="420"/>
      <c r="D62" s="42"/>
      <c r="E62" s="43"/>
      <c r="F62" s="355" t="s">
        <v>133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894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879"/>
      <c r="AC62" s="879"/>
      <c r="AD62" s="420"/>
      <c r="AE62" s="420"/>
      <c r="AF62" s="48">
        <f t="shared" si="6"/>
        <v>0</v>
      </c>
      <c r="AG62" s="424" t="e">
        <f t="shared" si="7"/>
        <v>#DIV/0!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251</v>
      </c>
      <c r="D69" s="875" t="s">
        <v>243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894"/>
    </row>
    <row r="70" spans="1:34" ht="19.2" customHeight="1">
      <c r="A70" s="909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894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894">
        <f>AG82</f>
        <v>0.95144667018536533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894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-74.999999999999545</v>
      </c>
      <c r="AG71" s="424">
        <f>N71/K71</f>
        <v>0.94791666666666696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894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879"/>
      <c r="AC72" s="879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894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-91.451612903226305</v>
      </c>
      <c r="AG73" s="424">
        <f>N73/K73</f>
        <v>0.93649193548387066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894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879"/>
      <c r="AC74" s="879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894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879"/>
      <c r="AC75" s="879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253</v>
      </c>
      <c r="D82" s="875" t="s">
        <v>243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894"/>
    </row>
    <row r="83" spans="1:34" ht="19.2" customHeight="1">
      <c r="A83" s="902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894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894">
        <f>AG95</f>
        <v>0.86341496754458413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894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879"/>
      <c r="AC84" s="879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894"/>
    </row>
    <row r="85" spans="1:34" ht="19.2" customHeight="1">
      <c r="A85" s="903"/>
      <c r="B85" s="110" t="s">
        <v>130</v>
      </c>
      <c r="C85" s="122"/>
      <c r="D85" s="186" t="s">
        <v>143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894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894"/>
    </row>
    <row r="86" spans="1:34" ht="19.2" customHeight="1">
      <c r="A86" s="903"/>
      <c r="B86" s="110" t="s">
        <v>132</v>
      </c>
      <c r="C86" s="97"/>
      <c r="D86" s="186" t="s">
        <v>190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894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894"/>
    </row>
    <row r="87" spans="1:34" ht="19.2" customHeight="1">
      <c r="A87" s="903"/>
      <c r="B87" s="110" t="s">
        <v>128</v>
      </c>
      <c r="C87" s="97"/>
      <c r="D87" s="186" t="s">
        <v>203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894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879"/>
      <c r="AC87" s="879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894"/>
    </row>
    <row r="88" spans="1:34" ht="19.2" customHeight="1">
      <c r="A88" s="903"/>
      <c r="B88" s="110" t="s">
        <v>129</v>
      </c>
      <c r="C88" s="429"/>
      <c r="D88" s="186" t="s">
        <v>206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894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879"/>
      <c r="AC88" s="879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894"/>
    </row>
    <row r="89" spans="1:34" ht="19.2" customHeight="1">
      <c r="A89" s="903"/>
      <c r="B89" s="110" t="s">
        <v>128</v>
      </c>
      <c r="C89" s="429"/>
      <c r="D89" s="42" t="s">
        <v>185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894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894"/>
    </row>
    <row r="90" spans="1:34" ht="19.2" customHeight="1">
      <c r="A90" s="903"/>
      <c r="B90" s="110" t="s">
        <v>129</v>
      </c>
      <c r="C90" s="429"/>
      <c r="D90" s="42" t="s">
        <v>62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894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894"/>
    </row>
    <row r="91" spans="1:34" ht="19.2" customHeight="1">
      <c r="A91" s="903"/>
      <c r="B91" s="110" t="s">
        <v>129</v>
      </c>
      <c r="C91" s="429"/>
      <c r="D91" s="42" t="s">
        <v>189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895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879"/>
      <c r="AC91" s="879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255</v>
      </c>
      <c r="D95" s="875" t="s">
        <v>243</v>
      </c>
      <c r="E95" s="875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895"/>
    </row>
    <row r="96" spans="1:34" ht="19.2" customHeight="1">
      <c r="A96" s="905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894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878">
        <f>AG108</f>
        <v>0.84463782921218233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894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879"/>
      <c r="AC97" s="879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894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879"/>
      <c r="AC98" s="879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878"/>
    </row>
    <row r="99" spans="1:34" ht="19.2" customHeight="1">
      <c r="A99" s="905"/>
      <c r="B99" s="422" t="s">
        <v>128</v>
      </c>
      <c r="C99" s="81"/>
      <c r="D99" s="82" t="s">
        <v>57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894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56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894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878"/>
    </row>
    <row r="101" spans="1:34" s="218" customFormat="1" ht="19.2" customHeight="1">
      <c r="A101" s="905"/>
      <c r="B101" s="422" t="s">
        <v>132</v>
      </c>
      <c r="C101" s="55"/>
      <c r="D101" s="82" t="s">
        <v>80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894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879"/>
      <c r="AC101" s="879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878"/>
    </row>
    <row r="102" spans="1:34" s="218" customFormat="1" ht="19.2" customHeight="1">
      <c r="A102" s="905"/>
      <c r="B102" s="422" t="s">
        <v>128</v>
      </c>
      <c r="C102" s="175"/>
      <c r="D102" s="176" t="s">
        <v>58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894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879"/>
      <c r="AC102" s="879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878"/>
    </row>
    <row r="103" spans="1:34" s="218" customFormat="1" ht="19.2" customHeight="1">
      <c r="A103" s="905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894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879"/>
      <c r="AC103" s="879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878"/>
    </row>
    <row r="104" spans="1:34" s="218" customFormat="1" ht="19.2" customHeight="1">
      <c r="A104" s="905"/>
      <c r="B104" s="422" t="s">
        <v>130</v>
      </c>
      <c r="C104" s="223"/>
      <c r="D104" s="82" t="s">
        <v>211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895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878"/>
    </row>
    <row r="105" spans="1:34" s="218" customFormat="1" ht="19.2" customHeight="1">
      <c r="A105" s="905"/>
      <c r="B105" s="422" t="s">
        <v>129</v>
      </c>
      <c r="C105" s="223"/>
      <c r="D105" s="82" t="s">
        <v>197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895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257</v>
      </c>
      <c r="D108" s="875" t="s">
        <v>243</v>
      </c>
      <c r="E108" s="875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878"/>
    </row>
    <row r="109" spans="1:34" ht="19.2" customHeight="1">
      <c r="A109" s="896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899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878">
        <f>AG121</f>
        <v>0.88331837910373168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885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885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879"/>
      <c r="AC111" s="879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878"/>
    </row>
    <row r="112" spans="1:34" ht="19.2" customHeight="1">
      <c r="A112" s="897"/>
      <c r="B112" s="422" t="s">
        <v>132</v>
      </c>
      <c r="C112" s="175"/>
      <c r="D112" s="176" t="s">
        <v>202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885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879"/>
      <c r="AC112" s="879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885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878"/>
    </row>
    <row r="114" spans="1:34" s="218" customFormat="1" ht="19.2" customHeight="1">
      <c r="A114" s="897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885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878"/>
    </row>
    <row r="115" spans="1:34" s="218" customFormat="1" ht="19.2" customHeight="1">
      <c r="A115" s="897"/>
      <c r="B115" s="422" t="s">
        <v>130</v>
      </c>
      <c r="C115" s="175"/>
      <c r="D115" s="82" t="s">
        <v>207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885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885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879"/>
      <c r="AC116" s="879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878"/>
    </row>
    <row r="117" spans="1:34" s="218" customFormat="1" ht="19.2" customHeight="1">
      <c r="A117" s="897"/>
      <c r="B117" s="422" t="s">
        <v>132</v>
      </c>
      <c r="C117" s="55"/>
      <c r="D117" s="82" t="s">
        <v>75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885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878"/>
    </row>
    <row r="118" spans="1:34" s="218" customFormat="1" ht="19.2" customHeight="1">
      <c r="A118" s="897"/>
      <c r="B118" s="422" t="s">
        <v>132</v>
      </c>
      <c r="C118" s="163"/>
      <c r="D118" s="176" t="s">
        <v>81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885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878"/>
    </row>
    <row r="122" spans="1:34" ht="19.2" customHeight="1">
      <c r="A122" s="900" t="s">
        <v>260</v>
      </c>
      <c r="B122" s="130" t="s">
        <v>129</v>
      </c>
      <c r="C122" s="163"/>
      <c r="D122" s="176" t="s">
        <v>210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894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893">
        <f>AG134</f>
        <v>0.91697719351154827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894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901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879"/>
      <c r="AC124" s="879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901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895"/>
    </row>
    <row r="126" spans="1:34" ht="19.2" customHeight="1">
      <c r="A126" s="900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901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879"/>
      <c r="AC126" s="879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901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879"/>
      <c r="AC127" s="879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901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879"/>
      <c r="AC128" s="879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901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901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261</v>
      </c>
      <c r="D134" s="875" t="s">
        <v>243</v>
      </c>
      <c r="E134" s="875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895"/>
    </row>
    <row r="135" spans="1:34" ht="19.2" customHeight="1">
      <c r="A135" s="88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885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879"/>
      <c r="AC135" s="879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878">
        <f>AG147</f>
        <v>0.88832194444068535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885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879"/>
      <c r="AC136" s="879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878"/>
    </row>
    <row r="137" spans="1:34" ht="19.2" customHeight="1">
      <c r="A137" s="882"/>
      <c r="B137" s="422" t="s">
        <v>129</v>
      </c>
      <c r="C137" s="420"/>
      <c r="D137" s="82" t="s">
        <v>186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885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879"/>
      <c r="AC137" s="879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878"/>
    </row>
    <row r="138" spans="1:34" ht="19.2" customHeight="1">
      <c r="A138" s="882"/>
      <c r="B138" s="422" t="s">
        <v>130</v>
      </c>
      <c r="C138" s="223"/>
      <c r="D138" s="82" t="s">
        <v>61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885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878"/>
    </row>
    <row r="139" spans="1:34" ht="19.2" customHeight="1">
      <c r="A139" s="882"/>
      <c r="B139" s="422" t="s">
        <v>128</v>
      </c>
      <c r="C139" s="429"/>
      <c r="D139" s="42" t="s">
        <v>71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885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878"/>
    </row>
    <row r="140" spans="1:34" ht="19.2" customHeight="1">
      <c r="A140" s="883"/>
      <c r="B140" s="422" t="s">
        <v>132</v>
      </c>
      <c r="C140" s="429"/>
      <c r="D140" s="251" t="s">
        <v>88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886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879"/>
      <c r="AC140" s="879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878"/>
    </row>
    <row r="141" spans="1:34" ht="19.2" customHeight="1">
      <c r="A141" s="883"/>
      <c r="B141" s="422" t="s">
        <v>132</v>
      </c>
      <c r="C141" s="429"/>
      <c r="D141" s="42" t="s">
        <v>87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886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878"/>
    </row>
    <row r="142" spans="1:34" ht="19.2" customHeight="1">
      <c r="A142" s="883"/>
      <c r="B142" s="422" t="s">
        <v>132</v>
      </c>
      <c r="C142" s="429"/>
      <c r="D142" s="42" t="s">
        <v>89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886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878"/>
    </row>
    <row r="143" spans="1:34" ht="19.2" customHeight="1">
      <c r="A143" s="883"/>
      <c r="B143" s="422" t="s">
        <v>132</v>
      </c>
      <c r="C143" s="255"/>
      <c r="D143" s="82" t="s">
        <v>187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886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879"/>
      <c r="AC143" s="879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878"/>
    </row>
    <row r="144" spans="1:34" ht="19.2" customHeight="1">
      <c r="A144" s="883"/>
      <c r="B144" s="422" t="s">
        <v>132</v>
      </c>
      <c r="C144" s="429"/>
      <c r="D144" s="42" t="s">
        <v>90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886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263</v>
      </c>
      <c r="D147" s="875" t="s">
        <v>243</v>
      </c>
      <c r="E147" s="875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878"/>
    </row>
    <row r="148" spans="1:34" ht="19.2" customHeight="1">
      <c r="A148" s="890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891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878">
        <f>AG160</f>
        <v>0.81794975486425703</v>
      </c>
    </row>
    <row r="149" spans="1:34" ht="19.2" customHeight="1">
      <c r="A149" s="890"/>
      <c r="B149" s="420" t="s">
        <v>130</v>
      </c>
      <c r="C149" s="221"/>
      <c r="D149" s="251" t="s">
        <v>201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892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879"/>
      <c r="AC149" s="879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880"/>
    </row>
    <row r="150" spans="1:34" ht="19.2" customHeight="1">
      <c r="A150" s="890"/>
      <c r="B150" s="420" t="s">
        <v>132</v>
      </c>
      <c r="C150" s="221"/>
      <c r="D150" s="176" t="s">
        <v>208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892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879"/>
      <c r="AC150" s="879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880"/>
    </row>
    <row r="151" spans="1:34" s="218" customFormat="1" ht="19.2" customHeight="1">
      <c r="A151" s="890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892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880"/>
    </row>
    <row r="152" spans="1:34" s="218" customFormat="1" ht="19.2" customHeight="1">
      <c r="A152" s="890"/>
      <c r="B152" s="420" t="s">
        <v>132</v>
      </c>
      <c r="C152" s="221"/>
      <c r="D152" s="59" t="s">
        <v>91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892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265</v>
      </c>
      <c r="D160" s="888" t="s">
        <v>243</v>
      </c>
      <c r="E160" s="889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880"/>
    </row>
    <row r="161" spans="1:36" ht="19.2" customHeight="1">
      <c r="A161" s="877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878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878">
        <f>AG173</f>
        <v>0.93403418850162823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878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879"/>
      <c r="AC162" s="879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878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879"/>
      <c r="AC163" s="879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878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879"/>
      <c r="AC164" s="879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878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879"/>
      <c r="AC165" s="879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878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267</v>
      </c>
      <c r="D173" s="875" t="s">
        <v>243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811" priority="4" operator="greaterThan">
      <formula>0</formula>
    </cfRule>
  </conditionalFormatting>
  <conditionalFormatting sqref="Q5:Q173">
    <cfRule type="cellIs" dxfId="6810" priority="9" operator="lessThan">
      <formula>0</formula>
    </cfRule>
  </conditionalFormatting>
  <conditionalFormatting sqref="R5:R173">
    <cfRule type="cellIs" dxfId="6809" priority="5" operator="greaterThan">
      <formula>1</formula>
    </cfRule>
    <cfRule type="cellIs" dxfId="6808" priority="6" operator="lessThan">
      <formula>0.8</formula>
    </cfRule>
  </conditionalFormatting>
  <conditionalFormatting sqref="S5:S11">
    <cfRule type="cellIs" dxfId="6807" priority="3014" operator="lessThan">
      <formula>0.8</formula>
    </cfRule>
  </conditionalFormatting>
  <conditionalFormatting sqref="S21:S29 AH21:AH29">
    <cfRule type="cellIs" dxfId="6806" priority="2944" operator="lessThan">
      <formula>0.8</formula>
    </cfRule>
  </conditionalFormatting>
  <conditionalFormatting sqref="S43:S72">
    <cfRule type="cellIs" dxfId="6805" priority="2918" operator="lessThan">
      <formula>0.8</formula>
    </cfRule>
  </conditionalFormatting>
  <conditionalFormatting sqref="S82:S91 AH82:AH91">
    <cfRule type="cellIs" dxfId="6804" priority="2938" operator="lessThan">
      <formula>0.8</formula>
    </cfRule>
  </conditionalFormatting>
  <conditionalFormatting sqref="S95:S104">
    <cfRule type="cellIs" dxfId="6803" priority="2908" operator="lessThan">
      <formula>0.8</formula>
    </cfRule>
  </conditionalFormatting>
  <conditionalFormatting sqref="S108:S109">
    <cfRule type="cellIs" dxfId="6802" priority="2917" operator="lessThan">
      <formula>0.8</formula>
    </cfRule>
  </conditionalFormatting>
  <conditionalFormatting sqref="S122:S135 AH135">
    <cfRule type="cellIs" dxfId="6801" priority="3031" operator="lessThan">
      <formula>0.8</formula>
    </cfRule>
  </conditionalFormatting>
  <conditionalFormatting sqref="S137 AH137">
    <cfRule type="cellIs" dxfId="6800" priority="2988" operator="lessThan">
      <formula>0.8</formula>
    </cfRule>
  </conditionalFormatting>
  <conditionalFormatting sqref="S139:S146 AH139:AH146">
    <cfRule type="cellIs" dxfId="6799" priority="2930" operator="lessThan">
      <formula>0.8</formula>
    </cfRule>
  </conditionalFormatting>
  <conditionalFormatting sqref="S148:S150">
    <cfRule type="cellIs" dxfId="6798" priority="2946" operator="lessThan">
      <formula>0.8</formula>
    </cfRule>
  </conditionalFormatting>
  <conditionalFormatting sqref="S161">
    <cfRule type="cellIs" dxfId="6797" priority="3099" operator="lessThan">
      <formula>0.8</formula>
    </cfRule>
  </conditionalFormatting>
  <conditionalFormatting sqref="AF5:AF173">
    <cfRule type="cellIs" dxfId="6796" priority="3" operator="lessThan">
      <formula>0</formula>
    </cfRule>
  </conditionalFormatting>
  <conditionalFormatting sqref="AG5:AG173">
    <cfRule type="cellIs" dxfId="6795" priority="1" operator="greaterThan">
      <formula>1</formula>
    </cfRule>
    <cfRule type="cellIs" dxfId="6794" priority="2" operator="lessThan">
      <formula>0.8</formula>
    </cfRule>
  </conditionalFormatting>
  <conditionalFormatting sqref="AH5:AH9 S17:S18 AH17:AH18 AH57 AH95">
    <cfRule type="cellIs" dxfId="6793" priority="3105" operator="lessThan">
      <formula>0.8</formula>
    </cfRule>
  </conditionalFormatting>
  <conditionalFormatting sqref="AH31 S31:S32">
    <cfRule type="cellIs" dxfId="6792" priority="3035" operator="lessThan">
      <formula>0.8</formula>
    </cfRule>
  </conditionalFormatting>
  <conditionalFormatting sqref="AH70:AH72">
    <cfRule type="cellIs" dxfId="6791" priority="3008" operator="lessThan">
      <formula>0.8</formula>
    </cfRule>
  </conditionalFormatting>
  <conditionalFormatting sqref="AH97:AH98">
    <cfRule type="cellIs" dxfId="6790" priority="2999" operator="lessThan">
      <formula>0.8</formula>
    </cfRule>
  </conditionalFormatting>
  <conditionalFormatting sqref="AH100:AH107">
    <cfRule type="cellIs" dxfId="6789" priority="2961" operator="lessThan">
      <formula>0.8</formula>
    </cfRule>
  </conditionalFormatting>
  <conditionalFormatting sqref="AH109">
    <cfRule type="cellIs" dxfId="6788" priority="3054" operator="lessThan">
      <formula>0.8</formula>
    </cfRule>
  </conditionalFormatting>
  <conditionalFormatting sqref="AH148">
    <cfRule type="cellIs" dxfId="6787" priority="3047" operator="lessThan">
      <formula>0.8</formula>
    </cfRule>
  </conditionalFormatting>
  <conditionalFormatting sqref="AH150">
    <cfRule type="cellIs" dxfId="6786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311</v>
      </c>
      <c r="E3" s="808"/>
      <c r="F3" s="797" t="s">
        <v>2</v>
      </c>
      <c r="G3" s="758"/>
      <c r="H3" s="809">
        <v>301061.75</v>
      </c>
      <c r="I3" s="810"/>
      <c r="J3" s="797" t="s">
        <v>3</v>
      </c>
      <c r="K3" s="758"/>
      <c r="L3" s="802">
        <v>9906626.0091257859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382.56959678411476</v>
      </c>
      <c r="G6" s="799"/>
      <c r="H6" s="777">
        <f>AVERAGE(D13:P13,Q13)</f>
        <v>139.03793780360891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17</v>
      </c>
      <c r="Q6" s="766">
        <v>8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370.6765819883754</v>
      </c>
      <c r="G7" s="770"/>
      <c r="H7" s="771">
        <f>AVERAGE(D14:P14,Q14)</f>
        <v>126.14662847187586</v>
      </c>
      <c r="I7" s="772"/>
      <c r="J7" s="771">
        <f>AVERAGE(D31:E31,G31:H31)</f>
        <v>708.55397952742919</v>
      </c>
      <c r="K7" s="772"/>
      <c r="L7" s="773">
        <f>AVERAGE(J31:M31)</f>
        <v>888.65402175707027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0.9198223144780916</v>
      </c>
      <c r="G8" s="776"/>
      <c r="H8" s="775">
        <f>AVERAGE(D15:O15,P15:Q15)</f>
        <v>0.90186463566035535</v>
      </c>
      <c r="I8" s="776"/>
      <c r="J8" s="775">
        <f>AVERAGE(D32:E32,G32:H32)</f>
        <v>0.88863850084575757</v>
      </c>
      <c r="K8" s="776"/>
      <c r="L8" s="775">
        <f>AVERAGE(J32:M32)</f>
        <v>1.0138580039725023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750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751"/>
      <c r="C15" s="373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2</v>
      </c>
      <c r="F20" s="378">
        <v>1</v>
      </c>
      <c r="G20" s="378" t="s">
        <v>15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2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785" priority="1" operator="lessThan">
      <formula>0.8</formula>
    </cfRule>
  </conditionalFormatting>
  <conditionalFormatting sqref="D15:Q15">
    <cfRule type="cellIs" dxfId="6784" priority="4" operator="lessThan">
      <formula>0.8</formula>
    </cfRule>
  </conditionalFormatting>
  <conditionalFormatting sqref="J32:M32">
    <cfRule type="cellIs" dxfId="678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852" t="s">
        <v>437</v>
      </c>
      <c r="K1" s="853"/>
      <c r="L1" s="854"/>
      <c r="M1" s="852" t="s">
        <v>438</v>
      </c>
      <c r="N1" s="853"/>
      <c r="O1" s="853"/>
      <c r="P1" s="853"/>
      <c r="Q1" s="853"/>
      <c r="R1" s="854"/>
    </row>
    <row r="2" spans="1:18" ht="26.25" customHeight="1" thickBot="1">
      <c r="A2" s="858" t="s">
        <v>439</v>
      </c>
      <c r="B2" s="859"/>
      <c r="C2" s="286"/>
      <c r="D2" s="414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335</v>
      </c>
      <c r="B3" s="862" t="s">
        <v>441</v>
      </c>
      <c r="C3" s="416"/>
      <c r="D3" s="863" t="s">
        <v>337</v>
      </c>
      <c r="E3" s="863"/>
      <c r="F3" s="864" t="s">
        <v>43</v>
      </c>
      <c r="G3" s="865" t="s">
        <v>442</v>
      </c>
      <c r="H3" s="863" t="s">
        <v>443</v>
      </c>
      <c r="I3" s="866" t="s">
        <v>339</v>
      </c>
      <c r="J3" s="868" t="s">
        <v>343</v>
      </c>
      <c r="K3" s="870" t="s">
        <v>341</v>
      </c>
      <c r="L3" s="872" t="s">
        <v>333</v>
      </c>
      <c r="M3" s="874" t="s">
        <v>48</v>
      </c>
      <c r="N3" s="874"/>
      <c r="O3" s="868" t="s">
        <v>106</v>
      </c>
      <c r="P3" s="834" t="s">
        <v>444</v>
      </c>
      <c r="Q3" s="868" t="s">
        <v>445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446</v>
      </c>
      <c r="R4" s="292" t="s">
        <v>447</v>
      </c>
    </row>
    <row r="5" spans="1:18">
      <c r="A5" s="842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450</v>
      </c>
      <c r="D16" s="827" t="s">
        <v>371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451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452</v>
      </c>
      <c r="D24" s="827" t="s">
        <v>371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836" t="s">
        <v>453</v>
      </c>
      <c r="B25" s="293" t="s">
        <v>131</v>
      </c>
      <c r="C25" s="314"/>
      <c r="D25" s="316" t="s">
        <v>454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836"/>
      <c r="B28" s="293" t="s">
        <v>131</v>
      </c>
      <c r="C28" s="416"/>
      <c r="D28" s="312" t="s">
        <v>455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456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371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457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825"/>
      <c r="B56" s="293" t="s">
        <v>131</v>
      </c>
      <c r="C56" s="416"/>
      <c r="D56" s="316" t="s">
        <v>458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459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460</v>
      </c>
      <c r="D64" s="827" t="s">
        <v>371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461</v>
      </c>
      <c r="B65" s="293" t="s">
        <v>131</v>
      </c>
      <c r="C65" s="416"/>
      <c r="D65" s="316" t="s">
        <v>462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463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464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465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466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467</v>
      </c>
      <c r="D75" s="827" t="s">
        <v>371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371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468</v>
      </c>
      <c r="B82" s="293" t="s">
        <v>131</v>
      </c>
      <c r="C82" s="314"/>
      <c r="D82" s="315" t="s">
        <v>469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453</v>
      </c>
      <c r="D91" s="815" t="s">
        <v>371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470</v>
      </c>
      <c r="B92" s="293" t="s">
        <v>131</v>
      </c>
      <c r="C92" s="293"/>
      <c r="D92" s="346" t="s">
        <v>471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817"/>
      <c r="B93" s="293" t="s">
        <v>131</v>
      </c>
      <c r="C93" s="293"/>
      <c r="D93" s="315" t="s">
        <v>472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473</v>
      </c>
      <c r="D100" s="819" t="s">
        <v>371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474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821"/>
      <c r="B103" s="293" t="s">
        <v>131</v>
      </c>
      <c r="C103" s="6"/>
      <c r="D103" s="315" t="s">
        <v>475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460</v>
      </c>
      <c r="D111" s="822" t="s">
        <v>371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476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811"/>
      <c r="B114" s="293" t="s">
        <v>131</v>
      </c>
      <c r="C114" s="314"/>
      <c r="D114" s="410" t="s">
        <v>477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811"/>
      <c r="B118" s="293" t="s">
        <v>131</v>
      </c>
      <c r="C118" s="314"/>
      <c r="D118" s="315" t="s">
        <v>478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467</v>
      </c>
      <c r="D124" s="812" t="s">
        <v>371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38" t="s">
        <v>316</v>
      </c>
      <c r="E1" s="29">
        <f>SUM(G5:G173)</f>
        <v>204950.75000000003</v>
      </c>
      <c r="F1" s="422" t="s">
        <v>3</v>
      </c>
      <c r="G1" s="30">
        <f>SUM(H5:H173)</f>
        <v>8062185.7254235456</v>
      </c>
      <c r="H1" s="437" t="s">
        <v>37</v>
      </c>
      <c r="I1" s="31">
        <f>M17+M30+M43+M56+M69+M82+M95+M108+M121+M134+M147+M160+M173</f>
        <v>193.85238095238097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318</v>
      </c>
      <c r="Q1" s="938"/>
      <c r="R1" s="938"/>
      <c r="S1" s="938"/>
      <c r="T1" s="938" t="s">
        <v>320</v>
      </c>
      <c r="U1" s="938"/>
      <c r="V1" s="938"/>
      <c r="W1" s="938"/>
      <c r="X1" s="938"/>
      <c r="Y1" s="938"/>
      <c r="Z1" s="32" t="s">
        <v>322</v>
      </c>
      <c r="AA1" s="32" t="s">
        <v>324</v>
      </c>
      <c r="AB1" s="945" t="s">
        <v>326</v>
      </c>
      <c r="AC1" s="946"/>
      <c r="AD1" s="32" t="s">
        <v>322</v>
      </c>
      <c r="AE1" s="32" t="s">
        <v>328</v>
      </c>
      <c r="AF1" s="938" t="s">
        <v>330</v>
      </c>
      <c r="AG1" s="939"/>
      <c r="AH1" s="939"/>
    </row>
    <row r="2" spans="1:34" ht="26.25" customHeight="1">
      <c r="A2" s="940" t="s">
        <v>331</v>
      </c>
      <c r="B2" s="940"/>
      <c r="C2" s="438"/>
      <c r="D2" s="438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37" t="s">
        <v>41</v>
      </c>
      <c r="I2" s="437">
        <f>COUNT(I5:I173)</f>
        <v>16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939"/>
      <c r="AG2" s="939"/>
      <c r="AH2" s="939"/>
    </row>
    <row r="3" spans="1:34" ht="30.6" customHeight="1">
      <c r="A3" s="879" t="s">
        <v>335</v>
      </c>
      <c r="B3" s="879" t="s">
        <v>42</v>
      </c>
      <c r="C3" s="936"/>
      <c r="D3" s="879" t="s">
        <v>337</v>
      </c>
      <c r="E3" s="879"/>
      <c r="F3" s="936" t="s">
        <v>43</v>
      </c>
      <c r="G3" s="928" t="s">
        <v>44</v>
      </c>
      <c r="H3" s="936" t="s">
        <v>45</v>
      </c>
      <c r="I3" s="930" t="s">
        <v>339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341</v>
      </c>
      <c r="O3" s="908" t="s">
        <v>333</v>
      </c>
      <c r="P3" s="934" t="s">
        <v>343</v>
      </c>
      <c r="Q3" s="908" t="s">
        <v>333</v>
      </c>
      <c r="R3" s="935" t="s">
        <v>345</v>
      </c>
      <c r="S3" s="909" t="s">
        <v>347</v>
      </c>
      <c r="T3" s="928" t="s">
        <v>48</v>
      </c>
      <c r="U3" s="928"/>
      <c r="V3" s="929" t="s">
        <v>49</v>
      </c>
      <c r="W3" s="930" t="s">
        <v>349</v>
      </c>
      <c r="X3" s="928" t="s">
        <v>351</v>
      </c>
      <c r="Y3" s="928"/>
      <c r="Z3" s="931" t="s">
        <v>352</v>
      </c>
      <c r="AA3" s="932"/>
      <c r="AB3" s="941" t="s">
        <v>354</v>
      </c>
      <c r="AC3" s="942"/>
      <c r="AD3" s="943" t="s">
        <v>355</v>
      </c>
      <c r="AE3" s="944"/>
      <c r="AF3" s="933" t="s">
        <v>356</v>
      </c>
      <c r="AG3" s="935" t="s">
        <v>357</v>
      </c>
      <c r="AH3" s="909" t="s">
        <v>358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360</v>
      </c>
      <c r="Y4" s="422" t="s">
        <v>36</v>
      </c>
      <c r="Z4" s="432" t="s">
        <v>361</v>
      </c>
      <c r="AA4" s="432" t="s">
        <v>362</v>
      </c>
      <c r="AB4" s="942"/>
      <c r="AC4" s="942"/>
      <c r="AD4" s="432" t="s">
        <v>363</v>
      </c>
      <c r="AE4" s="39" t="s">
        <v>364</v>
      </c>
      <c r="AF4" s="933"/>
      <c r="AG4" s="935"/>
      <c r="AH4" s="909"/>
    </row>
    <row r="5" spans="1:34" ht="18.75" customHeight="1">
      <c r="A5" s="925" t="s">
        <v>366</v>
      </c>
      <c r="B5" s="40" t="s">
        <v>127</v>
      </c>
      <c r="C5" s="41"/>
      <c r="D5" s="42" t="s">
        <v>52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894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894">
        <f>AG17</f>
        <v>0.95135747980332375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894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879"/>
      <c r="AC6" s="879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894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894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894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895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879"/>
      <c r="AC10" s="879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895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879"/>
      <c r="AC11" s="879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895"/>
    </row>
    <row r="12" spans="1:34" ht="19.2" customHeight="1">
      <c r="A12" s="927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895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369</v>
      </c>
      <c r="D17" s="889" t="s">
        <v>371</v>
      </c>
      <c r="E17" s="889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895"/>
    </row>
    <row r="18" spans="1:34" ht="19.2" customHeight="1">
      <c r="A18" s="877" t="s">
        <v>373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878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920">
        <f>AG30</f>
        <v>0.94370014313616779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878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879"/>
      <c r="AC19" s="879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921"/>
    </row>
    <row r="20" spans="1:34" ht="19.2" customHeight="1">
      <c r="A20" s="877"/>
      <c r="B20" s="430" t="s">
        <v>129</v>
      </c>
      <c r="C20" s="55"/>
      <c r="D20" s="42" t="s">
        <v>186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878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921"/>
    </row>
    <row r="21" spans="1:34" ht="19.2" customHeight="1">
      <c r="A21" s="877"/>
      <c r="B21" s="430" t="s">
        <v>130</v>
      </c>
      <c r="C21" s="97"/>
      <c r="D21" s="98" t="s">
        <v>61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878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879"/>
      <c r="AC21" s="879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922"/>
    </row>
    <row r="22" spans="1:34" ht="19.2" customHeight="1">
      <c r="A22" s="877"/>
      <c r="B22" s="430" t="s">
        <v>129</v>
      </c>
      <c r="C22" s="97"/>
      <c r="D22" s="42" t="s">
        <v>210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878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879"/>
      <c r="AC22" s="879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922"/>
    </row>
    <row r="23" spans="1:34" ht="19.2" customHeight="1">
      <c r="A23" s="87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878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879"/>
      <c r="AC23" s="879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922"/>
    </row>
    <row r="24" spans="1:34" ht="19.2" customHeight="1">
      <c r="A24" s="877"/>
      <c r="B24" s="430" t="s">
        <v>127</v>
      </c>
      <c r="C24" s="81"/>
      <c r="D24" s="82" t="s">
        <v>60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878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879"/>
      <c r="AC24" s="879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375</v>
      </c>
      <c r="D30" s="924" t="s">
        <v>376</v>
      </c>
      <c r="E30" s="92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923"/>
    </row>
    <row r="31" spans="1:34" ht="19.2" customHeight="1">
      <c r="A31" s="914" t="s">
        <v>378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915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893">
        <f>AG43</f>
        <v>0.84791968090788683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878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879"/>
      <c r="AC32" s="879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878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878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879"/>
      <c r="AC34" s="879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878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879"/>
      <c r="AC35" s="879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878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879"/>
      <c r="AC36" s="879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878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879"/>
      <c r="AC37" s="879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380</v>
      </c>
      <c r="D43" s="875" t="s">
        <v>376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895"/>
    </row>
    <row r="44" spans="1:34" s="145" customFormat="1" ht="19.2" customHeight="1">
      <c r="A44" s="917" t="s">
        <v>382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894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911">
        <f>AG56</f>
        <v>0.96175301478038921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894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894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894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879"/>
      <c r="AC47" s="879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894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894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894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879"/>
      <c r="AC50" s="879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0</v>
      </c>
      <c r="AG51" s="428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384</v>
      </c>
      <c r="D56" s="916" t="s">
        <v>376</v>
      </c>
      <c r="E56" s="875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911"/>
    </row>
    <row r="57" spans="1:34" ht="19.2" customHeight="1">
      <c r="A57" s="906" t="s">
        <v>386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894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893">
        <f>AG69</f>
        <v>0.97005476076435349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894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894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879"/>
      <c r="AC59" s="879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894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879"/>
      <c r="AC60" s="879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894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894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879"/>
      <c r="AC62" s="879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389</v>
      </c>
      <c r="D69" s="875" t="s">
        <v>376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894"/>
    </row>
    <row r="70" spans="1:34" ht="19.2" customHeight="1">
      <c r="A70" s="909" t="s">
        <v>391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894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894">
        <f>AG82</f>
        <v>0.92981028160122969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894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-98.77183098591513</v>
      </c>
      <c r="AG71" s="424">
        <f>N71/K71</f>
        <v>0.93140845070422562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894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879"/>
      <c r="AC72" s="879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894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-120.00000000000023</v>
      </c>
      <c r="AG73" s="424">
        <f>N73/K73</f>
        <v>0.91666666666666652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894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879"/>
      <c r="AC74" s="879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894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393</v>
      </c>
      <c r="D82" s="875" t="s">
        <v>376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894"/>
    </row>
    <row r="83" spans="1:34" ht="19.2" customHeight="1">
      <c r="A83" s="902" t="s">
        <v>395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894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894">
        <f>AG95</f>
        <v>0.88709816706482281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894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879"/>
      <c r="AC84" s="879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894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894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894"/>
    </row>
    <row r="87" spans="1:34" ht="19.2" customHeight="1">
      <c r="A87" s="903"/>
      <c r="B87" s="110" t="s">
        <v>129</v>
      </c>
      <c r="C87" s="97"/>
      <c r="D87" s="186" t="s">
        <v>62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894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879"/>
      <c r="AC87" s="879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894"/>
    </row>
    <row r="88" spans="1:34" ht="19.2" customHeight="1">
      <c r="A88" s="903"/>
      <c r="B88" s="110" t="s">
        <v>129</v>
      </c>
      <c r="C88" s="429"/>
      <c r="D88" s="186" t="s">
        <v>186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894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879"/>
      <c r="AC88" s="879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894"/>
    </row>
    <row r="89" spans="1:34" ht="19.2" customHeight="1">
      <c r="A89" s="903"/>
      <c r="B89" s="110" t="s">
        <v>130</v>
      </c>
      <c r="C89" s="429"/>
      <c r="D89" s="42" t="s">
        <v>61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894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894"/>
    </row>
    <row r="90" spans="1:34" ht="19.2" customHeight="1">
      <c r="A90" s="903"/>
      <c r="B90" s="110" t="s">
        <v>129</v>
      </c>
      <c r="C90" s="429"/>
      <c r="D90" s="42" t="s">
        <v>210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894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879"/>
      <c r="AC90" s="879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894"/>
    </row>
    <row r="91" spans="1:34" ht="19.2" customHeight="1">
      <c r="A91" s="903"/>
      <c r="B91" s="110" t="s">
        <v>127</v>
      </c>
      <c r="C91" s="429"/>
      <c r="D91" s="42" t="s">
        <v>52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895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397</v>
      </c>
      <c r="D95" s="875" t="s">
        <v>376</v>
      </c>
      <c r="E95" s="875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895"/>
    </row>
    <row r="96" spans="1:34" ht="19.2" customHeight="1">
      <c r="A96" s="905" t="s">
        <v>399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894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879"/>
      <c r="AC96" s="879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878">
        <f>AG108</f>
        <v>0.83429151189334128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894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879"/>
      <c r="AC97" s="879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894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894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894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879"/>
      <c r="AC100" s="879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894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879"/>
      <c r="AC101" s="879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894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879"/>
      <c r="AC102" s="879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878"/>
    </row>
    <row r="103" spans="1:34" s="218" customFormat="1" ht="19.2" customHeight="1">
      <c r="A103" s="905"/>
      <c r="B103" s="422" t="s">
        <v>128</v>
      </c>
      <c r="C103" s="221"/>
      <c r="D103" s="82" t="s">
        <v>71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894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879"/>
      <c r="AC103" s="879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878"/>
    </row>
    <row r="104" spans="1:34" s="218" customFormat="1" ht="19.2" customHeight="1">
      <c r="A104" s="905"/>
      <c r="B104" s="422" t="s">
        <v>130</v>
      </c>
      <c r="C104" s="223"/>
      <c r="D104" s="82" t="s">
        <v>201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895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878"/>
    </row>
    <row r="105" spans="1:34" s="218" customFormat="1" ht="19.2" customHeight="1">
      <c r="A105" s="905"/>
      <c r="B105" s="422" t="s">
        <v>130</v>
      </c>
      <c r="C105" s="223"/>
      <c r="D105" s="82" t="s">
        <v>65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895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401</v>
      </c>
      <c r="D108" s="875" t="s">
        <v>376</v>
      </c>
      <c r="E108" s="875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878"/>
    </row>
    <row r="109" spans="1:34" ht="19.2" customHeight="1">
      <c r="A109" s="896" t="s">
        <v>403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899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878">
        <f>AG121</f>
        <v>0.89208354212189567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885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885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879"/>
      <c r="AC111" s="879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878"/>
    </row>
    <row r="112" spans="1:34" ht="19.2" customHeight="1">
      <c r="A112" s="897"/>
      <c r="B112" s="422" t="s">
        <v>130</v>
      </c>
      <c r="C112" s="175"/>
      <c r="D112" s="176" t="s">
        <v>387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885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885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878"/>
    </row>
    <row r="114" spans="1:34" s="218" customFormat="1" ht="19.2" customHeight="1">
      <c r="A114" s="897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885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885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75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885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879"/>
      <c r="AC116" s="879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878"/>
    </row>
    <row r="117" spans="1:34" s="218" customFormat="1" ht="19.2" customHeight="1">
      <c r="A117" s="897"/>
      <c r="B117" s="422" t="s">
        <v>132</v>
      </c>
      <c r="C117" s="55"/>
      <c r="D117" s="82" t="s">
        <v>81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885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405</v>
      </c>
      <c r="D121" s="232" t="s">
        <v>376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878"/>
    </row>
    <row r="122" spans="1:34" ht="19.2" customHeight="1">
      <c r="A122" s="900" t="s">
        <v>407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894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893">
        <f>AG134</f>
        <v>0.91812595046714707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894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894"/>
    </row>
    <row r="124" spans="1:34" ht="19.2" customHeight="1">
      <c r="A124" s="900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901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879"/>
      <c r="AC124" s="879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901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895"/>
    </row>
    <row r="126" spans="1:34" ht="19.2" customHeight="1">
      <c r="A126" s="900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901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901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879"/>
      <c r="AC127" s="879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901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879"/>
      <c r="AC128" s="879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901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895"/>
    </row>
    <row r="130" spans="1:34" ht="19.2" customHeight="1">
      <c r="A130" s="900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901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409</v>
      </c>
      <c r="D134" s="875" t="s">
        <v>376</v>
      </c>
      <c r="E134" s="875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895"/>
    </row>
    <row r="135" spans="1:34" ht="19.2" customHeight="1">
      <c r="A135" s="881" t="s">
        <v>411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885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879"/>
      <c r="AC135" s="879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878">
        <f>AG147</f>
        <v>0.91109715475201025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885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879"/>
      <c r="AC136" s="879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885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879"/>
      <c r="AC137" s="879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885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879"/>
      <c r="AC138" s="879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885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886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879"/>
      <c r="AC140" s="879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886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886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886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413</v>
      </c>
      <c r="D147" s="875" t="s">
        <v>376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878"/>
    </row>
    <row r="148" spans="1:34" ht="19.2" customHeight="1">
      <c r="A148" s="890" t="s">
        <v>415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891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878">
        <f>AG160</f>
        <v>0.89409658951609172</v>
      </c>
    </row>
    <row r="149" spans="1:34" ht="19.2" customHeight="1">
      <c r="A149" s="890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892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879"/>
      <c r="AC149" s="879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880"/>
    </row>
    <row r="150" spans="1:34" ht="19.2" customHeight="1">
      <c r="A150" s="890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892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879"/>
      <c r="AC150" s="879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880"/>
    </row>
    <row r="151" spans="1:34" s="218" customFormat="1" ht="19.2" customHeight="1">
      <c r="A151" s="890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892"/>
      <c r="T151" s="246"/>
      <c r="U151" s="50"/>
      <c r="V151" s="422"/>
      <c r="W151" s="433"/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0</v>
      </c>
      <c r="AG151" s="125" t="e">
        <f t="shared" si="62"/>
        <v>#DIV/0!</v>
      </c>
      <c r="AH151" s="880"/>
    </row>
    <row r="152" spans="1:34" s="218" customFormat="1" ht="19.2" customHeight="1">
      <c r="A152" s="890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92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417</v>
      </c>
      <c r="D160" s="888" t="s">
        <v>376</v>
      </c>
      <c r="E160" s="889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880"/>
    </row>
    <row r="161" spans="1:36" ht="19.2" customHeight="1">
      <c r="A161" s="877" t="s">
        <v>419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878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878">
        <f>AG173</f>
        <v>0.93161615383906637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878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878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879"/>
      <c r="AC163" s="879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878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879"/>
      <c r="AC164" s="879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878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879"/>
      <c r="AC165" s="879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878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421</v>
      </c>
      <c r="D173" s="875" t="s">
        <v>376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782" priority="4" operator="greaterThan">
      <formula>0</formula>
    </cfRule>
  </conditionalFormatting>
  <conditionalFormatting sqref="Q5:Q173">
    <cfRule type="cellIs" dxfId="6781" priority="9" operator="lessThan">
      <formula>0</formula>
    </cfRule>
  </conditionalFormatting>
  <conditionalFormatting sqref="R5:R173">
    <cfRule type="cellIs" dxfId="6780" priority="5" operator="greaterThan">
      <formula>1</formula>
    </cfRule>
    <cfRule type="cellIs" dxfId="6779" priority="6" operator="lessThan">
      <formula>0.8</formula>
    </cfRule>
  </conditionalFormatting>
  <conditionalFormatting sqref="S5:S11">
    <cfRule type="cellIs" dxfId="6778" priority="3014" operator="lessThan">
      <formula>0.8</formula>
    </cfRule>
  </conditionalFormatting>
  <conditionalFormatting sqref="S21:S29 AH21:AH29">
    <cfRule type="cellIs" dxfId="6777" priority="2944" operator="lessThan">
      <formula>0.8</formula>
    </cfRule>
  </conditionalFormatting>
  <conditionalFormatting sqref="S43:S72">
    <cfRule type="cellIs" dxfId="6776" priority="2918" operator="lessThan">
      <formula>0.8</formula>
    </cfRule>
  </conditionalFormatting>
  <conditionalFormatting sqref="S82:S91 AH82:AH91">
    <cfRule type="cellIs" dxfId="6775" priority="2938" operator="lessThan">
      <formula>0.8</formula>
    </cfRule>
  </conditionalFormatting>
  <conditionalFormatting sqref="S95:S104">
    <cfRule type="cellIs" dxfId="6774" priority="2908" operator="lessThan">
      <formula>0.8</formula>
    </cfRule>
  </conditionalFormatting>
  <conditionalFormatting sqref="S108:S109">
    <cfRule type="cellIs" dxfId="6773" priority="2917" operator="lessThan">
      <formula>0.8</formula>
    </cfRule>
  </conditionalFormatting>
  <conditionalFormatting sqref="S122:S135 AH135">
    <cfRule type="cellIs" dxfId="6772" priority="3031" operator="lessThan">
      <formula>0.8</formula>
    </cfRule>
  </conditionalFormatting>
  <conditionalFormatting sqref="S137 AH137">
    <cfRule type="cellIs" dxfId="6771" priority="2988" operator="lessThan">
      <formula>0.8</formula>
    </cfRule>
  </conditionalFormatting>
  <conditionalFormatting sqref="S139:S146 AH139:AH146">
    <cfRule type="cellIs" dxfId="6770" priority="2930" operator="lessThan">
      <formula>0.8</formula>
    </cfRule>
  </conditionalFormatting>
  <conditionalFormatting sqref="S148:S150">
    <cfRule type="cellIs" dxfId="6769" priority="2946" operator="lessThan">
      <formula>0.8</formula>
    </cfRule>
  </conditionalFormatting>
  <conditionalFormatting sqref="S161">
    <cfRule type="cellIs" dxfId="6768" priority="3099" operator="lessThan">
      <formula>0.8</formula>
    </cfRule>
  </conditionalFormatting>
  <conditionalFormatting sqref="AF5:AF173">
    <cfRule type="cellIs" dxfId="6767" priority="3" operator="lessThan">
      <formula>0</formula>
    </cfRule>
  </conditionalFormatting>
  <conditionalFormatting sqref="AG5:AG173">
    <cfRule type="cellIs" dxfId="6766" priority="1" operator="greaterThan">
      <formula>1</formula>
    </cfRule>
    <cfRule type="cellIs" dxfId="6765" priority="2" operator="lessThan">
      <formula>0.8</formula>
    </cfRule>
  </conditionalFormatting>
  <conditionalFormatting sqref="AH5:AH9 S17:S18 AH17:AH18 AH57 AH95">
    <cfRule type="cellIs" dxfId="6764" priority="3105" operator="lessThan">
      <formula>0.8</formula>
    </cfRule>
  </conditionalFormatting>
  <conditionalFormatting sqref="AH31 S31:S32">
    <cfRule type="cellIs" dxfId="6763" priority="3035" operator="lessThan">
      <formula>0.8</formula>
    </cfRule>
  </conditionalFormatting>
  <conditionalFormatting sqref="AH70:AH72">
    <cfRule type="cellIs" dxfId="6762" priority="3008" operator="lessThan">
      <formula>0.8</formula>
    </cfRule>
  </conditionalFormatting>
  <conditionalFormatting sqref="AH97:AH98">
    <cfRule type="cellIs" dxfId="6761" priority="2999" operator="lessThan">
      <formula>0.8</formula>
    </cfRule>
  </conditionalFormatting>
  <conditionalFormatting sqref="AH100:AH107">
    <cfRule type="cellIs" dxfId="6760" priority="2961" operator="lessThan">
      <formula>0.8</formula>
    </cfRule>
  </conditionalFormatting>
  <conditionalFormatting sqref="AH109">
    <cfRule type="cellIs" dxfId="6759" priority="3054" operator="lessThan">
      <formula>0.8</formula>
    </cfRule>
  </conditionalFormatting>
  <conditionalFormatting sqref="AH148">
    <cfRule type="cellIs" dxfId="6758" priority="3047" operator="lessThan">
      <formula>0.8</formula>
    </cfRule>
  </conditionalFormatting>
  <conditionalFormatting sqref="AH150">
    <cfRule type="cellIs" dxfId="6757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312</v>
      </c>
      <c r="E3" s="808"/>
      <c r="F3" s="797" t="s">
        <v>2</v>
      </c>
      <c r="G3" s="758"/>
      <c r="H3" s="809">
        <v>282040.34999999998</v>
      </c>
      <c r="I3" s="810"/>
      <c r="J3" s="797" t="s">
        <v>3</v>
      </c>
      <c r="K3" s="758"/>
      <c r="L3" s="802">
        <v>9170817.5219675228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382.72010151817216</v>
      </c>
      <c r="G6" s="799"/>
      <c r="H6" s="777">
        <f>AVERAGE(D13:P13,Q13)</f>
        <v>139.27444524284192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17</v>
      </c>
      <c r="Q6" s="766">
        <v>7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366.86756063717303</v>
      </c>
      <c r="G7" s="770"/>
      <c r="H7" s="771">
        <f>AVERAGE(D14:P14,Q14)</f>
        <v>126.95338206485259</v>
      </c>
      <c r="I7" s="772"/>
      <c r="J7" s="771">
        <f>AVERAGE(D31:E31,G31:H31)</f>
        <v>704.08838180808277</v>
      </c>
      <c r="K7" s="772"/>
      <c r="L7" s="773">
        <f>AVERAGE(J31:M31)</f>
        <v>869.34636446938475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0.91667107794029934</v>
      </c>
      <c r="G8" s="776"/>
      <c r="H8" s="775">
        <f>AVERAGE(D15:O15,P15:Q15)</f>
        <v>0.905360705944809</v>
      </c>
      <c r="I8" s="776"/>
      <c r="J8" s="775">
        <f>AVERAGE(D32:E32,G32:H32)</f>
        <v>0.88029613370691262</v>
      </c>
      <c r="K8" s="776"/>
      <c r="L8" s="775">
        <f>AVERAGE(J32:M32)</f>
        <v>0.99263232415790215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750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751"/>
      <c r="C15" s="373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15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>
        <v>1</v>
      </c>
      <c r="E21" s="378">
        <v>1</v>
      </c>
      <c r="F21" s="378">
        <v>1</v>
      </c>
      <c r="G21" s="378" t="s">
        <v>15</v>
      </c>
      <c r="H21" s="378">
        <v>1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756" priority="1" operator="lessThan">
      <formula>0.8</formula>
    </cfRule>
  </conditionalFormatting>
  <conditionalFormatting sqref="D15:Q15">
    <cfRule type="cellIs" dxfId="6755" priority="4" operator="lessThan">
      <formula>0.8</formula>
    </cfRule>
  </conditionalFormatting>
  <conditionalFormatting sqref="J32:M32">
    <cfRule type="cellIs" dxfId="675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852" t="s">
        <v>437</v>
      </c>
      <c r="K1" s="853"/>
      <c r="L1" s="854"/>
      <c r="M1" s="852" t="s">
        <v>438</v>
      </c>
      <c r="N1" s="853"/>
      <c r="O1" s="853"/>
      <c r="P1" s="853"/>
      <c r="Q1" s="853"/>
      <c r="R1" s="854"/>
    </row>
    <row r="2" spans="1:18" ht="26.25" customHeight="1" thickBot="1">
      <c r="A2" s="858" t="s">
        <v>481</v>
      </c>
      <c r="B2" s="859"/>
      <c r="C2" s="286"/>
      <c r="D2" s="414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335</v>
      </c>
      <c r="B3" s="862" t="s">
        <v>441</v>
      </c>
      <c r="C3" s="416"/>
      <c r="D3" s="863" t="s">
        <v>337</v>
      </c>
      <c r="E3" s="863"/>
      <c r="F3" s="864" t="s">
        <v>43</v>
      </c>
      <c r="G3" s="865" t="s">
        <v>442</v>
      </c>
      <c r="H3" s="863" t="s">
        <v>443</v>
      </c>
      <c r="I3" s="866" t="s">
        <v>339</v>
      </c>
      <c r="J3" s="868" t="s">
        <v>343</v>
      </c>
      <c r="K3" s="870" t="s">
        <v>341</v>
      </c>
      <c r="L3" s="872" t="s">
        <v>333</v>
      </c>
      <c r="M3" s="874" t="s">
        <v>48</v>
      </c>
      <c r="N3" s="874"/>
      <c r="O3" s="868" t="s">
        <v>106</v>
      </c>
      <c r="P3" s="834" t="s">
        <v>444</v>
      </c>
      <c r="Q3" s="868" t="s">
        <v>445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446</v>
      </c>
      <c r="R4" s="292" t="s">
        <v>447</v>
      </c>
    </row>
    <row r="5" spans="1:18">
      <c r="A5" s="842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482</v>
      </c>
      <c r="D16" s="827" t="s">
        <v>376</v>
      </c>
      <c r="E16" s="827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483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484</v>
      </c>
      <c r="D24" s="827" t="s">
        <v>376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836" t="s">
        <v>485</v>
      </c>
      <c r="B25" s="293" t="s">
        <v>131</v>
      </c>
      <c r="C25" s="314"/>
      <c r="D25" s="316" t="s">
        <v>486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836"/>
      <c r="B28" s="293" t="s">
        <v>131</v>
      </c>
      <c r="C28" s="416"/>
      <c r="D28" s="312" t="s">
        <v>487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488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376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489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825"/>
      <c r="B56" s="293" t="s">
        <v>131</v>
      </c>
      <c r="C56" s="416"/>
      <c r="D56" s="316" t="s">
        <v>490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491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492</v>
      </c>
      <c r="D64" s="827" t="s">
        <v>376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493</v>
      </c>
      <c r="B65" s="293" t="s">
        <v>131</v>
      </c>
      <c r="C65" s="416"/>
      <c r="D65" s="316" t="s">
        <v>494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495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496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497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498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499</v>
      </c>
      <c r="D75" s="827" t="s">
        <v>376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376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500</v>
      </c>
      <c r="B82" s="293" t="s">
        <v>131</v>
      </c>
      <c r="C82" s="314"/>
      <c r="D82" s="315" t="s">
        <v>501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485</v>
      </c>
      <c r="D91" s="815" t="s">
        <v>376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502</v>
      </c>
      <c r="B92" s="293" t="s">
        <v>131</v>
      </c>
      <c r="C92" s="293"/>
      <c r="D92" s="346" t="s">
        <v>503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817"/>
      <c r="B93" s="293" t="s">
        <v>131</v>
      </c>
      <c r="C93" s="293"/>
      <c r="D93" s="315" t="s">
        <v>504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505</v>
      </c>
      <c r="D100" s="819" t="s">
        <v>376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506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821"/>
      <c r="B103" s="293" t="s">
        <v>131</v>
      </c>
      <c r="C103" s="6"/>
      <c r="D103" s="315" t="s">
        <v>507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492</v>
      </c>
      <c r="D111" s="822" t="s">
        <v>376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508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811"/>
      <c r="B114" s="293" t="s">
        <v>131</v>
      </c>
      <c r="C114" s="314"/>
      <c r="D114" s="410" t="s">
        <v>509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811"/>
      <c r="B118" s="293" t="s">
        <v>131</v>
      </c>
      <c r="C118" s="314"/>
      <c r="D118" s="315" t="s">
        <v>510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499</v>
      </c>
      <c r="D124" s="812" t="s">
        <v>376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38" t="s">
        <v>315</v>
      </c>
      <c r="E1" s="29">
        <f>SUM(G5:G173)</f>
        <v>187599.35</v>
      </c>
      <c r="F1" s="422" t="s">
        <v>3</v>
      </c>
      <c r="G1" s="30">
        <f>SUM(H5:H173)</f>
        <v>7363950.0751207955</v>
      </c>
      <c r="H1" s="437" t="s">
        <v>37</v>
      </c>
      <c r="I1" s="31">
        <f>M17+M30+M43+M56+M69+M82+M95+M108+M121+M134+M147+M160+M173</f>
        <v>193.41904761904763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317</v>
      </c>
      <c r="Q1" s="938"/>
      <c r="R1" s="938"/>
      <c r="S1" s="938"/>
      <c r="T1" s="938" t="s">
        <v>319</v>
      </c>
      <c r="U1" s="938"/>
      <c r="V1" s="938"/>
      <c r="W1" s="938"/>
      <c r="X1" s="938"/>
      <c r="Y1" s="938"/>
      <c r="Z1" s="32" t="s">
        <v>321</v>
      </c>
      <c r="AA1" s="32" t="s">
        <v>323</v>
      </c>
      <c r="AB1" s="945" t="s">
        <v>325</v>
      </c>
      <c r="AC1" s="946"/>
      <c r="AD1" s="32" t="s">
        <v>321</v>
      </c>
      <c r="AE1" s="32" t="s">
        <v>327</v>
      </c>
      <c r="AF1" s="938" t="s">
        <v>329</v>
      </c>
      <c r="AG1" s="939"/>
      <c r="AH1" s="939"/>
    </row>
    <row r="2" spans="1:34" ht="26.25" customHeight="1">
      <c r="A2" s="940" t="s">
        <v>428</v>
      </c>
      <c r="B2" s="940"/>
      <c r="C2" s="438"/>
      <c r="D2" s="438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37" t="s">
        <v>41</v>
      </c>
      <c r="I2" s="437">
        <f>COUNT(I5:I173)</f>
        <v>16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939"/>
      <c r="AG2" s="939"/>
      <c r="AH2" s="939"/>
    </row>
    <row r="3" spans="1:34" ht="30.6" customHeight="1">
      <c r="A3" s="879" t="s">
        <v>334</v>
      </c>
      <c r="B3" s="879" t="s">
        <v>42</v>
      </c>
      <c r="C3" s="936"/>
      <c r="D3" s="879" t="s">
        <v>336</v>
      </c>
      <c r="E3" s="879"/>
      <c r="F3" s="936" t="s">
        <v>43</v>
      </c>
      <c r="G3" s="928" t="s">
        <v>44</v>
      </c>
      <c r="H3" s="936" t="s">
        <v>45</v>
      </c>
      <c r="I3" s="930" t="s">
        <v>338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340</v>
      </c>
      <c r="O3" s="908" t="s">
        <v>332</v>
      </c>
      <c r="P3" s="934" t="s">
        <v>342</v>
      </c>
      <c r="Q3" s="908" t="s">
        <v>332</v>
      </c>
      <c r="R3" s="935" t="s">
        <v>344</v>
      </c>
      <c r="S3" s="909" t="s">
        <v>346</v>
      </c>
      <c r="T3" s="928" t="s">
        <v>48</v>
      </c>
      <c r="U3" s="928"/>
      <c r="V3" s="929" t="s">
        <v>49</v>
      </c>
      <c r="W3" s="930" t="s">
        <v>348</v>
      </c>
      <c r="X3" s="928" t="s">
        <v>350</v>
      </c>
      <c r="Y3" s="928"/>
      <c r="Z3" s="931" t="s">
        <v>429</v>
      </c>
      <c r="AA3" s="932"/>
      <c r="AB3" s="941" t="s">
        <v>353</v>
      </c>
      <c r="AC3" s="942"/>
      <c r="AD3" s="943" t="s">
        <v>430</v>
      </c>
      <c r="AE3" s="944"/>
      <c r="AF3" s="933" t="s">
        <v>340</v>
      </c>
      <c r="AG3" s="935" t="s">
        <v>344</v>
      </c>
      <c r="AH3" s="909" t="s">
        <v>346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359</v>
      </c>
      <c r="Y4" s="422" t="s">
        <v>36</v>
      </c>
      <c r="Z4" s="432" t="s">
        <v>431</v>
      </c>
      <c r="AA4" s="432" t="s">
        <v>432</v>
      </c>
      <c r="AB4" s="942"/>
      <c r="AC4" s="942"/>
      <c r="AD4" s="432" t="s">
        <v>433</v>
      </c>
      <c r="AE4" s="39" t="s">
        <v>434</v>
      </c>
      <c r="AF4" s="933"/>
      <c r="AG4" s="935"/>
      <c r="AH4" s="909"/>
    </row>
    <row r="5" spans="1:34" ht="18.75" customHeight="1">
      <c r="A5" s="925" t="s">
        <v>365</v>
      </c>
      <c r="B5" s="40" t="s">
        <v>127</v>
      </c>
      <c r="C5" s="41"/>
      <c r="D5" s="42" t="s">
        <v>52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894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879"/>
      <c r="AC5" s="879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894">
        <f>AG17</f>
        <v>0.94701239819827931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894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879"/>
      <c r="AC6" s="879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894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894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894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879"/>
      <c r="AC9" s="879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895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879"/>
      <c r="AC10" s="879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895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879"/>
      <c r="AC11" s="879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95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0</v>
      </c>
      <c r="AG12" s="424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368</v>
      </c>
      <c r="D17" s="889" t="s">
        <v>370</v>
      </c>
      <c r="E17" s="889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895"/>
    </row>
    <row r="18" spans="1:34" ht="19.2" customHeight="1">
      <c r="A18" s="877" t="s">
        <v>372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878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879"/>
      <c r="AC18" s="879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920">
        <f>AG30</f>
        <v>0.94712685013727405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878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879"/>
      <c r="AC19" s="879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921"/>
    </row>
    <row r="20" spans="1:34" ht="19.2" customHeight="1">
      <c r="A20" s="877"/>
      <c r="B20" s="430" t="s">
        <v>129</v>
      </c>
      <c r="C20" s="55"/>
      <c r="D20" s="42" t="s">
        <v>186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878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921"/>
    </row>
    <row r="21" spans="1:34" ht="19.2" customHeight="1">
      <c r="A21" s="877"/>
      <c r="B21" s="430" t="s">
        <v>130</v>
      </c>
      <c r="C21" s="97"/>
      <c r="D21" s="98" t="s">
        <v>61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878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879"/>
      <c r="AC21" s="879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922"/>
    </row>
    <row r="22" spans="1:34" ht="19.2" customHeight="1">
      <c r="A22" s="877"/>
      <c r="B22" s="430" t="s">
        <v>129</v>
      </c>
      <c r="C22" s="97"/>
      <c r="D22" s="42" t="s">
        <v>210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878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879"/>
      <c r="AC22" s="879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922"/>
    </row>
    <row r="23" spans="1:34" ht="19.2" customHeight="1">
      <c r="A23" s="87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878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879"/>
      <c r="AC23" s="879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922"/>
    </row>
    <row r="24" spans="1:34" ht="19.2" customHeight="1">
      <c r="A24" s="877"/>
      <c r="B24" s="430" t="s">
        <v>127</v>
      </c>
      <c r="C24" s="81"/>
      <c r="D24" s="82" t="s">
        <v>60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878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879"/>
      <c r="AC24" s="879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374</v>
      </c>
      <c r="D30" s="924" t="s">
        <v>370</v>
      </c>
      <c r="E30" s="92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923"/>
    </row>
    <row r="31" spans="1:34" ht="19.2" customHeight="1">
      <c r="A31" s="914" t="s">
        <v>377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915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893">
        <f>AG43</f>
        <v>0.84994499281410829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878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879"/>
      <c r="AC32" s="879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878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878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879"/>
      <c r="AC34" s="879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878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878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879"/>
      <c r="AC36" s="879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878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879"/>
      <c r="AC37" s="879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379</v>
      </c>
      <c r="D43" s="875" t="s">
        <v>370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895"/>
    </row>
    <row r="44" spans="1:34" s="145" customFormat="1" ht="19.2" customHeight="1">
      <c r="A44" s="917" t="s">
        <v>381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894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911">
        <f>AG56</f>
        <v>0.96625032805225275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894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894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879"/>
      <c r="AC46" s="879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894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879"/>
      <c r="AC47" s="879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894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894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894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879"/>
      <c r="AC50" s="879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0</v>
      </c>
      <c r="AG51" s="428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383</v>
      </c>
      <c r="D56" s="916" t="s">
        <v>370</v>
      </c>
      <c r="E56" s="875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911"/>
    </row>
    <row r="57" spans="1:34" ht="19.2" customHeight="1">
      <c r="A57" s="906" t="s">
        <v>385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894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893">
        <f>AG69</f>
        <v>0.96387083567605558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894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912"/>
      <c r="AC58" s="913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894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879"/>
      <c r="AC59" s="879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894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879"/>
      <c r="AC60" s="879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894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894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879"/>
      <c r="AC62" s="879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388</v>
      </c>
      <c r="D69" s="875" t="s">
        <v>370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894"/>
    </row>
    <row r="70" spans="1:34" ht="19.2" customHeight="1">
      <c r="A70" s="909" t="s">
        <v>390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894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894">
        <f>AG82</f>
        <v>0.9289173241097155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894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-97.623529411764821</v>
      </c>
      <c r="AG71" s="424">
        <f>N71/K71</f>
        <v>0.93220588235294111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894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879"/>
      <c r="AC72" s="879"/>
      <c r="AD72" s="420"/>
      <c r="AE72" s="420"/>
      <c r="AF72" s="48">
        <f>N72-K72</f>
        <v>-87.111801242236197</v>
      </c>
      <c r="AG72" s="424">
        <f>N72/K72</f>
        <v>0.93950569358178038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894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-112.24137931034556</v>
      </c>
      <c r="AG73" s="424">
        <f>N73/K73</f>
        <v>0.92205459770114895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894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879"/>
      <c r="AC74" s="879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894"/>
    </row>
    <row r="75" spans="1:34" ht="19.2" customHeight="1">
      <c r="A75" s="909"/>
      <c r="B75" s="422" t="s">
        <v>128</v>
      </c>
      <c r="C75" s="66"/>
      <c r="D75" s="173" t="s">
        <v>71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894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392</v>
      </c>
      <c r="D82" s="875" t="s">
        <v>370</v>
      </c>
      <c r="E82" s="875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894"/>
    </row>
    <row r="83" spans="1:34" ht="19.2" customHeight="1">
      <c r="A83" s="902" t="s">
        <v>394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894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894">
        <f>AG95</f>
        <v>0.89807670062735734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894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879"/>
      <c r="AC84" s="879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894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894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894"/>
    </row>
    <row r="87" spans="1:34" ht="19.2" customHeight="1">
      <c r="A87" s="903"/>
      <c r="B87" s="110" t="s">
        <v>129</v>
      </c>
      <c r="C87" s="97"/>
      <c r="D87" s="186" t="s">
        <v>62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894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879"/>
      <c r="AC87" s="879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894"/>
    </row>
    <row r="88" spans="1:34" ht="19.2" customHeight="1">
      <c r="A88" s="903"/>
      <c r="B88" s="110" t="s">
        <v>129</v>
      </c>
      <c r="C88" s="429"/>
      <c r="D88" s="186" t="s">
        <v>186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894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879"/>
      <c r="AC88" s="879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894"/>
    </row>
    <row r="89" spans="1:34" ht="19.2" customHeight="1">
      <c r="A89" s="903"/>
      <c r="B89" s="110" t="s">
        <v>130</v>
      </c>
      <c r="C89" s="429"/>
      <c r="D89" s="42" t="s">
        <v>61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894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894"/>
    </row>
    <row r="90" spans="1:34" ht="19.2" customHeight="1">
      <c r="A90" s="903"/>
      <c r="B90" s="110" t="s">
        <v>127</v>
      </c>
      <c r="C90" s="429"/>
      <c r="D90" s="42" t="s">
        <v>52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894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879"/>
      <c r="AC90" s="879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894"/>
    </row>
    <row r="91" spans="1:34" ht="19.2" customHeight="1">
      <c r="A91" s="903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95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0</v>
      </c>
      <c r="AG91" s="424" t="e">
        <f t="shared" si="62"/>
        <v>#DIV/0!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396</v>
      </c>
      <c r="D95" s="875" t="s">
        <v>370</v>
      </c>
      <c r="E95" s="875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895"/>
    </row>
    <row r="96" spans="1:34" ht="19.2" customHeight="1">
      <c r="A96" s="905" t="s">
        <v>398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894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878">
        <f>AG108</f>
        <v>0.833414631203374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894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879"/>
      <c r="AC97" s="879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894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894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894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894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879"/>
      <c r="AC101" s="879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894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879"/>
      <c r="AC102" s="879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878"/>
    </row>
    <row r="103" spans="1:34" s="218" customFormat="1" ht="19.2" customHeight="1">
      <c r="A103" s="905"/>
      <c r="B103" s="422" t="s">
        <v>130</v>
      </c>
      <c r="C103" s="221"/>
      <c r="D103" s="82" t="s">
        <v>201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894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879"/>
      <c r="AC103" s="879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878"/>
    </row>
    <row r="104" spans="1:34" s="218" customFormat="1" ht="19.2" customHeight="1">
      <c r="A104" s="905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895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878"/>
    </row>
    <row r="105" spans="1:34" s="218" customFormat="1" ht="19.2" customHeight="1">
      <c r="A105" s="905"/>
      <c r="B105" s="422" t="s">
        <v>129</v>
      </c>
      <c r="C105" s="223"/>
      <c r="D105" s="82" t="s">
        <v>210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895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400</v>
      </c>
      <c r="D108" s="875" t="s">
        <v>370</v>
      </c>
      <c r="E108" s="875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878"/>
    </row>
    <row r="109" spans="1:34" ht="19.2" customHeight="1">
      <c r="A109" s="896" t="s">
        <v>402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899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878">
        <f>AG121</f>
        <v>0.88064904330384841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885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885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879"/>
      <c r="AC111" s="879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878"/>
    </row>
    <row r="112" spans="1:34" ht="19.2" customHeight="1">
      <c r="A112" s="897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885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879"/>
      <c r="AC112" s="879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885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878"/>
    </row>
    <row r="114" spans="1:34" s="218" customFormat="1" ht="19.2" customHeight="1">
      <c r="A114" s="897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885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885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885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879"/>
      <c r="AC116" s="879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878"/>
    </row>
    <row r="117" spans="1:34" s="218" customFormat="1" ht="19.2" customHeight="1">
      <c r="A117" s="897"/>
      <c r="B117" s="422" t="s">
        <v>132</v>
      </c>
      <c r="C117" s="55"/>
      <c r="D117" s="82" t="s">
        <v>81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885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404</v>
      </c>
      <c r="D121" s="232" t="s">
        <v>370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878"/>
    </row>
    <row r="122" spans="1:34" ht="19.2" customHeight="1">
      <c r="A122" s="900" t="s">
        <v>406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894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879"/>
      <c r="AC122" s="879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893">
        <f>AG134</f>
        <v>0.89500163372859565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894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894"/>
    </row>
    <row r="124" spans="1:34" ht="19.2" customHeight="1">
      <c r="A124" s="900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901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879"/>
      <c r="AC124" s="879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901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895"/>
    </row>
    <row r="126" spans="1:34" ht="19.2" customHeight="1">
      <c r="A126" s="900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901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901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879"/>
      <c r="AC127" s="879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901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879"/>
      <c r="AC128" s="879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901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895"/>
    </row>
    <row r="130" spans="1:34" ht="19.2" customHeight="1">
      <c r="A130" s="900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901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408</v>
      </c>
      <c r="D134" s="875" t="s">
        <v>370</v>
      </c>
      <c r="E134" s="875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895"/>
    </row>
    <row r="135" spans="1:34" ht="19.2" customHeight="1">
      <c r="A135" s="881" t="s">
        <v>410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885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879"/>
      <c r="AC135" s="879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878">
        <f>AG147</f>
        <v>0.8790758919930346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885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879"/>
      <c r="AC136" s="879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885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879"/>
      <c r="AC137" s="879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885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885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886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879"/>
      <c r="AC140" s="879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886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886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886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879"/>
      <c r="AC143" s="879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412</v>
      </c>
      <c r="D147" s="875" t="s">
        <v>370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878"/>
    </row>
    <row r="148" spans="1:34" ht="19.2" customHeight="1">
      <c r="A148" s="890" t="s">
        <v>414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891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878">
        <f>AG160</f>
        <v>0.89360612759875946</v>
      </c>
    </row>
    <row r="149" spans="1:34" ht="19.2" customHeight="1">
      <c r="A149" s="890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892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879"/>
      <c r="AC149" s="879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880"/>
    </row>
    <row r="150" spans="1:34" ht="19.2" customHeight="1">
      <c r="A150" s="890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892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879"/>
      <c r="AC150" s="879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880"/>
    </row>
    <row r="151" spans="1:34" s="218" customFormat="1" ht="19.2" customHeight="1">
      <c r="A151" s="890"/>
      <c r="B151" s="420" t="s">
        <v>128</v>
      </c>
      <c r="C151" s="221"/>
      <c r="D151" s="59" t="s">
        <v>82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892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880"/>
    </row>
    <row r="152" spans="1:34" s="218" customFormat="1" ht="19.2" customHeight="1">
      <c r="A152" s="890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92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416</v>
      </c>
      <c r="D160" s="888" t="s">
        <v>370</v>
      </c>
      <c r="E160" s="889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880"/>
    </row>
    <row r="161" spans="1:36" ht="19.2" customHeight="1">
      <c r="A161" s="877" t="s">
        <v>418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878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878">
        <f>AG173</f>
        <v>0.93139580789722221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878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878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879"/>
      <c r="AC163" s="879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878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879"/>
      <c r="AC164" s="879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878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879"/>
      <c r="AC165" s="879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878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420</v>
      </c>
      <c r="D173" s="875" t="s">
        <v>370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753" priority="4" operator="greaterThan">
      <formula>0</formula>
    </cfRule>
  </conditionalFormatting>
  <conditionalFormatting sqref="Q5:Q173">
    <cfRule type="cellIs" dxfId="6752" priority="9" operator="lessThan">
      <formula>0</formula>
    </cfRule>
  </conditionalFormatting>
  <conditionalFormatting sqref="R5:R173">
    <cfRule type="cellIs" dxfId="6751" priority="5" operator="greaterThan">
      <formula>1</formula>
    </cfRule>
    <cfRule type="cellIs" dxfId="6750" priority="6" operator="lessThan">
      <formula>0.8</formula>
    </cfRule>
  </conditionalFormatting>
  <conditionalFormatting sqref="S5:S11">
    <cfRule type="cellIs" dxfId="6749" priority="3014" operator="lessThan">
      <formula>0.8</formula>
    </cfRule>
  </conditionalFormatting>
  <conditionalFormatting sqref="S21:S29 AH21:AH29">
    <cfRule type="cellIs" dxfId="6748" priority="2944" operator="lessThan">
      <formula>0.8</formula>
    </cfRule>
  </conditionalFormatting>
  <conditionalFormatting sqref="S43:S72">
    <cfRule type="cellIs" dxfId="6747" priority="2918" operator="lessThan">
      <formula>0.8</formula>
    </cfRule>
  </conditionalFormatting>
  <conditionalFormatting sqref="S82:S91 AH82:AH91">
    <cfRule type="cellIs" dxfId="6746" priority="2938" operator="lessThan">
      <formula>0.8</formula>
    </cfRule>
  </conditionalFormatting>
  <conditionalFormatting sqref="S95:S104">
    <cfRule type="cellIs" dxfId="6745" priority="2908" operator="lessThan">
      <formula>0.8</formula>
    </cfRule>
  </conditionalFormatting>
  <conditionalFormatting sqref="S108:S109">
    <cfRule type="cellIs" dxfId="6744" priority="2917" operator="lessThan">
      <formula>0.8</formula>
    </cfRule>
  </conditionalFormatting>
  <conditionalFormatting sqref="S122:S135 AH135">
    <cfRule type="cellIs" dxfId="6743" priority="3031" operator="lessThan">
      <formula>0.8</formula>
    </cfRule>
  </conditionalFormatting>
  <conditionalFormatting sqref="S137 AH137">
    <cfRule type="cellIs" dxfId="6742" priority="2988" operator="lessThan">
      <formula>0.8</formula>
    </cfRule>
  </conditionalFormatting>
  <conditionalFormatting sqref="S139:S146 AH139:AH146">
    <cfRule type="cellIs" dxfId="6741" priority="2930" operator="lessThan">
      <formula>0.8</formula>
    </cfRule>
  </conditionalFormatting>
  <conditionalFormatting sqref="S148:S150">
    <cfRule type="cellIs" dxfId="6740" priority="2946" operator="lessThan">
      <formula>0.8</formula>
    </cfRule>
  </conditionalFormatting>
  <conditionalFormatting sqref="S161">
    <cfRule type="cellIs" dxfId="6739" priority="3099" operator="lessThan">
      <formula>0.8</formula>
    </cfRule>
  </conditionalFormatting>
  <conditionalFormatting sqref="AF5:AF173">
    <cfRule type="cellIs" dxfId="6738" priority="3" operator="lessThan">
      <formula>0</formula>
    </cfRule>
  </conditionalFormatting>
  <conditionalFormatting sqref="AG5:AG173">
    <cfRule type="cellIs" dxfId="6737" priority="1" operator="greaterThan">
      <formula>1</formula>
    </cfRule>
    <cfRule type="cellIs" dxfId="6736" priority="2" operator="lessThan">
      <formula>0.8</formula>
    </cfRule>
  </conditionalFormatting>
  <conditionalFormatting sqref="AH5:AH9 S17:S18 AH17:AH18 AH57 AH95">
    <cfRule type="cellIs" dxfId="6735" priority="3105" operator="lessThan">
      <formula>0.8</formula>
    </cfRule>
  </conditionalFormatting>
  <conditionalFormatting sqref="AH31 S31:S32">
    <cfRule type="cellIs" dxfId="6734" priority="3035" operator="lessThan">
      <formula>0.8</formula>
    </cfRule>
  </conditionalFormatting>
  <conditionalFormatting sqref="AH70:AH72">
    <cfRule type="cellIs" dxfId="6733" priority="3008" operator="lessThan">
      <formula>0.8</formula>
    </cfRule>
  </conditionalFormatting>
  <conditionalFormatting sqref="AH97:AH98">
    <cfRule type="cellIs" dxfId="6732" priority="2999" operator="lessThan">
      <formula>0.8</formula>
    </cfRule>
  </conditionalFormatting>
  <conditionalFormatting sqref="AH100:AH107">
    <cfRule type="cellIs" dxfId="6731" priority="2961" operator="lessThan">
      <formula>0.8</formula>
    </cfRule>
  </conditionalFormatting>
  <conditionalFormatting sqref="AH109">
    <cfRule type="cellIs" dxfId="6730" priority="3054" operator="lessThan">
      <formula>0.8</formula>
    </cfRule>
  </conditionalFormatting>
  <conditionalFormatting sqref="AH148">
    <cfRule type="cellIs" dxfId="6729" priority="3047" operator="lessThan">
      <formula>0.8</formula>
    </cfRule>
  </conditionalFormatting>
  <conditionalFormatting sqref="AH150">
    <cfRule type="cellIs" dxfId="6728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621</v>
      </c>
      <c r="E3" s="808"/>
      <c r="F3" s="797" t="s">
        <v>2</v>
      </c>
      <c r="G3" s="758"/>
      <c r="H3" s="809">
        <v>269751.80000000005</v>
      </c>
      <c r="I3" s="810"/>
      <c r="J3" s="797" t="s">
        <v>3</v>
      </c>
      <c r="K3" s="758"/>
      <c r="L3" s="802">
        <v>8756176.6458184905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382.76936150858512</v>
      </c>
      <c r="G6" s="799"/>
      <c r="H6" s="777">
        <f>AVERAGE(D13:P13,Q13)</f>
        <v>139.35185379920517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8</v>
      </c>
      <c r="Q6" s="766">
        <v>4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359.41813959758542</v>
      </c>
      <c r="G7" s="770"/>
      <c r="H7" s="771">
        <f>AVERAGE(D14:P14,Q14)</f>
        <v>126.50987467037574</v>
      </c>
      <c r="I7" s="772"/>
      <c r="J7" s="771">
        <f>AVERAGE(D31:E31,G31:H31)</f>
        <v>694.64245995178715</v>
      </c>
      <c r="K7" s="772"/>
      <c r="L7" s="773">
        <f>AVERAGE(J31:M31)</f>
        <v>839.37274648861762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0.90568297340138859</v>
      </c>
      <c r="G8" s="776"/>
      <c r="H8" s="775">
        <f>AVERAGE(D15:O15,P15:Q15)</f>
        <v>0.90204473495792192</v>
      </c>
      <c r="I8" s="776"/>
      <c r="J8" s="775">
        <f>AVERAGE(D32:E32,G32:H32)</f>
        <v>0.86759976000392158</v>
      </c>
      <c r="K8" s="776"/>
      <c r="L8" s="775">
        <f>AVERAGE(J32:M32)</f>
        <v>0.95650002135098933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" customHeight="1">
      <c r="B14" s="750"/>
      <c r="C14" s="14" t="s">
        <v>162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" customHeight="1">
      <c r="B15" s="751"/>
      <c r="C15" s="373" t="s">
        <v>163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>
        <v>1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>
        <v>1</v>
      </c>
      <c r="J21" s="378">
        <v>1</v>
      </c>
      <c r="K21" s="378" t="s">
        <v>15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727" priority="1" operator="lessThan">
      <formula>0.8</formula>
    </cfRule>
  </conditionalFormatting>
  <conditionalFormatting sqref="D15:Q15">
    <cfRule type="cellIs" dxfId="6726" priority="4" operator="lessThan">
      <formula>0.8</formula>
    </cfRule>
  </conditionalFormatting>
  <conditionalFormatting sqref="J32:M32">
    <cfRule type="cellIs" dxfId="672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511</v>
      </c>
      <c r="B1" s="277"/>
      <c r="C1" s="278"/>
      <c r="D1" s="279" t="s">
        <v>512</v>
      </c>
      <c r="E1" s="280">
        <f>SUM(G5:G124)</f>
        <v>89328</v>
      </c>
      <c r="F1" s="281" t="s">
        <v>3</v>
      </c>
      <c r="G1" s="282">
        <f>SUM(H5:H124)</f>
        <v>1708110.4256502918</v>
      </c>
      <c r="H1" s="283" t="s">
        <v>513</v>
      </c>
      <c r="I1" s="284">
        <f>+J16+J64+J24+J38+J51+J81+J100+J91+J57+J124+J111</f>
        <v>44.995238095238093</v>
      </c>
      <c r="J1" s="852" t="s">
        <v>514</v>
      </c>
      <c r="K1" s="853"/>
      <c r="L1" s="854"/>
      <c r="M1" s="852" t="s">
        <v>515</v>
      </c>
      <c r="N1" s="853"/>
      <c r="O1" s="853"/>
      <c r="P1" s="853"/>
      <c r="Q1" s="853"/>
      <c r="R1" s="854"/>
    </row>
    <row r="2" spans="1:18" ht="26.25" customHeight="1" thickBot="1">
      <c r="A2" s="858" t="s">
        <v>516</v>
      </c>
      <c r="B2" s="859"/>
      <c r="C2" s="286"/>
      <c r="D2" s="414" t="s">
        <v>517</v>
      </c>
      <c r="E2" s="287">
        <f>AVERAGE(L16,L24,L38,L51,L100,L111,L91)</f>
        <v>591.83292192780232</v>
      </c>
      <c r="F2" s="288" t="s">
        <v>40</v>
      </c>
      <c r="G2" s="289">
        <f>G1/E1</f>
        <v>19.121780691947563</v>
      </c>
      <c r="H2" s="290" t="s">
        <v>518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519</v>
      </c>
      <c r="B3" s="862" t="s">
        <v>520</v>
      </c>
      <c r="C3" s="416"/>
      <c r="D3" s="863" t="s">
        <v>521</v>
      </c>
      <c r="E3" s="863"/>
      <c r="F3" s="864" t="s">
        <v>43</v>
      </c>
      <c r="G3" s="865" t="s">
        <v>522</v>
      </c>
      <c r="H3" s="863" t="s">
        <v>523</v>
      </c>
      <c r="I3" s="866" t="s">
        <v>524</v>
      </c>
      <c r="J3" s="868" t="s">
        <v>525</v>
      </c>
      <c r="K3" s="870" t="s">
        <v>526</v>
      </c>
      <c r="L3" s="872" t="s">
        <v>517</v>
      </c>
      <c r="M3" s="874" t="s">
        <v>48</v>
      </c>
      <c r="N3" s="874"/>
      <c r="O3" s="868" t="s">
        <v>106</v>
      </c>
      <c r="P3" s="834" t="s">
        <v>527</v>
      </c>
      <c r="Q3" s="868" t="s">
        <v>528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529</v>
      </c>
      <c r="R4" s="292" t="s">
        <v>530</v>
      </c>
    </row>
    <row r="5" spans="1:18">
      <c r="A5" s="842" t="s">
        <v>531</v>
      </c>
      <c r="B5" s="293" t="s">
        <v>131</v>
      </c>
      <c r="C5" s="293"/>
      <c r="D5" s="294" t="s">
        <v>532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533</v>
      </c>
      <c r="D16" s="827" t="s">
        <v>534</v>
      </c>
      <c r="E16" s="827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535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536</v>
      </c>
      <c r="D24" s="827" t="s">
        <v>534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836" t="s">
        <v>537</v>
      </c>
      <c r="B25" s="293" t="s">
        <v>131</v>
      </c>
      <c r="C25" s="314"/>
      <c r="D25" s="316" t="s">
        <v>538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836"/>
      <c r="B28" s="293" t="s">
        <v>131</v>
      </c>
      <c r="C28" s="416"/>
      <c r="D28" s="312" t="s">
        <v>539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540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534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541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825"/>
      <c r="B56" s="293" t="s">
        <v>131</v>
      </c>
      <c r="C56" s="416"/>
      <c r="D56" s="316" t="s">
        <v>542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543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544</v>
      </c>
      <c r="D64" s="827" t="s">
        <v>534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545</v>
      </c>
      <c r="B65" s="293" t="s">
        <v>131</v>
      </c>
      <c r="C65" s="416"/>
      <c r="D65" s="316" t="s">
        <v>546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547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548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549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550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551</v>
      </c>
      <c r="D75" s="827" t="s">
        <v>534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534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552</v>
      </c>
      <c r="B82" s="293" t="s">
        <v>131</v>
      </c>
      <c r="C82" s="314"/>
      <c r="D82" s="315" t="s">
        <v>553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537</v>
      </c>
      <c r="D91" s="815" t="s">
        <v>534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554</v>
      </c>
      <c r="B92" s="293" t="s">
        <v>131</v>
      </c>
      <c r="C92" s="293"/>
      <c r="D92" s="346" t="s">
        <v>555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817"/>
      <c r="B93" s="293" t="s">
        <v>131</v>
      </c>
      <c r="C93" s="293"/>
      <c r="D93" s="315" t="s">
        <v>556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557</v>
      </c>
      <c r="D100" s="819" t="s">
        <v>534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558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821"/>
      <c r="B103" s="293" t="s">
        <v>131</v>
      </c>
      <c r="C103" s="6"/>
      <c r="D103" s="315" t="s">
        <v>559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544</v>
      </c>
      <c r="D111" s="822" t="s">
        <v>534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560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811"/>
      <c r="B114" s="293" t="s">
        <v>131</v>
      </c>
      <c r="C114" s="314"/>
      <c r="D114" s="410" t="s">
        <v>561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811"/>
      <c r="B118" s="293" t="s">
        <v>131</v>
      </c>
      <c r="C118" s="314"/>
      <c r="D118" s="315" t="s">
        <v>562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551</v>
      </c>
      <c r="D124" s="812" t="s">
        <v>534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E8" sqref="AE8"/>
      <selection pane="bottomLeft" activeCell="M36" sqref="M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563</v>
      </c>
      <c r="B1" s="28"/>
      <c r="C1" s="28"/>
      <c r="D1" s="438" t="s">
        <v>564</v>
      </c>
      <c r="E1" s="29">
        <f>SUM(G5:G173)</f>
        <v>180423.80000000005</v>
      </c>
      <c r="F1" s="422" t="s">
        <v>3</v>
      </c>
      <c r="G1" s="30">
        <f>SUM(H5:H173)</f>
        <v>7048066.2201681985</v>
      </c>
      <c r="H1" s="437" t="s">
        <v>37</v>
      </c>
      <c r="I1" s="31">
        <f>M17+M30+M43+M56+M69+M82+M95+M108+M121+M134+M147+M160+M173</f>
        <v>192.89880952380952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565</v>
      </c>
      <c r="Q1" s="938"/>
      <c r="R1" s="938"/>
      <c r="S1" s="938"/>
      <c r="T1" s="938" t="s">
        <v>566</v>
      </c>
      <c r="U1" s="938"/>
      <c r="V1" s="938"/>
      <c r="W1" s="938"/>
      <c r="X1" s="938"/>
      <c r="Y1" s="938"/>
      <c r="Z1" s="32" t="s">
        <v>567</v>
      </c>
      <c r="AA1" s="32" t="s">
        <v>568</v>
      </c>
      <c r="AB1" s="945" t="s">
        <v>569</v>
      </c>
      <c r="AC1" s="946"/>
      <c r="AD1" s="32" t="s">
        <v>567</v>
      </c>
      <c r="AE1" s="32" t="s">
        <v>570</v>
      </c>
      <c r="AF1" s="938" t="s">
        <v>571</v>
      </c>
      <c r="AG1" s="939"/>
      <c r="AH1" s="939"/>
    </row>
    <row r="2" spans="1:34" ht="26.25" customHeight="1">
      <c r="A2" s="940" t="s">
        <v>572</v>
      </c>
      <c r="B2" s="940"/>
      <c r="C2" s="438"/>
      <c r="D2" s="438" t="s">
        <v>573</v>
      </c>
      <c r="E2" s="34">
        <f>AVERAGE(O17,O30,O43,O56,O69,O82,O95,O108,O121,O134,O147,O160,O173)</f>
        <v>125.17915881026403</v>
      </c>
      <c r="F2" s="35" t="s">
        <v>40</v>
      </c>
      <c r="G2" s="36">
        <f>G1/E1</f>
        <v>39.063949546391314</v>
      </c>
      <c r="H2" s="437" t="s">
        <v>41</v>
      </c>
      <c r="I2" s="437">
        <f>COUNT(I5:I173)</f>
        <v>16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939"/>
      <c r="AG2" s="939"/>
      <c r="AH2" s="939"/>
    </row>
    <row r="3" spans="1:34" ht="30.6" customHeight="1">
      <c r="A3" s="879" t="s">
        <v>574</v>
      </c>
      <c r="B3" s="879" t="s">
        <v>42</v>
      </c>
      <c r="C3" s="936"/>
      <c r="D3" s="879" t="s">
        <v>575</v>
      </c>
      <c r="E3" s="879"/>
      <c r="F3" s="936" t="s">
        <v>43</v>
      </c>
      <c r="G3" s="928" t="s">
        <v>44</v>
      </c>
      <c r="H3" s="936" t="s">
        <v>45</v>
      </c>
      <c r="I3" s="930" t="s">
        <v>576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577</v>
      </c>
      <c r="O3" s="908" t="s">
        <v>573</v>
      </c>
      <c r="P3" s="934" t="s">
        <v>578</v>
      </c>
      <c r="Q3" s="908" t="s">
        <v>573</v>
      </c>
      <c r="R3" s="935" t="s">
        <v>579</v>
      </c>
      <c r="S3" s="909" t="s">
        <v>580</v>
      </c>
      <c r="T3" s="928" t="s">
        <v>48</v>
      </c>
      <c r="U3" s="928"/>
      <c r="V3" s="929" t="s">
        <v>49</v>
      </c>
      <c r="W3" s="930" t="s">
        <v>581</v>
      </c>
      <c r="X3" s="928" t="s">
        <v>582</v>
      </c>
      <c r="Y3" s="928"/>
      <c r="Z3" s="931" t="s">
        <v>583</v>
      </c>
      <c r="AA3" s="932"/>
      <c r="AB3" s="941" t="s">
        <v>584</v>
      </c>
      <c r="AC3" s="942"/>
      <c r="AD3" s="943" t="s">
        <v>585</v>
      </c>
      <c r="AE3" s="944"/>
      <c r="AF3" s="933" t="s">
        <v>577</v>
      </c>
      <c r="AG3" s="935" t="s">
        <v>579</v>
      </c>
      <c r="AH3" s="909" t="s">
        <v>580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586</v>
      </c>
      <c r="Y4" s="422" t="s">
        <v>36</v>
      </c>
      <c r="Z4" s="432" t="s">
        <v>587</v>
      </c>
      <c r="AA4" s="432" t="s">
        <v>588</v>
      </c>
      <c r="AB4" s="942"/>
      <c r="AC4" s="942"/>
      <c r="AD4" s="432" t="s">
        <v>589</v>
      </c>
      <c r="AE4" s="39" t="s">
        <v>590</v>
      </c>
      <c r="AF4" s="933"/>
      <c r="AG4" s="935"/>
      <c r="AH4" s="909"/>
    </row>
    <row r="5" spans="1:34" ht="18.75" customHeight="1">
      <c r="A5" s="925" t="s">
        <v>591</v>
      </c>
      <c r="B5" s="40" t="s">
        <v>127</v>
      </c>
      <c r="C5" s="41"/>
      <c r="D5" s="42" t="s">
        <v>52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894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894">
        <f>AG17</f>
        <v>0.92863362220176426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894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879"/>
      <c r="AC6" s="879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894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894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879"/>
      <c r="AC8" s="879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894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895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879"/>
      <c r="AC10" s="879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895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879"/>
      <c r="AC11" s="879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95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0</v>
      </c>
      <c r="AG12" s="424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592</v>
      </c>
      <c r="D17" s="889" t="s">
        <v>593</v>
      </c>
      <c r="E17" s="889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895"/>
    </row>
    <row r="18" spans="1:34" ht="19.2" customHeight="1">
      <c r="A18" s="877" t="s">
        <v>594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878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920">
        <f>AG30</f>
        <v>0.90803641136722368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878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879"/>
      <c r="AC19" s="879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921"/>
    </row>
    <row r="20" spans="1:34" ht="19.2" customHeight="1">
      <c r="A20" s="877"/>
      <c r="B20" s="430" t="s">
        <v>129</v>
      </c>
      <c r="C20" s="55"/>
      <c r="D20" s="42" t="s">
        <v>186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878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921"/>
    </row>
    <row r="21" spans="1:34" ht="19.2" customHeight="1">
      <c r="A21" s="877"/>
      <c r="B21" s="430" t="s">
        <v>130</v>
      </c>
      <c r="C21" s="97"/>
      <c r="D21" s="98" t="s">
        <v>61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878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879"/>
      <c r="AC21" s="879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922"/>
    </row>
    <row r="22" spans="1:34" ht="19.2" customHeight="1">
      <c r="A22" s="877"/>
      <c r="B22" s="430" t="s">
        <v>129</v>
      </c>
      <c r="C22" s="97"/>
      <c r="D22" s="42" t="s">
        <v>210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878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879"/>
      <c r="AC22" s="879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922"/>
    </row>
    <row r="23" spans="1:34" ht="19.2" customHeight="1">
      <c r="A23" s="87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878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879"/>
      <c r="AC23" s="879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922"/>
    </row>
    <row r="24" spans="1:34" ht="19.2" customHeight="1">
      <c r="A24" s="877"/>
      <c r="B24" s="430" t="s">
        <v>127</v>
      </c>
      <c r="C24" s="81"/>
      <c r="D24" s="82" t="s">
        <v>60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878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879"/>
      <c r="AC24" s="879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595</v>
      </c>
      <c r="D30" s="924" t="s">
        <v>593</v>
      </c>
      <c r="E30" s="92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923"/>
    </row>
    <row r="31" spans="1:34" ht="19.2" customHeight="1">
      <c r="A31" s="914" t="s">
        <v>596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915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893">
        <f>AG43</f>
        <v>0.84273932780908334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878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879"/>
      <c r="AC32" s="879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878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878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879"/>
      <c r="AC34" s="879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878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878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879"/>
      <c r="AC36" s="879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878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879"/>
      <c r="AC37" s="879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597</v>
      </c>
      <c r="D43" s="875" t="s">
        <v>593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895"/>
    </row>
    <row r="44" spans="1:34" s="145" customFormat="1" ht="19.2" customHeight="1">
      <c r="A44" s="917" t="s">
        <v>598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894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911">
        <f>AG56</f>
        <v>0.93033223617317717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894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894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879"/>
      <c r="AC46" s="879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894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879"/>
      <c r="AC47" s="879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894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894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894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879"/>
      <c r="AC50" s="879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911"/>
    </row>
    <row r="51" spans="1:34" s="145" customFormat="1" ht="19.2" customHeight="1">
      <c r="A51" s="918"/>
      <c r="B51" s="97" t="s">
        <v>130</v>
      </c>
      <c r="C51" s="133"/>
      <c r="D51" s="150" t="s">
        <v>201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894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599</v>
      </c>
      <c r="D56" s="916" t="s">
        <v>593</v>
      </c>
      <c r="E56" s="875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911"/>
    </row>
    <row r="57" spans="1:34" ht="19.2" customHeight="1">
      <c r="A57" s="906" t="s">
        <v>600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894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893">
        <f>AG69</f>
        <v>0.96952477798275793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894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894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879"/>
      <c r="AC59" s="879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894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879"/>
      <c r="AC60" s="879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894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894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879"/>
      <c r="AC62" s="879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601</v>
      </c>
      <c r="D69" s="875" t="s">
        <v>593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894"/>
    </row>
    <row r="70" spans="1:34" ht="19.2" customHeight="1">
      <c r="A70" s="909" t="s">
        <v>602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894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894">
        <f>AG82</f>
        <v>0.92328502569236337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894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-113.23636363636365</v>
      </c>
      <c r="AG71" s="424">
        <f>N71/K71</f>
        <v>0.92136363636363638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894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879"/>
      <c r="AC72" s="879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894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-80.3669724770632</v>
      </c>
      <c r="AG73" s="424">
        <f>N73/K73</f>
        <v>0.94418960244648387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894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879"/>
      <c r="AC74" s="879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894"/>
    </row>
    <row r="75" spans="1:34" ht="19.2" customHeight="1">
      <c r="A75" s="909"/>
      <c r="B75" s="422" t="s">
        <v>128</v>
      </c>
      <c r="C75" s="66"/>
      <c r="D75" s="173" t="s">
        <v>71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894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603</v>
      </c>
      <c r="D82" s="875" t="s">
        <v>593</v>
      </c>
      <c r="E82" s="875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894"/>
    </row>
    <row r="83" spans="1:34" ht="19.2" customHeight="1">
      <c r="A83" s="902" t="s">
        <v>604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894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894">
        <f>AG95</f>
        <v>0.90863991491644114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894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879"/>
      <c r="AC84" s="879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894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894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894"/>
    </row>
    <row r="87" spans="1:34" ht="19.2" customHeight="1">
      <c r="A87" s="903"/>
      <c r="B87" s="110" t="s">
        <v>129</v>
      </c>
      <c r="C87" s="97"/>
      <c r="D87" s="186" t="s">
        <v>186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894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879"/>
      <c r="AC87" s="879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894"/>
    </row>
    <row r="88" spans="1:34" ht="19.2" customHeight="1">
      <c r="A88" s="903"/>
      <c r="B88" s="110" t="s">
        <v>130</v>
      </c>
      <c r="C88" s="429"/>
      <c r="D88" s="186" t="s">
        <v>61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894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879"/>
      <c r="AC88" s="879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894"/>
    </row>
    <row r="89" spans="1:34" ht="19.2" customHeight="1">
      <c r="A89" s="903"/>
      <c r="B89" s="110" t="s">
        <v>127</v>
      </c>
      <c r="C89" s="429"/>
      <c r="D89" s="42" t="s">
        <v>52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894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894"/>
    </row>
    <row r="90" spans="1:34" ht="19.2" customHeight="1">
      <c r="A90" s="903"/>
      <c r="B90" s="110" t="s">
        <v>127</v>
      </c>
      <c r="C90" s="429"/>
      <c r="D90" s="42" t="s">
        <v>367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894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894"/>
    </row>
    <row r="91" spans="1:34" ht="19.2" customHeight="1">
      <c r="A91" s="903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95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0</v>
      </c>
      <c r="AG91" s="424" t="e">
        <f t="shared" si="62"/>
        <v>#DIV/0!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605</v>
      </c>
      <c r="D95" s="875" t="s">
        <v>593</v>
      </c>
      <c r="E95" s="875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895"/>
    </row>
    <row r="96" spans="1:34" ht="19.2" customHeight="1">
      <c r="A96" s="905" t="s">
        <v>606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894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878">
        <f>AG108</f>
        <v>0.84654784306309472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894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879"/>
      <c r="AC97" s="879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894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894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894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894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879"/>
      <c r="AC101" s="879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894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879"/>
      <c r="AC102" s="879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878"/>
    </row>
    <row r="103" spans="1:34" s="218" customFormat="1" ht="19.2" customHeight="1">
      <c r="A103" s="905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894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879"/>
      <c r="AC103" s="879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878"/>
    </row>
    <row r="104" spans="1:34" s="218" customFormat="1" ht="19.2" customHeight="1">
      <c r="A104" s="905"/>
      <c r="B104" s="422" t="s">
        <v>129</v>
      </c>
      <c r="C104" s="223"/>
      <c r="D104" s="82" t="s">
        <v>210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895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878"/>
    </row>
    <row r="105" spans="1:34" s="218" customFormat="1" ht="19.2" customHeight="1">
      <c r="A105" s="905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0</v>
      </c>
      <c r="AG105" s="421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607</v>
      </c>
      <c r="D108" s="875" t="s">
        <v>593</v>
      </c>
      <c r="E108" s="875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878"/>
    </row>
    <row r="109" spans="1:34" ht="19.2" customHeight="1">
      <c r="A109" s="896" t="s">
        <v>608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899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878">
        <f>AG121</f>
        <v>0.87747610883659066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885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879"/>
      <c r="AC110" s="879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885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879"/>
      <c r="AC111" s="879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878"/>
    </row>
    <row r="112" spans="1:34" ht="19.2" customHeight="1">
      <c r="A112" s="897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885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885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878"/>
    </row>
    <row r="114" spans="1:34" s="218" customFormat="1" ht="19.2" customHeight="1">
      <c r="A114" s="897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885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885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885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879"/>
      <c r="AC116" s="879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878"/>
    </row>
    <row r="117" spans="1:34" s="218" customFormat="1" ht="19.2" customHeight="1">
      <c r="A117" s="897"/>
      <c r="B117" s="422" t="s">
        <v>132</v>
      </c>
      <c r="C117" s="55"/>
      <c r="D117" s="82" t="s">
        <v>81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885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609</v>
      </c>
      <c r="D121" s="232" t="s">
        <v>593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878"/>
    </row>
    <row r="122" spans="1:34" ht="19.2" customHeight="1">
      <c r="A122" s="900" t="s">
        <v>610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894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893">
        <f>AG134</f>
        <v>0.87333158939778188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894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894"/>
    </row>
    <row r="124" spans="1:34" ht="19.2" customHeight="1">
      <c r="A124" s="900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901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879"/>
      <c r="AC124" s="879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894"/>
    </row>
    <row r="125" spans="1:34" ht="19.2" customHeight="1">
      <c r="A125" s="900"/>
      <c r="B125" s="130" t="s">
        <v>129</v>
      </c>
      <c r="C125" s="97"/>
      <c r="D125" s="42" t="s">
        <v>62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901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895"/>
    </row>
    <row r="126" spans="1:34" ht="19.2" customHeight="1">
      <c r="A126" s="900"/>
      <c r="B126" s="130" t="s">
        <v>132</v>
      </c>
      <c r="C126" s="420"/>
      <c r="D126" s="404" t="s">
        <v>84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901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901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879"/>
      <c r="AC127" s="879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901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879"/>
      <c r="AC128" s="879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901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901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895"/>
    </row>
    <row r="131" spans="1:34" ht="19.2" customHeight="1">
      <c r="A131" s="900"/>
      <c r="B131" s="200" t="s">
        <v>132</v>
      </c>
      <c r="C131" s="157"/>
      <c r="D131" s="59" t="s">
        <v>208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901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611</v>
      </c>
      <c r="D134" s="875" t="s">
        <v>593</v>
      </c>
      <c r="E134" s="875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895"/>
    </row>
    <row r="135" spans="1:34" ht="19.2" customHeight="1">
      <c r="A135" s="881" t="s">
        <v>612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885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879"/>
      <c r="AC135" s="879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878">
        <f>AG147</f>
        <v>0.89653022697061779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885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879"/>
      <c r="AC136" s="879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885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879"/>
      <c r="AC137" s="879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885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879"/>
      <c r="AC138" s="879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885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886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879"/>
      <c r="AC140" s="879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886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886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886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613</v>
      </c>
      <c r="D147" s="875" t="s">
        <v>593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878"/>
    </row>
    <row r="148" spans="1:34" ht="19.2" customHeight="1">
      <c r="A148" s="890" t="s">
        <v>614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891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878">
        <f>AG160</f>
        <v>0.89601570667889852</v>
      </c>
    </row>
    <row r="149" spans="1:34" ht="19.2" customHeight="1">
      <c r="A149" s="890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892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879"/>
      <c r="AC149" s="879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880"/>
    </row>
    <row r="150" spans="1:34" ht="19.2" customHeight="1">
      <c r="A150" s="890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892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879"/>
      <c r="AC150" s="879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880"/>
    </row>
    <row r="151" spans="1:34" s="218" customFormat="1" ht="19.2" customHeight="1">
      <c r="A151" s="890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892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0</v>
      </c>
      <c r="AG151" s="125" t="e">
        <f t="shared" si="62"/>
        <v>#DIV/0!</v>
      </c>
      <c r="AH151" s="880"/>
    </row>
    <row r="152" spans="1:34" s="218" customFormat="1" ht="19.2" customHeight="1">
      <c r="A152" s="890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92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615</v>
      </c>
      <c r="D160" s="888" t="s">
        <v>593</v>
      </c>
      <c r="E160" s="889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880"/>
    </row>
    <row r="161" spans="1:36" ht="19.2" customHeight="1">
      <c r="A161" s="877" t="s">
        <v>616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878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878">
        <f>AG173</f>
        <v>0.94796345965992634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878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878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879"/>
      <c r="AC163" s="879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878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879"/>
      <c r="AC164" s="879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878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879"/>
      <c r="AC165" s="879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878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617</v>
      </c>
      <c r="D173" s="875" t="s">
        <v>593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724" priority="4" operator="greaterThan">
      <formula>0</formula>
    </cfRule>
  </conditionalFormatting>
  <conditionalFormatting sqref="Q5:Q173">
    <cfRule type="cellIs" dxfId="6723" priority="9" operator="lessThan">
      <formula>0</formula>
    </cfRule>
  </conditionalFormatting>
  <conditionalFormatting sqref="R5:R173">
    <cfRule type="cellIs" dxfId="6722" priority="5" operator="greaterThan">
      <formula>1</formula>
    </cfRule>
    <cfRule type="cellIs" dxfId="6721" priority="6" operator="lessThan">
      <formula>0.8</formula>
    </cfRule>
  </conditionalFormatting>
  <conditionalFormatting sqref="S5:S11">
    <cfRule type="cellIs" dxfId="6720" priority="3014" operator="lessThan">
      <formula>0.8</formula>
    </cfRule>
  </conditionalFormatting>
  <conditionalFormatting sqref="S21:S29 AH21:AH29">
    <cfRule type="cellIs" dxfId="6719" priority="2944" operator="lessThan">
      <formula>0.8</formula>
    </cfRule>
  </conditionalFormatting>
  <conditionalFormatting sqref="S43:S72">
    <cfRule type="cellIs" dxfId="6718" priority="2918" operator="lessThan">
      <formula>0.8</formula>
    </cfRule>
  </conditionalFormatting>
  <conditionalFormatting sqref="S82:S91 AH82:AH91">
    <cfRule type="cellIs" dxfId="6717" priority="2938" operator="lessThan">
      <formula>0.8</formula>
    </cfRule>
  </conditionalFormatting>
  <conditionalFormatting sqref="S95:S104">
    <cfRule type="cellIs" dxfId="6716" priority="2908" operator="lessThan">
      <formula>0.8</formula>
    </cfRule>
  </conditionalFormatting>
  <conditionalFormatting sqref="S108:S109">
    <cfRule type="cellIs" dxfId="6715" priority="2917" operator="lessThan">
      <formula>0.8</formula>
    </cfRule>
  </conditionalFormatting>
  <conditionalFormatting sqref="S122:S135 AH135">
    <cfRule type="cellIs" dxfId="6714" priority="3031" operator="lessThan">
      <formula>0.8</formula>
    </cfRule>
  </conditionalFormatting>
  <conditionalFormatting sqref="S137 AH137">
    <cfRule type="cellIs" dxfId="6713" priority="2988" operator="lessThan">
      <formula>0.8</formula>
    </cfRule>
  </conditionalFormatting>
  <conditionalFormatting sqref="S139:S146 AH139:AH146">
    <cfRule type="cellIs" dxfId="6712" priority="2930" operator="lessThan">
      <formula>0.8</formula>
    </cfRule>
  </conditionalFormatting>
  <conditionalFormatting sqref="S148:S150">
    <cfRule type="cellIs" dxfId="6711" priority="2946" operator="lessThan">
      <formula>0.8</formula>
    </cfRule>
  </conditionalFormatting>
  <conditionalFormatting sqref="S161">
    <cfRule type="cellIs" dxfId="6710" priority="3099" operator="lessThan">
      <formula>0.8</formula>
    </cfRule>
  </conditionalFormatting>
  <conditionalFormatting sqref="AF5:AF173">
    <cfRule type="cellIs" dxfId="6709" priority="3" operator="lessThan">
      <formula>0</formula>
    </cfRule>
  </conditionalFormatting>
  <conditionalFormatting sqref="AG5:AG173">
    <cfRule type="cellIs" dxfId="6708" priority="1" operator="greaterThan">
      <formula>1</formula>
    </cfRule>
    <cfRule type="cellIs" dxfId="6707" priority="2" operator="lessThan">
      <formula>0.8</formula>
    </cfRule>
  </conditionalFormatting>
  <conditionalFormatting sqref="AH5:AH9 S17:S18 AH17:AH18 AH57 AH95">
    <cfRule type="cellIs" dxfId="6706" priority="3105" operator="lessThan">
      <formula>0.8</formula>
    </cfRule>
  </conditionalFormatting>
  <conditionalFormatting sqref="AH31 S31:S32">
    <cfRule type="cellIs" dxfId="6705" priority="3035" operator="lessThan">
      <formula>0.8</formula>
    </cfRule>
  </conditionalFormatting>
  <conditionalFormatting sqref="AH70:AH72">
    <cfRule type="cellIs" dxfId="6704" priority="3008" operator="lessThan">
      <formula>0.8</formula>
    </cfRule>
  </conditionalFormatting>
  <conditionalFormatting sqref="AH97:AH98">
    <cfRule type="cellIs" dxfId="6703" priority="2999" operator="lessThan">
      <formula>0.8</formula>
    </cfRule>
  </conditionalFormatting>
  <conditionalFormatting sqref="AH100:AH107">
    <cfRule type="cellIs" dxfId="6702" priority="2961" operator="lessThan">
      <formula>0.8</formula>
    </cfRule>
  </conditionalFormatting>
  <conditionalFormatting sqref="AH109">
    <cfRule type="cellIs" dxfId="6701" priority="3054" operator="lessThan">
      <formula>0.8</formula>
    </cfRule>
  </conditionalFormatting>
  <conditionalFormatting sqref="AH148">
    <cfRule type="cellIs" dxfId="6700" priority="3047" operator="lessThan">
      <formula>0.8</formula>
    </cfRule>
  </conditionalFormatting>
  <conditionalFormatting sqref="AH150">
    <cfRule type="cellIs" dxfId="6699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622</v>
      </c>
      <c r="E3" s="808"/>
      <c r="F3" s="797" t="s">
        <v>2</v>
      </c>
      <c r="G3" s="758"/>
      <c r="H3" s="809">
        <v>240091.05</v>
      </c>
      <c r="I3" s="810"/>
      <c r="J3" s="797" t="s">
        <v>3</v>
      </c>
      <c r="K3" s="758"/>
      <c r="L3" s="802">
        <v>7937441.3534070663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378.57281108126898</v>
      </c>
      <c r="G6" s="799"/>
      <c r="H6" s="777">
        <f>AVERAGE(D13:P13,Q13)</f>
        <v>132.75727455627984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10</v>
      </c>
      <c r="Q6" s="766">
        <v>6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369.02787188026963</v>
      </c>
      <c r="G7" s="770"/>
      <c r="H7" s="771">
        <f>AVERAGE(D14:P14,Q14)</f>
        <v>120.26607038529065</v>
      </c>
      <c r="I7" s="772"/>
      <c r="J7" s="771">
        <f>AVERAGE(D31:E31,G31:H31)</f>
        <v>702.91904437429105</v>
      </c>
      <c r="K7" s="772"/>
      <c r="L7" s="773">
        <f>AVERAGE(J31:M31)</f>
        <v>905.80300461867455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0.91814932313773479</v>
      </c>
      <c r="G8" s="776"/>
      <c r="H8" s="775">
        <f>AVERAGE(D15:O15,P15:Q15)</f>
        <v>0.89604974632562384</v>
      </c>
      <c r="I8" s="776"/>
      <c r="J8" s="775">
        <f>AVERAGE(D32:E32,G32:H32)</f>
        <v>0.87780544281427952</v>
      </c>
      <c r="K8" s="776"/>
      <c r="L8" s="775">
        <f>AVERAGE(J32:M32)</f>
        <v>1.0358417223035781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750"/>
      <c r="C14" s="14" t="s">
        <v>162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" customHeight="1">
      <c r="B15" s="751"/>
      <c r="C15" s="373" t="s">
        <v>163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757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 t="s">
        <v>15</v>
      </c>
      <c r="I21" s="378">
        <v>1</v>
      </c>
      <c r="J21" s="378">
        <v>1</v>
      </c>
      <c r="K21" s="378" t="s">
        <v>15</v>
      </c>
      <c r="L21" s="378">
        <v>1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98" priority="1" operator="lessThan">
      <formula>0.8</formula>
    </cfRule>
  </conditionalFormatting>
  <conditionalFormatting sqref="D15:Q15">
    <cfRule type="cellIs" dxfId="6697" priority="4" operator="lessThan">
      <formula>0.8</formula>
    </cfRule>
  </conditionalFormatting>
  <conditionalFormatting sqref="J32:M32">
    <cfRule type="cellIs" dxfId="669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749</v>
      </c>
      <c r="B1" s="277"/>
      <c r="C1" s="278"/>
      <c r="D1" s="279" t="s">
        <v>750</v>
      </c>
      <c r="E1" s="280">
        <f>SUM(G5:G124)</f>
        <v>78532</v>
      </c>
      <c r="F1" s="281" t="s">
        <v>3</v>
      </c>
      <c r="G1" s="282">
        <f>SUM(H5:H124)</f>
        <v>1495634.6860355102</v>
      </c>
      <c r="H1" s="283" t="s">
        <v>751</v>
      </c>
      <c r="I1" s="284">
        <f>+J16+J64+J24+J38+J51+J81+J100+J91+J57+J124+J111</f>
        <v>44.995238095238093</v>
      </c>
      <c r="J1" s="852" t="s">
        <v>752</v>
      </c>
      <c r="K1" s="853"/>
      <c r="L1" s="854"/>
      <c r="M1" s="852" t="s">
        <v>753</v>
      </c>
      <c r="N1" s="853"/>
      <c r="O1" s="853"/>
      <c r="P1" s="853"/>
      <c r="Q1" s="853"/>
      <c r="R1" s="854"/>
    </row>
    <row r="2" spans="1:18" ht="26.25" customHeight="1" thickBot="1">
      <c r="A2" s="858" t="s">
        <v>754</v>
      </c>
      <c r="B2" s="859"/>
      <c r="C2" s="286"/>
      <c r="D2" s="414" t="s">
        <v>755</v>
      </c>
      <c r="E2" s="287">
        <f>AVERAGE(L16,L24,L38,L51,L100,L111,L91)</f>
        <v>644.14341406221456</v>
      </c>
      <c r="F2" s="288" t="s">
        <v>40</v>
      </c>
      <c r="G2" s="289">
        <f>G1/E1</f>
        <v>19.04490763046287</v>
      </c>
      <c r="H2" s="290" t="s">
        <v>756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757</v>
      </c>
      <c r="B3" s="862" t="s">
        <v>758</v>
      </c>
      <c r="C3" s="416"/>
      <c r="D3" s="863" t="s">
        <v>759</v>
      </c>
      <c r="E3" s="863"/>
      <c r="F3" s="864" t="s">
        <v>43</v>
      </c>
      <c r="G3" s="865" t="s">
        <v>760</v>
      </c>
      <c r="H3" s="863" t="s">
        <v>761</v>
      </c>
      <c r="I3" s="866" t="s">
        <v>762</v>
      </c>
      <c r="J3" s="868" t="s">
        <v>763</v>
      </c>
      <c r="K3" s="870" t="s">
        <v>764</v>
      </c>
      <c r="L3" s="872" t="s">
        <v>755</v>
      </c>
      <c r="M3" s="874" t="s">
        <v>48</v>
      </c>
      <c r="N3" s="874"/>
      <c r="O3" s="868" t="s">
        <v>106</v>
      </c>
      <c r="P3" s="834" t="s">
        <v>765</v>
      </c>
      <c r="Q3" s="868" t="s">
        <v>766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767</v>
      </c>
      <c r="R4" s="292" t="s">
        <v>768</v>
      </c>
    </row>
    <row r="5" spans="1:18">
      <c r="A5" s="842" t="s">
        <v>769</v>
      </c>
      <c r="B5" s="293" t="s">
        <v>131</v>
      </c>
      <c r="C5" s="293"/>
      <c r="D5" s="294" t="s">
        <v>770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771</v>
      </c>
      <c r="D16" s="827" t="s">
        <v>655</v>
      </c>
      <c r="E16" s="827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772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773</v>
      </c>
      <c r="D24" s="827" t="s">
        <v>655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836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836"/>
      <c r="B28" s="293" t="s">
        <v>131</v>
      </c>
      <c r="C28" s="416"/>
      <c r="D28" s="312" t="s">
        <v>776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655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825"/>
      <c r="B56" s="293" t="s">
        <v>131</v>
      </c>
      <c r="C56" s="416"/>
      <c r="D56" s="316" t="s">
        <v>779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781</v>
      </c>
      <c r="D64" s="827" t="s">
        <v>655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785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786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787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788</v>
      </c>
      <c r="D75" s="827" t="s">
        <v>655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655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774</v>
      </c>
      <c r="D91" s="815" t="s">
        <v>655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817"/>
      <c r="B93" s="293" t="s">
        <v>131</v>
      </c>
      <c r="C93" s="293"/>
      <c r="D93" s="315" t="s">
        <v>793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794</v>
      </c>
      <c r="D100" s="819" t="s">
        <v>655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821"/>
      <c r="B103" s="293" t="s">
        <v>131</v>
      </c>
      <c r="C103" s="6"/>
      <c r="D103" s="315" t="s">
        <v>796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781</v>
      </c>
      <c r="D111" s="822" t="s">
        <v>655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811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811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788</v>
      </c>
      <c r="D124" s="812" t="s">
        <v>655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activeCell="M36" sqref="M36"/>
      <selection pane="bottomLeft" activeCell="H102" sqref="H10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161559.04999999999</v>
      </c>
      <c r="F1" s="422" t="s">
        <v>3</v>
      </c>
      <c r="G1" s="30">
        <f>SUM(H5:H173)</f>
        <v>6441806.6673715562</v>
      </c>
      <c r="H1" s="437" t="s">
        <v>37</v>
      </c>
      <c r="I1" s="31">
        <f>M17+M30+M43+M56+M69+M82+M95+M108+M121+M134+M147+M160+M173</f>
        <v>198.13452380952381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627</v>
      </c>
      <c r="Q1" s="938"/>
      <c r="R1" s="938"/>
      <c r="S1" s="938"/>
      <c r="T1" s="938" t="s">
        <v>628</v>
      </c>
      <c r="U1" s="938"/>
      <c r="V1" s="938"/>
      <c r="W1" s="938"/>
      <c r="X1" s="938"/>
      <c r="Y1" s="938"/>
      <c r="Z1" s="32" t="s">
        <v>629</v>
      </c>
      <c r="AA1" s="32" t="s">
        <v>630</v>
      </c>
      <c r="AB1" s="945" t="s">
        <v>631</v>
      </c>
      <c r="AC1" s="946"/>
      <c r="AD1" s="32" t="s">
        <v>629</v>
      </c>
      <c r="AE1" s="32" t="s">
        <v>632</v>
      </c>
      <c r="AF1" s="938" t="s">
        <v>633</v>
      </c>
      <c r="AG1" s="939"/>
      <c r="AH1" s="939"/>
    </row>
    <row r="2" spans="1:34" ht="26.25" customHeight="1">
      <c r="A2" s="940" t="s">
        <v>634</v>
      </c>
      <c r="B2" s="940"/>
      <c r="C2" s="438"/>
      <c r="D2" s="438" t="s">
        <v>635</v>
      </c>
      <c r="E2" s="34">
        <f>AVERAGE(O17,O30,O43,O56,O69,O82,O95,O108,O121,O134,O147,O160,O173)</f>
        <v>118.35497210836317</v>
      </c>
      <c r="F2" s="35" t="s">
        <v>40</v>
      </c>
      <c r="G2" s="36">
        <f>G1/E1</f>
        <v>39.872768918680549</v>
      </c>
      <c r="H2" s="437" t="s">
        <v>41</v>
      </c>
      <c r="I2" s="437">
        <f>COUNT(I5:I173)</f>
        <v>9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939"/>
      <c r="AG2" s="939"/>
      <c r="AH2" s="939"/>
    </row>
    <row r="3" spans="1:34" ht="30.6" customHeight="1">
      <c r="A3" s="879" t="s">
        <v>636</v>
      </c>
      <c r="B3" s="879" t="s">
        <v>42</v>
      </c>
      <c r="C3" s="936"/>
      <c r="D3" s="879" t="s">
        <v>637</v>
      </c>
      <c r="E3" s="879"/>
      <c r="F3" s="936" t="s">
        <v>43</v>
      </c>
      <c r="G3" s="928" t="s">
        <v>44</v>
      </c>
      <c r="H3" s="936" t="s">
        <v>45</v>
      </c>
      <c r="I3" s="930" t="s">
        <v>638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639</v>
      </c>
      <c r="O3" s="908" t="s">
        <v>635</v>
      </c>
      <c r="P3" s="934" t="s">
        <v>640</v>
      </c>
      <c r="Q3" s="908" t="s">
        <v>635</v>
      </c>
      <c r="R3" s="935" t="s">
        <v>641</v>
      </c>
      <c r="S3" s="909" t="s">
        <v>642</v>
      </c>
      <c r="T3" s="928" t="s">
        <v>48</v>
      </c>
      <c r="U3" s="928"/>
      <c r="V3" s="929" t="s">
        <v>49</v>
      </c>
      <c r="W3" s="930" t="s">
        <v>643</v>
      </c>
      <c r="X3" s="928" t="s">
        <v>644</v>
      </c>
      <c r="Y3" s="928"/>
      <c r="Z3" s="931" t="s">
        <v>645</v>
      </c>
      <c r="AA3" s="932"/>
      <c r="AB3" s="941" t="s">
        <v>646</v>
      </c>
      <c r="AC3" s="942"/>
      <c r="AD3" s="943" t="s">
        <v>647</v>
      </c>
      <c r="AE3" s="944"/>
      <c r="AF3" s="933" t="s">
        <v>639</v>
      </c>
      <c r="AG3" s="935" t="s">
        <v>641</v>
      </c>
      <c r="AH3" s="909" t="s">
        <v>642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648</v>
      </c>
      <c r="Y4" s="422" t="s">
        <v>36</v>
      </c>
      <c r="Z4" s="432" t="s">
        <v>649</v>
      </c>
      <c r="AA4" s="432" t="s">
        <v>650</v>
      </c>
      <c r="AB4" s="942"/>
      <c r="AC4" s="942"/>
      <c r="AD4" s="432" t="s">
        <v>651</v>
      </c>
      <c r="AE4" s="39" t="s">
        <v>652</v>
      </c>
      <c r="AF4" s="933"/>
      <c r="AG4" s="935"/>
      <c r="AH4" s="909"/>
    </row>
    <row r="5" spans="1:34" ht="18.75" customHeight="1">
      <c r="A5" s="925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894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894">
        <f>AG17</f>
        <v>0.92266042234507784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894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879"/>
      <c r="AC6" s="879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894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894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894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895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879"/>
      <c r="AC10" s="879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895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879"/>
      <c r="AC11" s="879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95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0</v>
      </c>
      <c r="AG12" s="424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654</v>
      </c>
      <c r="D17" s="889" t="s">
        <v>655</v>
      </c>
      <c r="E17" s="889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895"/>
    </row>
    <row r="18" spans="1:34" ht="19.2" customHeight="1">
      <c r="A18" s="877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878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920">
        <f>AG30</f>
        <v>0.90882411556696929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878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879"/>
      <c r="AC19" s="879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921"/>
    </row>
    <row r="20" spans="1:34" ht="19.2" customHeight="1">
      <c r="A20" s="877"/>
      <c r="B20" s="430" t="s">
        <v>129</v>
      </c>
      <c r="C20" s="55"/>
      <c r="D20" s="42" t="s">
        <v>186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878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879"/>
      <c r="AC20" s="879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921"/>
    </row>
    <row r="21" spans="1:34" ht="19.2" customHeight="1">
      <c r="A21" s="877"/>
      <c r="B21" s="430" t="s">
        <v>130</v>
      </c>
      <c r="C21" s="97"/>
      <c r="D21" s="98" t="s">
        <v>61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878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879"/>
      <c r="AC21" s="879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922"/>
    </row>
    <row r="22" spans="1:34" ht="19.2" customHeight="1">
      <c r="A22" s="877"/>
      <c r="B22" s="430" t="s">
        <v>129</v>
      </c>
      <c r="C22" s="97"/>
      <c r="D22" s="42" t="s">
        <v>210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878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879"/>
      <c r="AC22" s="879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922"/>
    </row>
    <row r="23" spans="1:34" ht="19.2" customHeight="1">
      <c r="A23" s="87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878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879"/>
      <c r="AC23" s="879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922"/>
    </row>
    <row r="24" spans="1:34" ht="19.2" customHeight="1">
      <c r="A24" s="877"/>
      <c r="B24" s="430" t="s">
        <v>127</v>
      </c>
      <c r="C24" s="81"/>
      <c r="D24" s="82" t="s">
        <v>60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878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879"/>
      <c r="AC24" s="879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657</v>
      </c>
      <c r="D30" s="924" t="s">
        <v>655</v>
      </c>
      <c r="E30" s="92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923"/>
    </row>
    <row r="31" spans="1:34" ht="19.2" customHeight="1">
      <c r="A31" s="914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915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893">
        <f>AG43</f>
        <v>0.84476612782974536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878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879"/>
      <c r="AC32" s="879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878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879"/>
      <c r="AC33" s="879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878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879"/>
      <c r="AC34" s="879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878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878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879"/>
      <c r="AC36" s="879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878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879"/>
      <c r="AC37" s="879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659</v>
      </c>
      <c r="D43" s="875" t="s">
        <v>655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895"/>
    </row>
    <row r="44" spans="1:34" s="145" customFormat="1" ht="19.2" customHeight="1">
      <c r="A44" s="917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894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911">
        <f>AG56</f>
        <v>0.91799028137648475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894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879"/>
      <c r="AC45" s="879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894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894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879"/>
      <c r="AC47" s="879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894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911"/>
    </row>
    <row r="49" spans="1:34" s="145" customFormat="1" ht="19.2" customHeight="1">
      <c r="A49" s="918"/>
      <c r="B49" s="97" t="s">
        <v>130</v>
      </c>
      <c r="C49" s="133"/>
      <c r="D49" s="42" t="s">
        <v>143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894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879"/>
      <c r="AC49" s="879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894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879"/>
      <c r="AC50" s="879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911"/>
    </row>
    <row r="51" spans="1:34" s="145" customFormat="1" ht="19.2" customHeight="1">
      <c r="A51" s="918"/>
      <c r="B51" s="97" t="s">
        <v>132</v>
      </c>
      <c r="C51" s="133"/>
      <c r="D51" s="150" t="s">
        <v>66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894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879"/>
      <c r="AC51" s="879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911"/>
    </row>
    <row r="52" spans="1:34" s="145" customFormat="1" ht="19.2" customHeight="1">
      <c r="A52" s="918"/>
      <c r="B52" s="97" t="s">
        <v>130</v>
      </c>
      <c r="C52" s="133"/>
      <c r="D52" s="150" t="s">
        <v>201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894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911"/>
    </row>
    <row r="53" spans="1:34" s="145" customFormat="1" ht="19.2" customHeight="1">
      <c r="A53" s="918"/>
      <c r="B53" s="97" t="s">
        <v>130</v>
      </c>
      <c r="C53" s="133"/>
      <c r="D53" s="150" t="s">
        <v>387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894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661</v>
      </c>
      <c r="D56" s="916" t="s">
        <v>655</v>
      </c>
      <c r="E56" s="875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911"/>
    </row>
    <row r="57" spans="1:34" ht="19.2" customHeight="1">
      <c r="A57" s="906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894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893">
        <f>AG69</f>
        <v>0.97348885266825169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894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894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879"/>
      <c r="AC59" s="879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894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879"/>
      <c r="AC60" s="879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894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879"/>
      <c r="AC61" s="879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894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879"/>
      <c r="AC62" s="879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663</v>
      </c>
      <c r="D69" s="875" t="s">
        <v>655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894"/>
    </row>
    <row r="70" spans="1:34" ht="19.2" customHeight="1">
      <c r="A70" s="909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894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894">
        <f>AG82</f>
        <v>0.93072489311288809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894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879"/>
      <c r="AC71" s="879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894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879"/>
      <c r="AC72" s="879"/>
      <c r="AD72" s="420"/>
      <c r="AE72" s="420"/>
      <c r="AF72" s="48">
        <f>N72-K72</f>
        <v>-78.970700636942638</v>
      </c>
      <c r="AG72" s="424">
        <f>N72/K72</f>
        <v>0.94515923566878979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894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-115.32467532467604</v>
      </c>
      <c r="AG73" s="424">
        <f>N73/K73</f>
        <v>0.91991341991341946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894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879"/>
      <c r="AC74" s="879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894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879"/>
      <c r="AC75" s="879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665</v>
      </c>
      <c r="D82" s="875" t="s">
        <v>655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894"/>
    </row>
    <row r="83" spans="1:34" ht="19.2" customHeight="1">
      <c r="A83" s="902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894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894">
        <f>AG95</f>
        <v>0.85712798896800046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894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879"/>
      <c r="AC84" s="879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894"/>
    </row>
    <row r="85" spans="1:34" ht="19.2" customHeight="1">
      <c r="A85" s="903"/>
      <c r="B85" s="110" t="s">
        <v>130</v>
      </c>
      <c r="C85" s="122"/>
      <c r="D85" s="186" t="s">
        <v>143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894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879"/>
      <c r="AC85" s="879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894"/>
    </row>
    <row r="86" spans="1:34" ht="19.2" customHeight="1">
      <c r="A86" s="903"/>
      <c r="B86" s="110" t="s">
        <v>132</v>
      </c>
      <c r="C86" s="97"/>
      <c r="D86" s="186" t="s">
        <v>190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894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894"/>
    </row>
    <row r="87" spans="1:34" ht="19.2" customHeight="1">
      <c r="A87" s="903"/>
      <c r="B87" s="110" t="s">
        <v>128</v>
      </c>
      <c r="C87" s="97"/>
      <c r="D87" s="186" t="s">
        <v>203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894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879"/>
      <c r="AC87" s="879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894"/>
    </row>
    <row r="88" spans="1:34" ht="19.2" customHeight="1">
      <c r="A88" s="903"/>
      <c r="B88" s="110" t="s">
        <v>129</v>
      </c>
      <c r="C88" s="429"/>
      <c r="D88" s="186" t="s">
        <v>186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894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879"/>
      <c r="AC88" s="879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894"/>
    </row>
    <row r="89" spans="1:34" ht="19.2" customHeight="1">
      <c r="A89" s="903"/>
      <c r="B89" s="110" t="s">
        <v>130</v>
      </c>
      <c r="C89" s="429"/>
      <c r="D89" s="42" t="s">
        <v>61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894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894"/>
    </row>
    <row r="90" spans="1:34" ht="19.2" customHeight="1">
      <c r="A90" s="903"/>
      <c r="B90" s="110" t="s">
        <v>129</v>
      </c>
      <c r="C90" s="429"/>
      <c r="D90" s="42" t="s">
        <v>210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894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894"/>
    </row>
    <row r="91" spans="1:34" ht="19.2" customHeight="1">
      <c r="A91" s="903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95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0</v>
      </c>
      <c r="AG91" s="424" t="e">
        <f t="shared" si="62"/>
        <v>#DIV/0!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667</v>
      </c>
      <c r="D95" s="875" t="s">
        <v>655</v>
      </c>
      <c r="E95" s="875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895"/>
    </row>
    <row r="96" spans="1:34" ht="19.2" customHeight="1">
      <c r="A96" s="905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894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878">
        <f>AG108</f>
        <v>0.84643743447071973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894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879"/>
      <c r="AC97" s="879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894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894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894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879"/>
      <c r="AC100" s="879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894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879"/>
      <c r="AC101" s="879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894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879"/>
      <c r="AC102" s="879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878"/>
    </row>
    <row r="103" spans="1:34" s="218" customFormat="1" ht="19.2" customHeight="1">
      <c r="A103" s="905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894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879"/>
      <c r="AC103" s="879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878"/>
    </row>
    <row r="104" spans="1:34" s="218" customFormat="1" ht="19.2" customHeight="1">
      <c r="A104" s="905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0</v>
      </c>
      <c r="AG105" s="421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669</v>
      </c>
      <c r="D108" s="875" t="s">
        <v>655</v>
      </c>
      <c r="E108" s="875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878"/>
    </row>
    <row r="109" spans="1:34" ht="19.2" customHeight="1">
      <c r="A109" s="896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899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878">
        <f>AG121</f>
        <v>0.89351863466918946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885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885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879"/>
      <c r="AC111" s="879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878"/>
    </row>
    <row r="112" spans="1:34" ht="19.2" customHeight="1">
      <c r="A112" s="897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885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885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878"/>
    </row>
    <row r="114" spans="1:34" s="218" customFormat="1" ht="19.2" customHeight="1">
      <c r="A114" s="897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885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885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879"/>
      <c r="AC115" s="879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81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885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878"/>
    </row>
    <row r="117" spans="1:34" s="218" customFormat="1" ht="19.2" customHeight="1">
      <c r="A117" s="897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8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671</v>
      </c>
      <c r="D121" s="232" t="s">
        <v>655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878"/>
    </row>
    <row r="122" spans="1:34" ht="19.2" customHeight="1">
      <c r="A122" s="900" t="s">
        <v>672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894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893">
        <f>AG134</f>
        <v>0.87833020805257933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894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894"/>
    </row>
    <row r="124" spans="1:34" ht="19.2" customHeight="1">
      <c r="A124" s="900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901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879"/>
      <c r="AC124" s="879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894"/>
    </row>
    <row r="125" spans="1:34" ht="19.2" customHeight="1">
      <c r="A125" s="900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901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895"/>
    </row>
    <row r="126" spans="1:34" ht="19.2" customHeight="1">
      <c r="A126" s="900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901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895"/>
    </row>
    <row r="127" spans="1:34" ht="19.2" customHeight="1">
      <c r="A127" s="900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901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879"/>
      <c r="AC127" s="879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895"/>
    </row>
    <row r="128" spans="1:34" ht="19.2" customHeight="1">
      <c r="A128" s="900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901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879"/>
      <c r="AC128" s="879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901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901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673</v>
      </c>
      <c r="D134" s="875" t="s">
        <v>655</v>
      </c>
      <c r="E134" s="875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895"/>
    </row>
    <row r="135" spans="1:34" ht="19.2" customHeight="1">
      <c r="A135" s="881" t="s">
        <v>674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885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879"/>
      <c r="AC135" s="879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878">
        <f>AG147</f>
        <v>0.90021397954501581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885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879"/>
      <c r="AC136" s="879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885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879"/>
      <c r="AC137" s="879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885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885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886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879"/>
      <c r="AC140" s="879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886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886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886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675</v>
      </c>
      <c r="D147" s="875" t="s">
        <v>655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878"/>
    </row>
    <row r="148" spans="1:34" ht="19.2" customHeight="1">
      <c r="A148" s="890" t="s">
        <v>676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891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879"/>
      <c r="AC148" s="879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878">
        <f>AG160</f>
        <v>0.8430650755617628</v>
      </c>
    </row>
    <row r="149" spans="1:34" ht="19.2" customHeight="1">
      <c r="A149" s="890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892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879"/>
      <c r="AC149" s="879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880"/>
    </row>
    <row r="150" spans="1:34" ht="19.2" customHeight="1">
      <c r="A150" s="890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892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879"/>
      <c r="AC150" s="879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880"/>
    </row>
    <row r="151" spans="1:34" s="218" customFormat="1" ht="19.2" customHeight="1">
      <c r="A151" s="890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892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879"/>
      <c r="AC151" s="879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880"/>
    </row>
    <row r="152" spans="1:34" s="218" customFormat="1" ht="19.2" customHeight="1">
      <c r="A152" s="890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892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677</v>
      </c>
      <c r="D160" s="888" t="s">
        <v>655</v>
      </c>
      <c r="E160" s="889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880"/>
    </row>
    <row r="161" spans="1:36" ht="19.2" customHeight="1">
      <c r="A161" s="877" t="s">
        <v>678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878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878">
        <f>AG173</f>
        <v>0.96480152831449584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878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878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879"/>
      <c r="AC163" s="879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878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879"/>
      <c r="AC164" s="879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878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879"/>
      <c r="AC165" s="879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878"/>
    </row>
    <row r="166" spans="1:36" ht="19.2" customHeight="1">
      <c r="A166" s="87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878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0</v>
      </c>
      <c r="AG166" s="421" t="e">
        <f>N166/K166</f>
        <v>#DIV/0!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679</v>
      </c>
      <c r="D173" s="875" t="s">
        <v>655</v>
      </c>
      <c r="E173" s="875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680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681</v>
      </c>
    </row>
    <row r="186" spans="23:36">
      <c r="W186" s="33"/>
      <c r="AJ186" s="275" t="s">
        <v>682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695" priority="4" operator="greaterThan">
      <formula>0</formula>
    </cfRule>
  </conditionalFormatting>
  <conditionalFormatting sqref="Q5:Q173">
    <cfRule type="cellIs" dxfId="6694" priority="9" operator="lessThan">
      <formula>0</formula>
    </cfRule>
  </conditionalFormatting>
  <conditionalFormatting sqref="R5:R173">
    <cfRule type="cellIs" dxfId="6693" priority="5" operator="greaterThan">
      <formula>1</formula>
    </cfRule>
    <cfRule type="cellIs" dxfId="6692" priority="6" operator="lessThan">
      <formula>0.8</formula>
    </cfRule>
  </conditionalFormatting>
  <conditionalFormatting sqref="S5:S11">
    <cfRule type="cellIs" dxfId="6691" priority="3014" operator="lessThan">
      <formula>0.8</formula>
    </cfRule>
  </conditionalFormatting>
  <conditionalFormatting sqref="S21:S29 AH21:AH29">
    <cfRule type="cellIs" dxfId="6690" priority="2944" operator="lessThan">
      <formula>0.8</formula>
    </cfRule>
  </conditionalFormatting>
  <conditionalFormatting sqref="S43:S72">
    <cfRule type="cellIs" dxfId="6689" priority="2918" operator="lessThan">
      <formula>0.8</formula>
    </cfRule>
  </conditionalFormatting>
  <conditionalFormatting sqref="S82:S91 AH82:AH91">
    <cfRule type="cellIs" dxfId="6688" priority="2938" operator="lessThan">
      <formula>0.8</formula>
    </cfRule>
  </conditionalFormatting>
  <conditionalFormatting sqref="S95:S104">
    <cfRule type="cellIs" dxfId="6687" priority="2908" operator="lessThan">
      <formula>0.8</formula>
    </cfRule>
  </conditionalFormatting>
  <conditionalFormatting sqref="S108:S109">
    <cfRule type="cellIs" dxfId="6686" priority="2917" operator="lessThan">
      <formula>0.8</formula>
    </cfRule>
  </conditionalFormatting>
  <conditionalFormatting sqref="S122:S135 AH135">
    <cfRule type="cellIs" dxfId="6685" priority="3031" operator="lessThan">
      <formula>0.8</formula>
    </cfRule>
  </conditionalFormatting>
  <conditionalFormatting sqref="S137 AH137">
    <cfRule type="cellIs" dxfId="6684" priority="2988" operator="lessThan">
      <formula>0.8</formula>
    </cfRule>
  </conditionalFormatting>
  <conditionalFormatting sqref="S139:S146 AH139:AH146">
    <cfRule type="cellIs" dxfId="6683" priority="2930" operator="lessThan">
      <formula>0.8</formula>
    </cfRule>
  </conditionalFormatting>
  <conditionalFormatting sqref="S148:S150">
    <cfRule type="cellIs" dxfId="6682" priority="2946" operator="lessThan">
      <formula>0.8</formula>
    </cfRule>
  </conditionalFormatting>
  <conditionalFormatting sqref="S161">
    <cfRule type="cellIs" dxfId="6681" priority="3099" operator="lessThan">
      <formula>0.8</formula>
    </cfRule>
  </conditionalFormatting>
  <conditionalFormatting sqref="AF5:AF173">
    <cfRule type="cellIs" dxfId="6680" priority="3" operator="lessThan">
      <formula>0</formula>
    </cfRule>
  </conditionalFormatting>
  <conditionalFormatting sqref="AG5:AG173">
    <cfRule type="cellIs" dxfId="6679" priority="1" operator="greaterThan">
      <formula>1</formula>
    </cfRule>
    <cfRule type="cellIs" dxfId="6678" priority="2" operator="lessThan">
      <formula>0.8</formula>
    </cfRule>
  </conditionalFormatting>
  <conditionalFormatting sqref="AH5:AH9 S17:S18 AH17:AH18 AH57 AH95">
    <cfRule type="cellIs" dxfId="6677" priority="3105" operator="lessThan">
      <formula>0.8</formula>
    </cfRule>
  </conditionalFormatting>
  <conditionalFormatting sqref="AH31 S31:S32">
    <cfRule type="cellIs" dxfId="6676" priority="3035" operator="lessThan">
      <formula>0.8</formula>
    </cfRule>
  </conditionalFormatting>
  <conditionalFormatting sqref="AH70:AH72">
    <cfRule type="cellIs" dxfId="6675" priority="3008" operator="lessThan">
      <formula>0.8</formula>
    </cfRule>
  </conditionalFormatting>
  <conditionalFormatting sqref="AH97:AH98">
    <cfRule type="cellIs" dxfId="6674" priority="2999" operator="lessThan">
      <formula>0.8</formula>
    </cfRule>
  </conditionalFormatting>
  <conditionalFormatting sqref="AH100:AH107">
    <cfRule type="cellIs" dxfId="6673" priority="2961" operator="lessThan">
      <formula>0.8</formula>
    </cfRule>
  </conditionalFormatting>
  <conditionalFormatting sqref="AH109">
    <cfRule type="cellIs" dxfId="6672" priority="3054" operator="lessThan">
      <formula>0.8</formula>
    </cfRule>
  </conditionalFormatting>
  <conditionalFormatting sqref="AH148">
    <cfRule type="cellIs" dxfId="6671" priority="3047" operator="lessThan">
      <formula>0.8</formula>
    </cfRule>
  </conditionalFormatting>
  <conditionalFormatting sqref="AH150">
    <cfRule type="cellIs" dxfId="6670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623</v>
      </c>
      <c r="E3" s="808"/>
      <c r="F3" s="797" t="s">
        <v>2</v>
      </c>
      <c r="G3" s="758"/>
      <c r="H3" s="809">
        <v>256801.74999999997</v>
      </c>
      <c r="I3" s="810"/>
      <c r="J3" s="797" t="s">
        <v>3</v>
      </c>
      <c r="K3" s="758"/>
      <c r="L3" s="802">
        <v>8569043.5486293323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378.73676018363716</v>
      </c>
      <c r="G6" s="799"/>
      <c r="H6" s="777">
        <f>AVERAGE(D13:P13,Q13)</f>
        <v>133.01490886000133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5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363.33291104427332</v>
      </c>
      <c r="G7" s="770"/>
      <c r="H7" s="771">
        <f>AVERAGE(D14:P14,Q14)</f>
        <v>120.13690231442595</v>
      </c>
      <c r="I7" s="772"/>
      <c r="J7" s="771">
        <f>AVERAGE(D31:E31,G31:H31)</f>
        <v>737.9885132041702</v>
      </c>
      <c r="K7" s="772"/>
      <c r="L7" s="773">
        <f>AVERAGE(J31:M31)</f>
        <v>839.8633394388421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0.91385535342718893</v>
      </c>
      <c r="G8" s="776"/>
      <c r="H8" s="775">
        <f>AVERAGE(D15:O15,P15:Q15)</f>
        <v>0.89483939954429226</v>
      </c>
      <c r="I8" s="776"/>
      <c r="J8" s="775">
        <f>AVERAGE(D32:E32,G32:H32)</f>
        <v>0.93762546121953982</v>
      </c>
      <c r="K8" s="776"/>
      <c r="L8" s="775">
        <f>AVERAGE(J32:M32)</f>
        <v>0.95664108422497585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750"/>
      <c r="C14" s="14" t="s">
        <v>162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" customHeight="1">
      <c r="B15" s="751"/>
      <c r="C15" s="373" t="s">
        <v>163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669" priority="4" operator="lessThan">
      <formula>0.8</formula>
    </cfRule>
  </conditionalFormatting>
  <conditionalFormatting sqref="J32:L32">
    <cfRule type="cellIs" dxfId="6668" priority="3" operator="lessThan">
      <formula>0.8</formula>
    </cfRule>
  </conditionalFormatting>
  <conditionalFormatting sqref="M32">
    <cfRule type="cellIs" dxfId="6667" priority="2" operator="lessThan">
      <formula>0.8</formula>
    </cfRule>
  </conditionalFormatting>
  <conditionalFormatting sqref="H32">
    <cfRule type="cellIs" dxfId="66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82307</v>
      </c>
      <c r="F1" s="281" t="s">
        <v>3</v>
      </c>
      <c r="G1" s="282">
        <f>SUM(H5:H124)</f>
        <v>1569267.8557287159</v>
      </c>
      <c r="H1" s="283" t="s">
        <v>801</v>
      </c>
      <c r="I1" s="284">
        <f>+J16+J64+J24+J38+J51+J81+J100+J91+J57+J124+J111</f>
        <v>44.828571428571429</v>
      </c>
      <c r="J1" s="852" t="s">
        <v>802</v>
      </c>
      <c r="K1" s="853"/>
      <c r="L1" s="854"/>
      <c r="M1" s="852" t="s">
        <v>628</v>
      </c>
      <c r="N1" s="853"/>
      <c r="O1" s="853"/>
      <c r="P1" s="853"/>
      <c r="Q1" s="853"/>
      <c r="R1" s="854"/>
    </row>
    <row r="2" spans="1:18" ht="26.25" customHeight="1" thickBot="1">
      <c r="A2" s="858" t="s">
        <v>803</v>
      </c>
      <c r="B2" s="859"/>
      <c r="C2" s="286"/>
      <c r="D2" s="414" t="s">
        <v>635</v>
      </c>
      <c r="E2" s="287">
        <f>AVERAGE(L16,L24,L38,L51,L100,L111,L91)</f>
        <v>602.43281880975178</v>
      </c>
      <c r="F2" s="288" t="s">
        <v>40</v>
      </c>
      <c r="G2" s="289">
        <f>G1/E1</f>
        <v>19.066031512856938</v>
      </c>
      <c r="H2" s="290" t="s">
        <v>804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636</v>
      </c>
      <c r="B3" s="862" t="s">
        <v>805</v>
      </c>
      <c r="C3" s="416"/>
      <c r="D3" s="863" t="s">
        <v>637</v>
      </c>
      <c r="E3" s="863"/>
      <c r="F3" s="864" t="s">
        <v>43</v>
      </c>
      <c r="G3" s="865" t="s">
        <v>806</v>
      </c>
      <c r="H3" s="863" t="s">
        <v>807</v>
      </c>
      <c r="I3" s="866" t="s">
        <v>638</v>
      </c>
      <c r="J3" s="868" t="s">
        <v>640</v>
      </c>
      <c r="K3" s="870" t="s">
        <v>639</v>
      </c>
      <c r="L3" s="872" t="s">
        <v>635</v>
      </c>
      <c r="M3" s="874" t="s">
        <v>48</v>
      </c>
      <c r="N3" s="874"/>
      <c r="O3" s="868" t="s">
        <v>106</v>
      </c>
      <c r="P3" s="834" t="s">
        <v>643</v>
      </c>
      <c r="Q3" s="868" t="s">
        <v>644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648</v>
      </c>
      <c r="R4" s="292" t="s">
        <v>808</v>
      </c>
    </row>
    <row r="5" spans="1:18">
      <c r="A5" s="842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771</v>
      </c>
      <c r="D16" s="827" t="s">
        <v>655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772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773</v>
      </c>
      <c r="D24" s="827" t="s">
        <v>655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836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836"/>
      <c r="B28" s="293" t="s">
        <v>131</v>
      </c>
      <c r="C28" s="416"/>
      <c r="D28" s="312" t="s">
        <v>776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655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825"/>
      <c r="B56" s="293" t="s">
        <v>131</v>
      </c>
      <c r="C56" s="416"/>
      <c r="D56" s="316" t="s">
        <v>779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781</v>
      </c>
      <c r="D64" s="827" t="s">
        <v>655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785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786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787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788</v>
      </c>
      <c r="D75" s="827" t="s">
        <v>655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655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774</v>
      </c>
      <c r="D91" s="815" t="s">
        <v>655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817"/>
      <c r="B93" s="293" t="s">
        <v>131</v>
      </c>
      <c r="C93" s="293"/>
      <c r="D93" s="315" t="s">
        <v>793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794</v>
      </c>
      <c r="D100" s="819" t="s">
        <v>655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821"/>
      <c r="B103" s="293" t="s">
        <v>131</v>
      </c>
      <c r="C103" s="6"/>
      <c r="D103" s="315" t="s">
        <v>796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781</v>
      </c>
      <c r="D111" s="822" t="s">
        <v>655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811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811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788</v>
      </c>
      <c r="D124" s="812" t="s">
        <v>655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activeCell="H102" sqref="H102"/>
      <selection pane="bottomLeft" activeCell="P53" sqref="P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174494.74999999997</v>
      </c>
      <c r="F1" s="422" t="s">
        <v>3</v>
      </c>
      <c r="G1" s="30">
        <f>SUM(H5:H173)</f>
        <v>6999775.6929006157</v>
      </c>
      <c r="H1" s="437" t="s">
        <v>37</v>
      </c>
      <c r="I1" s="31">
        <f>M17+M30+M43+M56+M69+M82+M95+M108+M121+M134+M147+M160+M173</f>
        <v>198.22976190476192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627</v>
      </c>
      <c r="Q1" s="938"/>
      <c r="R1" s="938"/>
      <c r="S1" s="938"/>
      <c r="T1" s="938" t="s">
        <v>628</v>
      </c>
      <c r="U1" s="938"/>
      <c r="V1" s="938"/>
      <c r="W1" s="938"/>
      <c r="X1" s="938"/>
      <c r="Y1" s="938"/>
      <c r="Z1" s="32" t="s">
        <v>629</v>
      </c>
      <c r="AA1" s="32" t="s">
        <v>630</v>
      </c>
      <c r="AB1" s="945" t="s">
        <v>631</v>
      </c>
      <c r="AC1" s="946"/>
      <c r="AD1" s="32" t="s">
        <v>629</v>
      </c>
      <c r="AE1" s="32" t="s">
        <v>632</v>
      </c>
      <c r="AF1" s="938" t="s">
        <v>633</v>
      </c>
      <c r="AG1" s="939"/>
      <c r="AH1" s="939"/>
    </row>
    <row r="2" spans="1:34" ht="26.25" customHeight="1">
      <c r="A2" s="940" t="s">
        <v>683</v>
      </c>
      <c r="B2" s="940"/>
      <c r="C2" s="438"/>
      <c r="D2" s="438" t="s">
        <v>635</v>
      </c>
      <c r="E2" s="34">
        <f>AVERAGE(O17,O30,O43,O56,O69,O82,O95,O108,O121,O134,O147,O160,O173)</f>
        <v>118.11457189228966</v>
      </c>
      <c r="F2" s="35" t="s">
        <v>40</v>
      </c>
      <c r="G2" s="36">
        <f>G1/E1</f>
        <v>40.114534637292053</v>
      </c>
      <c r="H2" s="437" t="s">
        <v>41</v>
      </c>
      <c r="I2" s="437">
        <f>COUNT(I5:I173)</f>
        <v>10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939"/>
      <c r="AG2" s="939"/>
      <c r="AH2" s="939"/>
    </row>
    <row r="3" spans="1:34" ht="30.6" customHeight="1">
      <c r="A3" s="879" t="s">
        <v>636</v>
      </c>
      <c r="B3" s="879" t="s">
        <v>42</v>
      </c>
      <c r="C3" s="936"/>
      <c r="D3" s="879" t="s">
        <v>637</v>
      </c>
      <c r="E3" s="879"/>
      <c r="F3" s="936" t="s">
        <v>43</v>
      </c>
      <c r="G3" s="928" t="s">
        <v>44</v>
      </c>
      <c r="H3" s="936" t="s">
        <v>45</v>
      </c>
      <c r="I3" s="930" t="s">
        <v>638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639</v>
      </c>
      <c r="O3" s="908" t="s">
        <v>635</v>
      </c>
      <c r="P3" s="934" t="s">
        <v>640</v>
      </c>
      <c r="Q3" s="908" t="s">
        <v>635</v>
      </c>
      <c r="R3" s="935" t="s">
        <v>641</v>
      </c>
      <c r="S3" s="909" t="s">
        <v>642</v>
      </c>
      <c r="T3" s="928" t="s">
        <v>48</v>
      </c>
      <c r="U3" s="928"/>
      <c r="V3" s="929" t="s">
        <v>49</v>
      </c>
      <c r="W3" s="930" t="s">
        <v>643</v>
      </c>
      <c r="X3" s="928" t="s">
        <v>644</v>
      </c>
      <c r="Y3" s="928"/>
      <c r="Z3" s="931" t="s">
        <v>645</v>
      </c>
      <c r="AA3" s="932"/>
      <c r="AB3" s="941" t="s">
        <v>646</v>
      </c>
      <c r="AC3" s="942"/>
      <c r="AD3" s="943" t="s">
        <v>647</v>
      </c>
      <c r="AE3" s="944"/>
      <c r="AF3" s="933" t="s">
        <v>639</v>
      </c>
      <c r="AG3" s="935" t="s">
        <v>641</v>
      </c>
      <c r="AH3" s="909" t="s">
        <v>642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648</v>
      </c>
      <c r="Y4" s="422" t="s">
        <v>36</v>
      </c>
      <c r="Z4" s="432" t="s">
        <v>649</v>
      </c>
      <c r="AA4" s="432" t="s">
        <v>650</v>
      </c>
      <c r="AB4" s="942"/>
      <c r="AC4" s="942"/>
      <c r="AD4" s="432" t="s">
        <v>651</v>
      </c>
      <c r="AE4" s="39" t="s">
        <v>652</v>
      </c>
      <c r="AF4" s="933"/>
      <c r="AG4" s="935"/>
      <c r="AH4" s="909"/>
    </row>
    <row r="5" spans="1:34" ht="18.75" customHeight="1">
      <c r="A5" s="925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894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879"/>
      <c r="AC5" s="879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894">
        <f>AG17</f>
        <v>0.92415606255080651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894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879"/>
      <c r="AC6" s="879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894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894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894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895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879"/>
      <c r="AC10" s="879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895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879"/>
      <c r="AC11" s="879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95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0</v>
      </c>
      <c r="AG12" s="424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654</v>
      </c>
      <c r="D17" s="889" t="s">
        <v>655</v>
      </c>
      <c r="E17" s="889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895"/>
    </row>
    <row r="18" spans="1:34" ht="19.2" customHeight="1">
      <c r="A18" s="877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878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879"/>
      <c r="AC18" s="879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920">
        <f>AG30</f>
        <v>0.90680959229753966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878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879"/>
      <c r="AC19" s="879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921"/>
    </row>
    <row r="20" spans="1:34" ht="19.2" customHeight="1">
      <c r="A20" s="877"/>
      <c r="B20" s="430" t="s">
        <v>130</v>
      </c>
      <c r="C20" s="55"/>
      <c r="D20" s="42" t="s">
        <v>61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878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921"/>
    </row>
    <row r="21" spans="1:34" ht="19.2" customHeight="1">
      <c r="A21" s="877"/>
      <c r="B21" s="430" t="s">
        <v>129</v>
      </c>
      <c r="C21" s="97"/>
      <c r="D21" s="98" t="s">
        <v>210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878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879"/>
      <c r="AC21" s="879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922"/>
    </row>
    <row r="22" spans="1:34" ht="19.2" customHeight="1">
      <c r="A22" s="87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878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879"/>
      <c r="AC22" s="879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922"/>
    </row>
    <row r="23" spans="1:34" ht="19.2" customHeight="1">
      <c r="A23" s="877"/>
      <c r="B23" s="430" t="s">
        <v>127</v>
      </c>
      <c r="C23" s="97"/>
      <c r="D23" s="42" t="s">
        <v>60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878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879"/>
      <c r="AC23" s="879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922"/>
    </row>
    <row r="24" spans="1:34" ht="19.2" customHeight="1">
      <c r="A24" s="87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7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879"/>
      <c r="AC24" s="879"/>
      <c r="AD24" s="420"/>
      <c r="AE24" s="420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657</v>
      </c>
      <c r="D30" s="924" t="s">
        <v>655</v>
      </c>
      <c r="E30" s="92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923"/>
    </row>
    <row r="31" spans="1:34" ht="19.2" customHeight="1">
      <c r="A31" s="914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915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893">
        <f>AG43</f>
        <v>0.84568744668253448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878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879"/>
      <c r="AC32" s="879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878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878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879"/>
      <c r="AC34" s="879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878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878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879"/>
      <c r="AC36" s="879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878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879"/>
      <c r="AC37" s="879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659</v>
      </c>
      <c r="D43" s="875" t="s">
        <v>655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895"/>
    </row>
    <row r="44" spans="1:34" s="145" customFormat="1" ht="19.2" customHeight="1">
      <c r="A44" s="917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894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911">
        <f>AG56</f>
        <v>0.91710658758945163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894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894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894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879"/>
      <c r="AC47" s="879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894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879"/>
      <c r="AC48" s="879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911"/>
    </row>
    <row r="49" spans="1:34" s="145" customFormat="1" ht="19.2" customHeight="1">
      <c r="A49" s="918"/>
      <c r="B49" s="97" t="s">
        <v>130</v>
      </c>
      <c r="C49" s="133"/>
      <c r="D49" s="42" t="s">
        <v>143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894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894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879"/>
      <c r="AC50" s="879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911"/>
    </row>
    <row r="51" spans="1:34" s="145" customFormat="1" ht="19.2" customHeight="1">
      <c r="A51" s="918"/>
      <c r="B51" s="97" t="s">
        <v>132</v>
      </c>
      <c r="C51" s="133"/>
      <c r="D51" s="150" t="s">
        <v>66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894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879"/>
      <c r="AC51" s="879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911"/>
    </row>
    <row r="52" spans="1:34" s="145" customFormat="1" ht="19.2" customHeight="1">
      <c r="A52" s="918"/>
      <c r="B52" s="97" t="s">
        <v>130</v>
      </c>
      <c r="C52" s="133"/>
      <c r="D52" s="150" t="s">
        <v>201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894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911"/>
    </row>
    <row r="53" spans="1:34" s="145" customFormat="1" ht="19.2" customHeight="1">
      <c r="A53" s="918"/>
      <c r="B53" s="97" t="s">
        <v>130</v>
      </c>
      <c r="C53" s="133"/>
      <c r="D53" s="150" t="s">
        <v>387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894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661</v>
      </c>
      <c r="D56" s="916" t="s">
        <v>655</v>
      </c>
      <c r="E56" s="875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911"/>
    </row>
    <row r="57" spans="1:34" ht="19.2" customHeight="1">
      <c r="A57" s="906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894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893">
        <f>AG69</f>
        <v>0.96207415156333009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894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894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879"/>
      <c r="AC59" s="879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894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879"/>
      <c r="AC60" s="879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894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894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879"/>
      <c r="AC62" s="879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663</v>
      </c>
      <c r="D69" s="875" t="s">
        <v>655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894"/>
    </row>
    <row r="70" spans="1:34" ht="19.2" customHeight="1">
      <c r="A70" s="909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894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894">
        <f>AG82</f>
        <v>0.92440119582370384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894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-106.87499999999955</v>
      </c>
      <c r="AG71" s="424">
        <f>N71/K71</f>
        <v>0.92578125000000033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894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879"/>
      <c r="AC72" s="879"/>
      <c r="AD72" s="420"/>
      <c r="AE72" s="420"/>
      <c r="AF72" s="48">
        <f>N72-K72</f>
        <v>-89.00869565217431</v>
      </c>
      <c r="AG72" s="424">
        <f>N72/K72</f>
        <v>0.93818840579710117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894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879"/>
      <c r="AC73" s="879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894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879"/>
      <c r="AC74" s="879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894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665</v>
      </c>
      <c r="D82" s="875" t="s">
        <v>655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894"/>
    </row>
    <row r="83" spans="1:34" ht="19.2" customHeight="1">
      <c r="A83" s="902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894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894">
        <f>AG95</f>
        <v>0.85582359470713154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894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879"/>
      <c r="AC84" s="879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894"/>
    </row>
    <row r="85" spans="1:34" ht="19.2" customHeight="1">
      <c r="A85" s="903"/>
      <c r="B85" s="110" t="s">
        <v>130</v>
      </c>
      <c r="C85" s="122"/>
      <c r="D85" s="186" t="s">
        <v>143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894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894"/>
    </row>
    <row r="86" spans="1:34" ht="19.2" customHeight="1">
      <c r="A86" s="903"/>
      <c r="B86" s="110" t="s">
        <v>132</v>
      </c>
      <c r="C86" s="97"/>
      <c r="D86" s="186" t="s">
        <v>190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894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894"/>
    </row>
    <row r="87" spans="1:34" ht="19.2" customHeight="1">
      <c r="A87" s="903"/>
      <c r="B87" s="110" t="s">
        <v>128</v>
      </c>
      <c r="C87" s="97"/>
      <c r="D87" s="186" t="s">
        <v>203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894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879"/>
      <c r="AC87" s="879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894"/>
    </row>
    <row r="88" spans="1:34" ht="19.2" customHeight="1">
      <c r="A88" s="903"/>
      <c r="B88" s="110" t="s">
        <v>130</v>
      </c>
      <c r="C88" s="429"/>
      <c r="D88" s="186" t="s">
        <v>61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894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879"/>
      <c r="AC88" s="879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894"/>
    </row>
    <row r="89" spans="1:34" ht="19.2" customHeight="1">
      <c r="A89" s="903"/>
      <c r="B89" s="110" t="s">
        <v>129</v>
      </c>
      <c r="C89" s="429"/>
      <c r="D89" s="42" t="s">
        <v>210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894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894"/>
    </row>
    <row r="90" spans="1:34" ht="19.2" customHeight="1">
      <c r="A90" s="903"/>
      <c r="B90" s="110">
        <v>0</v>
      </c>
      <c r="C90" s="4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894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0</v>
      </c>
      <c r="AG90" s="424" t="e">
        <f t="shared" si="62"/>
        <v>#DIV/0!</v>
      </c>
      <c r="AH90" s="894"/>
    </row>
    <row r="91" spans="1:34" ht="19.2" customHeight="1">
      <c r="A91" s="903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95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0</v>
      </c>
      <c r="AG91" s="424" t="e">
        <f t="shared" si="62"/>
        <v>#DIV/0!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667</v>
      </c>
      <c r="D95" s="875" t="s">
        <v>655</v>
      </c>
      <c r="E95" s="875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895"/>
    </row>
    <row r="96" spans="1:34" ht="19.2" customHeight="1">
      <c r="A96" s="905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894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878">
        <f>AG108</f>
        <v>0.86753771526341428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894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879"/>
      <c r="AC97" s="879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894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894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894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894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879"/>
      <c r="AC101" s="879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894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879"/>
      <c r="AC102" s="879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878"/>
    </row>
    <row r="103" spans="1:34" s="218" customFormat="1" ht="19.2" customHeight="1">
      <c r="A103" s="905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894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879"/>
      <c r="AC103" s="879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878"/>
    </row>
    <row r="104" spans="1:34" s="218" customFormat="1" ht="19.2" customHeight="1">
      <c r="A104" s="905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0</v>
      </c>
      <c r="AG105" s="421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904"/>
      <c r="T106" s="211"/>
      <c r="U106" s="211"/>
      <c r="V106" s="212"/>
      <c r="W106" s="90"/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0</v>
      </c>
      <c r="AG106" s="421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669</v>
      </c>
      <c r="D108" s="875" t="s">
        <v>655</v>
      </c>
      <c r="E108" s="875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878"/>
    </row>
    <row r="109" spans="1:34" ht="19.2" customHeight="1">
      <c r="A109" s="896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899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878">
        <f>AG121</f>
        <v>0.89508022658407671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885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885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879"/>
      <c r="AC111" s="879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878"/>
    </row>
    <row r="112" spans="1:34" ht="19.2" customHeight="1">
      <c r="A112" s="897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885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885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878"/>
    </row>
    <row r="114" spans="1:34" s="218" customFormat="1" ht="19.2" customHeight="1">
      <c r="A114" s="897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885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885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879"/>
      <c r="AC115" s="879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81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885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878"/>
    </row>
    <row r="117" spans="1:34" s="218" customFormat="1" ht="19.2" customHeight="1">
      <c r="A117" s="897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8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684</v>
      </c>
      <c r="D121" s="232" t="s">
        <v>685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878"/>
    </row>
    <row r="122" spans="1:34" ht="19.2" customHeight="1">
      <c r="A122" s="900" t="s">
        <v>686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894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893">
        <f>AG134</f>
        <v>0.87142711125475647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894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894"/>
    </row>
    <row r="124" spans="1:34" ht="19.2" customHeight="1">
      <c r="A124" s="900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901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879"/>
      <c r="AC124" s="879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894"/>
    </row>
    <row r="125" spans="1:34" ht="19.2" customHeight="1">
      <c r="A125" s="900"/>
      <c r="B125" s="130" t="s">
        <v>132</v>
      </c>
      <c r="C125" s="97"/>
      <c r="D125" s="42" t="s">
        <v>85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901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895"/>
    </row>
    <row r="126" spans="1:34" ht="19.2" customHeight="1">
      <c r="A126" s="900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901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895"/>
    </row>
    <row r="127" spans="1:34" ht="19.2" customHeight="1">
      <c r="A127" s="900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901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879"/>
      <c r="AC127" s="879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895"/>
    </row>
    <row r="128" spans="1:34" ht="19.2" customHeight="1">
      <c r="A128" s="900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901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879"/>
      <c r="AC128" s="879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901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901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687</v>
      </c>
      <c r="D134" s="875" t="s">
        <v>688</v>
      </c>
      <c r="E134" s="875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895"/>
    </row>
    <row r="135" spans="1:34" ht="19.2" customHeight="1">
      <c r="A135" s="881" t="s">
        <v>689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885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879"/>
      <c r="AC135" s="879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878">
        <f>AG147</f>
        <v>0.89827707693055869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885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879"/>
      <c r="AC136" s="879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885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879"/>
      <c r="AC137" s="879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885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885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879"/>
      <c r="AC139" s="879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886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879"/>
      <c r="AC140" s="879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886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886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886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690</v>
      </c>
      <c r="D147" s="875" t="s">
        <v>691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878"/>
    </row>
    <row r="148" spans="1:34" ht="19.2" customHeight="1">
      <c r="A148" s="890" t="s">
        <v>692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891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878">
        <f>AG160</f>
        <v>0.83460243594133343</v>
      </c>
    </row>
    <row r="149" spans="1:34" ht="19.2" customHeight="1">
      <c r="A149" s="890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892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879"/>
      <c r="AC149" s="879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880"/>
    </row>
    <row r="150" spans="1:34" ht="19.2" customHeight="1">
      <c r="A150" s="890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892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879"/>
      <c r="AC150" s="879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880"/>
    </row>
    <row r="151" spans="1:34" s="218" customFormat="1" ht="19.2" customHeight="1">
      <c r="A151" s="890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892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879"/>
      <c r="AC151" s="879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880"/>
    </row>
    <row r="152" spans="1:34" s="218" customFormat="1" ht="19.2" customHeight="1">
      <c r="A152" s="890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892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693</v>
      </c>
      <c r="D160" s="888" t="s">
        <v>694</v>
      </c>
      <c r="E160" s="889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880"/>
    </row>
    <row r="161" spans="1:36" ht="19.2" customHeight="1">
      <c r="A161" s="877" t="s">
        <v>695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878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878">
        <f>AG173</f>
        <v>0.94773506039902999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878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878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879"/>
      <c r="AC163" s="879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878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879"/>
      <c r="AC164" s="879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878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879"/>
      <c r="AC165" s="879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878"/>
    </row>
    <row r="166" spans="1:36" ht="19.2" customHeight="1">
      <c r="A166" s="87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878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0</v>
      </c>
      <c r="AG166" s="421" t="e">
        <f>N166/K166</f>
        <v>#DIV/0!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696</v>
      </c>
      <c r="D173" s="875" t="s">
        <v>697</v>
      </c>
      <c r="E173" s="875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699</v>
      </c>
    </row>
    <row r="186" spans="23:36">
      <c r="W186" s="33"/>
      <c r="AJ186" s="275" t="s">
        <v>700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665" priority="3106" operator="lessThan">
      <formula>0</formula>
    </cfRule>
  </conditionalFormatting>
  <conditionalFormatting sqref="AH57 AH70 S43 S123 S95 AH95 S5:S9 AH5:AH9 S134 AH17:AH18 S17:S18 S32 S82 AH82 S57:S70">
    <cfRule type="cellIs" dxfId="6664" priority="3105" operator="lessThan">
      <formula>0.8</formula>
    </cfRule>
  </conditionalFormatting>
  <conditionalFormatting sqref="R147 R173 R30 R121 R95 R43 R134 R82 R157:R159 R17:R18 R109:R118 R57:R70">
    <cfRule type="cellIs" dxfId="6663" priority="3103" operator="lessThan">
      <formula>0.8</formula>
    </cfRule>
    <cfRule type="cellIs" dxfId="666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661" priority="3101" operator="greaterThan">
      <formula>1</formula>
    </cfRule>
    <cfRule type="cellIs" dxfId="6660" priority="3102" operator="lessThan">
      <formula>0.8</formula>
    </cfRule>
  </conditionalFormatting>
  <conditionalFormatting sqref="P147 P30 P121 P95 P43 P134 P82 P157:P159 P109:P118 P17:P28 P57:P70">
    <cfRule type="cellIs" dxfId="6659" priority="3100" operator="greaterThan">
      <formula>0</formula>
    </cfRule>
  </conditionalFormatting>
  <conditionalFormatting sqref="S161">
    <cfRule type="cellIs" dxfId="6658" priority="3099" operator="lessThan">
      <formula>0.8</formula>
    </cfRule>
  </conditionalFormatting>
  <conditionalFormatting sqref="Q161:Q167">
    <cfRule type="cellIs" dxfId="6657" priority="3098" operator="lessThan">
      <formula>0</formula>
    </cfRule>
  </conditionalFormatting>
  <conditionalFormatting sqref="R161:R167">
    <cfRule type="cellIs" dxfId="6656" priority="3096" operator="lessThan">
      <formula>0.8</formula>
    </cfRule>
    <cfRule type="cellIs" dxfId="6655" priority="3097" operator="greaterThan">
      <formula>1</formula>
    </cfRule>
  </conditionalFormatting>
  <conditionalFormatting sqref="R161:R167">
    <cfRule type="cellIs" dxfId="6654" priority="3094" operator="greaterThan">
      <formula>1</formula>
    </cfRule>
    <cfRule type="cellIs" dxfId="6653" priority="3095" operator="lessThan">
      <formula>0.8</formula>
    </cfRule>
  </conditionalFormatting>
  <conditionalFormatting sqref="P161:P167">
    <cfRule type="cellIs" dxfId="6652" priority="3093" operator="greaterThan">
      <formula>0</formula>
    </cfRule>
  </conditionalFormatting>
  <conditionalFormatting sqref="Q169:Q172 AF161:AF172">
    <cfRule type="cellIs" dxfId="6651" priority="3092" operator="lessThan">
      <formula>0</formula>
    </cfRule>
  </conditionalFormatting>
  <conditionalFormatting sqref="R169:R172">
    <cfRule type="cellIs" dxfId="6650" priority="3090" operator="lessThan">
      <formula>0.8</formula>
    </cfRule>
    <cfRule type="cellIs" dxfId="6649" priority="3091" operator="greaterThan">
      <formula>1</formula>
    </cfRule>
  </conditionalFormatting>
  <conditionalFormatting sqref="R169:R172 AG161:AG172">
    <cfRule type="cellIs" dxfId="6648" priority="3088" operator="greaterThan">
      <formula>1</formula>
    </cfRule>
    <cfRule type="cellIs" dxfId="6647" priority="3089" operator="lessThan">
      <formula>0.8</formula>
    </cfRule>
  </conditionalFormatting>
  <conditionalFormatting sqref="P169:P172">
    <cfRule type="cellIs" dxfId="6646" priority="3087" operator="greaterThan">
      <formula>0</formula>
    </cfRule>
  </conditionalFormatting>
  <conditionalFormatting sqref="AF145">
    <cfRule type="cellIs" dxfId="6645" priority="3086" operator="lessThan">
      <formula>0</formula>
    </cfRule>
  </conditionalFormatting>
  <conditionalFormatting sqref="AG145">
    <cfRule type="cellIs" dxfId="6644" priority="3084" operator="greaterThan">
      <formula>1</formula>
    </cfRule>
    <cfRule type="cellIs" dxfId="6643" priority="3085" operator="lessThan">
      <formula>0.8</formula>
    </cfRule>
  </conditionalFormatting>
  <conditionalFormatting sqref="AF44:AF54">
    <cfRule type="cellIs" dxfId="6642" priority="3083" operator="lessThan">
      <formula>0</formula>
    </cfRule>
  </conditionalFormatting>
  <conditionalFormatting sqref="AG44:AG54">
    <cfRule type="cellIs" dxfId="6641" priority="3081" operator="greaterThan">
      <formula>1</formula>
    </cfRule>
    <cfRule type="cellIs" dxfId="6640" priority="3082" operator="lessThan">
      <formula>0.8</formula>
    </cfRule>
  </conditionalFormatting>
  <conditionalFormatting sqref="AF83:AF94">
    <cfRule type="cellIs" dxfId="6639" priority="3080" operator="lessThan">
      <formula>0</formula>
    </cfRule>
  </conditionalFormatting>
  <conditionalFormatting sqref="AH83">
    <cfRule type="cellIs" dxfId="6638" priority="3079" operator="lessThan">
      <formula>0.8</formula>
    </cfRule>
  </conditionalFormatting>
  <conditionalFormatting sqref="AG83:AG94">
    <cfRule type="cellIs" dxfId="6637" priority="3077" operator="greaterThan">
      <formula>1</formula>
    </cfRule>
    <cfRule type="cellIs" dxfId="6636" priority="3078" operator="lessThan">
      <formula>0.8</formula>
    </cfRule>
  </conditionalFormatting>
  <conditionalFormatting sqref="S83">
    <cfRule type="cellIs" dxfId="6635" priority="3076" operator="lessThan">
      <formula>0.8</formula>
    </cfRule>
  </conditionalFormatting>
  <conditionalFormatting sqref="AH84">
    <cfRule type="cellIs" dxfId="6634" priority="3075" operator="lessThan">
      <formula>0.8</formula>
    </cfRule>
  </conditionalFormatting>
  <conditionalFormatting sqref="S84">
    <cfRule type="cellIs" dxfId="6633" priority="3074" operator="lessThan">
      <formula>0.8</formula>
    </cfRule>
  </conditionalFormatting>
  <conditionalFormatting sqref="S90">
    <cfRule type="cellIs" dxfId="6632" priority="3073" operator="lessThan">
      <formula>0.8</formula>
    </cfRule>
  </conditionalFormatting>
  <conditionalFormatting sqref="AH90">
    <cfRule type="cellIs" dxfId="6631" priority="3072" operator="lessThan">
      <formula>0.8</formula>
    </cfRule>
  </conditionalFormatting>
  <conditionalFormatting sqref="AF122">
    <cfRule type="cellIs" dxfId="6630" priority="3071" operator="lessThan">
      <formula>0</formula>
    </cfRule>
  </conditionalFormatting>
  <conditionalFormatting sqref="S122">
    <cfRule type="cellIs" dxfId="6629" priority="3070" operator="lessThan">
      <formula>0.8</formula>
    </cfRule>
  </conditionalFormatting>
  <conditionalFormatting sqref="AG122">
    <cfRule type="cellIs" dxfId="6628" priority="3068" operator="greaterThan">
      <formula>1</formula>
    </cfRule>
    <cfRule type="cellIs" dxfId="6627" priority="3069" operator="lessThan">
      <formula>0.8</formula>
    </cfRule>
  </conditionalFormatting>
  <conditionalFormatting sqref="P162:P168">
    <cfRule type="cellIs" dxfId="6626" priority="3062" operator="greaterThan">
      <formula>0</formula>
    </cfRule>
  </conditionalFormatting>
  <conditionalFormatting sqref="R162:R168">
    <cfRule type="cellIs" dxfId="6625" priority="3065" operator="lessThan">
      <formula>0.8</formula>
    </cfRule>
    <cfRule type="cellIs" dxfId="6624" priority="3066" operator="greaterThan">
      <formula>1</formula>
    </cfRule>
  </conditionalFormatting>
  <conditionalFormatting sqref="R162:R168">
    <cfRule type="cellIs" dxfId="6623" priority="3063" operator="greaterThan">
      <formula>1</formula>
    </cfRule>
    <cfRule type="cellIs" dxfId="6622" priority="3064" operator="lessThan">
      <formula>0.8</formula>
    </cfRule>
  </conditionalFormatting>
  <conditionalFormatting sqref="Q162:Q168">
    <cfRule type="cellIs" dxfId="6621" priority="3067" operator="lessThan">
      <formula>0</formula>
    </cfRule>
  </conditionalFormatting>
  <conditionalFormatting sqref="P132:P133">
    <cfRule type="cellIs" dxfId="6620" priority="3055" operator="greaterThan">
      <formula>0</formula>
    </cfRule>
  </conditionalFormatting>
  <conditionalFormatting sqref="AF124 Q132:Q133 AF132:AF133 AF126:AF127 AF129:AF130">
    <cfRule type="cellIs" dxfId="6619" priority="3061" operator="lessThan">
      <formula>0</formula>
    </cfRule>
  </conditionalFormatting>
  <conditionalFormatting sqref="S124:S133">
    <cfRule type="cellIs" dxfId="6618" priority="3060" operator="lessThan">
      <formula>0.8</formula>
    </cfRule>
  </conditionalFormatting>
  <conditionalFormatting sqref="R132:R133">
    <cfRule type="cellIs" dxfId="6617" priority="3058" operator="lessThan">
      <formula>0.8</formula>
    </cfRule>
    <cfRule type="cellIs" dxfId="6616" priority="3059" operator="greaterThan">
      <formula>1</formula>
    </cfRule>
  </conditionalFormatting>
  <conditionalFormatting sqref="AG124 R132:R133 AG132:AG133 AG126:AG127 AG129:AG130">
    <cfRule type="cellIs" dxfId="6615" priority="3056" operator="greaterThan">
      <formula>1</formula>
    </cfRule>
    <cfRule type="cellIs" dxfId="6614" priority="3057" operator="lessThan">
      <formula>0.8</formula>
    </cfRule>
  </conditionalFormatting>
  <conditionalFormatting sqref="AH109">
    <cfRule type="cellIs" dxfId="6613" priority="3054" operator="lessThan">
      <formula>0.8</formula>
    </cfRule>
  </conditionalFormatting>
  <conditionalFormatting sqref="R160 AG160">
    <cfRule type="cellIs" dxfId="6612" priority="3049" operator="greaterThan">
      <formula>1</formula>
    </cfRule>
    <cfRule type="cellIs" dxfId="6611" priority="3050" operator="lessThan">
      <formula>0.8</formula>
    </cfRule>
  </conditionalFormatting>
  <conditionalFormatting sqref="R160">
    <cfRule type="cellIs" dxfId="6610" priority="3051" operator="lessThan">
      <formula>0.8</formula>
    </cfRule>
    <cfRule type="cellIs" dxfId="6609" priority="3052" operator="greaterThan">
      <formula>1</formula>
    </cfRule>
  </conditionalFormatting>
  <conditionalFormatting sqref="P160">
    <cfRule type="cellIs" dxfId="6608" priority="3048" operator="greaterThan">
      <formula>0</formula>
    </cfRule>
  </conditionalFormatting>
  <conditionalFormatting sqref="AH148">
    <cfRule type="cellIs" dxfId="6607" priority="3047" operator="lessThan">
      <formula>0.8</formula>
    </cfRule>
  </conditionalFormatting>
  <conditionalFormatting sqref="Q160 AF160">
    <cfRule type="cellIs" dxfId="6606" priority="3053" operator="lessThan">
      <formula>0</formula>
    </cfRule>
  </conditionalFormatting>
  <conditionalFormatting sqref="AF148:AF154">
    <cfRule type="cellIs" dxfId="6605" priority="3046" operator="lessThan">
      <formula>0</formula>
    </cfRule>
  </conditionalFormatting>
  <conditionalFormatting sqref="S148">
    <cfRule type="cellIs" dxfId="6604" priority="3045" operator="lessThan">
      <formula>0.8</formula>
    </cfRule>
  </conditionalFormatting>
  <conditionalFormatting sqref="AG148:AG154">
    <cfRule type="cellIs" dxfId="6603" priority="3043" operator="greaterThan">
      <formula>1</formula>
    </cfRule>
    <cfRule type="cellIs" dxfId="6602" priority="3044" operator="lessThan">
      <formula>0.8</formula>
    </cfRule>
  </conditionalFormatting>
  <conditionalFormatting sqref="S86">
    <cfRule type="cellIs" dxfId="6601" priority="3042" operator="lessThan">
      <formula>0.8</formula>
    </cfRule>
  </conditionalFormatting>
  <conditionalFormatting sqref="S88 AH88">
    <cfRule type="cellIs" dxfId="6600" priority="3037" operator="lessThan">
      <formula>0.8</formula>
    </cfRule>
  </conditionalFormatting>
  <conditionalFormatting sqref="AH86">
    <cfRule type="cellIs" dxfId="6599" priority="3041" operator="lessThan">
      <formula>0.8</formula>
    </cfRule>
  </conditionalFormatting>
  <conditionalFormatting sqref="S87">
    <cfRule type="cellIs" dxfId="6598" priority="3040" operator="lessThan">
      <formula>0.8</formula>
    </cfRule>
  </conditionalFormatting>
  <conditionalFormatting sqref="AH87">
    <cfRule type="cellIs" dxfId="6597" priority="3039" operator="lessThan">
      <formula>0.8</formula>
    </cfRule>
  </conditionalFormatting>
  <conditionalFormatting sqref="S89 AH89">
    <cfRule type="cellIs" dxfId="6596" priority="3038" operator="lessThan">
      <formula>0.8</formula>
    </cfRule>
  </conditionalFormatting>
  <conditionalFormatting sqref="AF31 AF35 AF39">
    <cfRule type="cellIs" dxfId="6595" priority="3036" operator="lessThan">
      <formula>0</formula>
    </cfRule>
  </conditionalFormatting>
  <conditionalFormatting sqref="AH31 S31">
    <cfRule type="cellIs" dxfId="6594" priority="3035" operator="lessThan">
      <formula>0.8</formula>
    </cfRule>
  </conditionalFormatting>
  <conditionalFormatting sqref="AG31 AG35 AG39">
    <cfRule type="cellIs" dxfId="6593" priority="3033" operator="greaterThan">
      <formula>1</formula>
    </cfRule>
    <cfRule type="cellIs" dxfId="6592" priority="3034" operator="lessThan">
      <formula>0.8</formula>
    </cfRule>
  </conditionalFormatting>
  <conditionalFormatting sqref="AF135">
    <cfRule type="cellIs" dxfId="6591" priority="3032" operator="lessThan">
      <formula>0</formula>
    </cfRule>
  </conditionalFormatting>
  <conditionalFormatting sqref="AH135 S135">
    <cfRule type="cellIs" dxfId="6590" priority="3031" operator="lessThan">
      <formula>0.8</formula>
    </cfRule>
  </conditionalFormatting>
  <conditionalFormatting sqref="AG135">
    <cfRule type="cellIs" dxfId="6589" priority="3029" operator="greaterThan">
      <formula>1</formula>
    </cfRule>
    <cfRule type="cellIs" dxfId="6588" priority="3030" operator="lessThan">
      <formula>0.8</formula>
    </cfRule>
  </conditionalFormatting>
  <conditionalFormatting sqref="AF108 Q108">
    <cfRule type="cellIs" dxfId="6587" priority="3028" operator="lessThan">
      <formula>0</formula>
    </cfRule>
  </conditionalFormatting>
  <conditionalFormatting sqref="R108">
    <cfRule type="cellIs" dxfId="6586" priority="3026" operator="lessThan">
      <formula>0.8</formula>
    </cfRule>
    <cfRule type="cellIs" dxfId="6585" priority="3027" operator="greaterThan">
      <formula>1</formula>
    </cfRule>
  </conditionalFormatting>
  <conditionalFormatting sqref="AG108 R108">
    <cfRule type="cellIs" dxfId="6584" priority="3024" operator="greaterThan">
      <formula>1</formula>
    </cfRule>
    <cfRule type="cellIs" dxfId="6583" priority="3025" operator="lessThan">
      <formula>0.8</formula>
    </cfRule>
  </conditionalFormatting>
  <conditionalFormatting sqref="P108">
    <cfRule type="cellIs" dxfId="6582" priority="3023" operator="greaterThan">
      <formula>0</formula>
    </cfRule>
  </conditionalFormatting>
  <conditionalFormatting sqref="AH97">
    <cfRule type="cellIs" dxfId="6581" priority="3018" operator="lessThan">
      <formula>0.8</formula>
    </cfRule>
  </conditionalFormatting>
  <conditionalFormatting sqref="AG96 AG98 AG100 AG102:AG103 AG105:AG106">
    <cfRule type="cellIs" dxfId="6580" priority="3020" operator="greaterThan">
      <formula>1</formula>
    </cfRule>
    <cfRule type="cellIs" dxfId="6579" priority="3021" operator="lessThan">
      <formula>0.8</formula>
    </cfRule>
  </conditionalFormatting>
  <conditionalFormatting sqref="AF96 AF98 AF100 AF102:AF103 AF105:AF106">
    <cfRule type="cellIs" dxfId="6578" priority="3022" operator="lessThan">
      <formula>0</formula>
    </cfRule>
  </conditionalFormatting>
  <conditionalFormatting sqref="AG97 AG99 AG101 AG104">
    <cfRule type="cellIs" dxfId="6577" priority="3016" operator="greaterThan">
      <formula>1</formula>
    </cfRule>
    <cfRule type="cellIs" dxfId="6576" priority="3017" operator="lessThan">
      <formula>0.8</formula>
    </cfRule>
  </conditionalFormatting>
  <conditionalFormatting sqref="AF97 AF99 AF101 AF104">
    <cfRule type="cellIs" dxfId="6575" priority="3019" operator="lessThan">
      <formula>0</formula>
    </cfRule>
  </conditionalFormatting>
  <conditionalFormatting sqref="AF71 AF73 AF75 AF79 AF77">
    <cfRule type="cellIs" dxfId="6574" priority="3013" operator="lessThan">
      <formula>0</formula>
    </cfRule>
  </conditionalFormatting>
  <conditionalFormatting sqref="S71 AH71">
    <cfRule type="cellIs" dxfId="6573" priority="3012" operator="lessThan">
      <formula>0.8</formula>
    </cfRule>
  </conditionalFormatting>
  <conditionalFormatting sqref="AG71 AG73 AG75 AG79 AG77">
    <cfRule type="cellIs" dxfId="6572" priority="3010" operator="greaterThan">
      <formula>1</formula>
    </cfRule>
    <cfRule type="cellIs" dxfId="6571" priority="3011" operator="lessThan">
      <formula>0.8</formula>
    </cfRule>
  </conditionalFormatting>
  <conditionalFormatting sqref="AF72 AF76 AF80">
    <cfRule type="cellIs" dxfId="6570" priority="3009" operator="lessThan">
      <formula>0</formula>
    </cfRule>
  </conditionalFormatting>
  <conditionalFormatting sqref="S72 AH72">
    <cfRule type="cellIs" dxfId="6569" priority="3008" operator="lessThan">
      <formula>0.8</formula>
    </cfRule>
  </conditionalFormatting>
  <conditionalFormatting sqref="S11">
    <cfRule type="cellIs" dxfId="6568" priority="3015" operator="lessThan">
      <formula>0.8</formula>
    </cfRule>
  </conditionalFormatting>
  <conditionalFormatting sqref="S10">
    <cfRule type="cellIs" dxfId="6567" priority="3014" operator="lessThan">
      <formula>0.8</formula>
    </cfRule>
  </conditionalFormatting>
  <conditionalFormatting sqref="AG72 AG76 AG80">
    <cfRule type="cellIs" dxfId="6566" priority="3006" operator="greaterThan">
      <formula>1</formula>
    </cfRule>
    <cfRule type="cellIs" dxfId="6565" priority="3007" operator="lessThan">
      <formula>0.8</formula>
    </cfRule>
  </conditionalFormatting>
  <conditionalFormatting sqref="AF14:AF16 Q15:Q16">
    <cfRule type="cellIs" dxfId="6564" priority="3005" operator="lessThan">
      <formula>0</formula>
    </cfRule>
  </conditionalFormatting>
  <conditionalFormatting sqref="R15:R16">
    <cfRule type="cellIs" dxfId="6563" priority="3003" operator="lessThan">
      <formula>0.8</formula>
    </cfRule>
    <cfRule type="cellIs" dxfId="6562" priority="3004" operator="greaterThan">
      <formula>1</formula>
    </cfRule>
  </conditionalFormatting>
  <conditionalFormatting sqref="R15:R16">
    <cfRule type="cellIs" dxfId="6561" priority="3001" operator="greaterThan">
      <formula>1</formula>
    </cfRule>
    <cfRule type="cellIs" dxfId="6560" priority="3002" operator="lessThan">
      <formula>0.8</formula>
    </cfRule>
  </conditionalFormatting>
  <conditionalFormatting sqref="P15:P16">
    <cfRule type="cellIs" dxfId="6559" priority="3000" operator="greaterThan">
      <formula>0</formula>
    </cfRule>
  </conditionalFormatting>
  <conditionalFormatting sqref="AH98">
    <cfRule type="cellIs" dxfId="6558" priority="2999" operator="lessThan">
      <formula>0.8</formula>
    </cfRule>
  </conditionalFormatting>
  <conditionalFormatting sqref="AF33 AF37">
    <cfRule type="cellIs" dxfId="6557" priority="2998" operator="lessThan">
      <formula>0</formula>
    </cfRule>
  </conditionalFormatting>
  <conditionalFormatting sqref="AG33 AG37">
    <cfRule type="cellIs" dxfId="6556" priority="2996" operator="greaterThan">
      <formula>1</formula>
    </cfRule>
    <cfRule type="cellIs" dxfId="6555" priority="2997" operator="lessThan">
      <formula>0.8</formula>
    </cfRule>
  </conditionalFormatting>
  <conditionalFormatting sqref="P41:P42">
    <cfRule type="cellIs" dxfId="6554" priority="2990" operator="greaterThan">
      <formula>0</formula>
    </cfRule>
  </conditionalFormatting>
  <conditionalFormatting sqref="Q41:Q42 AF34 AF41:AF42 AF38">
    <cfRule type="cellIs" dxfId="6553" priority="2995" operator="lessThan">
      <formula>0</formula>
    </cfRule>
  </conditionalFormatting>
  <conditionalFormatting sqref="R41:R42">
    <cfRule type="cellIs" dxfId="6552" priority="2993" operator="lessThan">
      <formula>0.8</formula>
    </cfRule>
    <cfRule type="cellIs" dxfId="6551" priority="2994" operator="greaterThan">
      <formula>1</formula>
    </cfRule>
  </conditionalFormatting>
  <conditionalFormatting sqref="R41:R42 AG34 AG41:AG42 AG38">
    <cfRule type="cellIs" dxfId="6550" priority="2991" operator="greaterThan">
      <formula>1</formula>
    </cfRule>
    <cfRule type="cellIs" dxfId="6549" priority="2992" operator="lessThan">
      <formula>0.8</formula>
    </cfRule>
  </conditionalFormatting>
  <conditionalFormatting sqref="AF137:AF144">
    <cfRule type="cellIs" dxfId="6548" priority="2989" operator="lessThan">
      <formula>0</formula>
    </cfRule>
  </conditionalFormatting>
  <conditionalFormatting sqref="AH137 S137">
    <cfRule type="cellIs" dxfId="6547" priority="2988" operator="lessThan">
      <formula>0.8</formula>
    </cfRule>
  </conditionalFormatting>
  <conditionalFormatting sqref="AG137:AG144">
    <cfRule type="cellIs" dxfId="6546" priority="2986" operator="greaterThan">
      <formula>1</formula>
    </cfRule>
    <cfRule type="cellIs" dxfId="6545" priority="2987" operator="lessThan">
      <formula>0.8</formula>
    </cfRule>
  </conditionalFormatting>
  <conditionalFormatting sqref="AF55">
    <cfRule type="cellIs" dxfId="6544" priority="2985" operator="lessThan">
      <formula>0</formula>
    </cfRule>
  </conditionalFormatting>
  <conditionalFormatting sqref="AG55">
    <cfRule type="cellIs" dxfId="6543" priority="2983" operator="greaterThan">
      <formula>1</formula>
    </cfRule>
    <cfRule type="cellIs" dxfId="6542" priority="2984" operator="lessThan">
      <formula>0.8</formula>
    </cfRule>
  </conditionalFormatting>
  <conditionalFormatting sqref="AF56 Q56">
    <cfRule type="cellIs" dxfId="6541" priority="2982" operator="lessThan">
      <formula>0</formula>
    </cfRule>
  </conditionalFormatting>
  <conditionalFormatting sqref="R56">
    <cfRule type="cellIs" dxfId="6540" priority="2980" operator="lessThan">
      <formula>0.8</formula>
    </cfRule>
    <cfRule type="cellIs" dxfId="6539" priority="2981" operator="greaterThan">
      <formula>1</formula>
    </cfRule>
  </conditionalFormatting>
  <conditionalFormatting sqref="AG56 R56">
    <cfRule type="cellIs" dxfId="6538" priority="2978" operator="greaterThan">
      <formula>1</formula>
    </cfRule>
    <cfRule type="cellIs" dxfId="6537" priority="2979" operator="lessThan">
      <formula>0.8</formula>
    </cfRule>
  </conditionalFormatting>
  <conditionalFormatting sqref="P56">
    <cfRule type="cellIs" dxfId="6536" priority="2977" operator="greaterThan">
      <formula>0</formula>
    </cfRule>
  </conditionalFormatting>
  <conditionalFormatting sqref="P54:P55">
    <cfRule type="cellIs" dxfId="6535" priority="2971" operator="greaterThan">
      <formula>0</formula>
    </cfRule>
  </conditionalFormatting>
  <conditionalFormatting sqref="Q54:Q55">
    <cfRule type="cellIs" dxfId="6534" priority="2976" operator="lessThan">
      <formula>0</formula>
    </cfRule>
  </conditionalFormatting>
  <conditionalFormatting sqref="R54:R55">
    <cfRule type="cellIs" dxfId="6533" priority="2974" operator="lessThan">
      <formula>0.8</formula>
    </cfRule>
    <cfRule type="cellIs" dxfId="6532" priority="2975" operator="greaterThan">
      <formula>1</formula>
    </cfRule>
  </conditionalFormatting>
  <conditionalFormatting sqref="R54:R55">
    <cfRule type="cellIs" dxfId="6531" priority="2972" operator="greaterThan">
      <formula>1</formula>
    </cfRule>
    <cfRule type="cellIs" dxfId="6530" priority="2973" operator="lessThan">
      <formula>0.8</formula>
    </cfRule>
  </conditionalFormatting>
  <conditionalFormatting sqref="P80:P81">
    <cfRule type="cellIs" dxfId="6529" priority="2965" operator="greaterThan">
      <formula>0</formula>
    </cfRule>
  </conditionalFormatting>
  <conditionalFormatting sqref="AF81 Q80:Q81">
    <cfRule type="cellIs" dxfId="6528" priority="2970" operator="lessThan">
      <formula>0</formula>
    </cfRule>
  </conditionalFormatting>
  <conditionalFormatting sqref="R80:R81">
    <cfRule type="cellIs" dxfId="6527" priority="2968" operator="lessThan">
      <formula>0.8</formula>
    </cfRule>
    <cfRule type="cellIs" dxfId="6526" priority="2969" operator="greaterThan">
      <formula>1</formula>
    </cfRule>
  </conditionalFormatting>
  <conditionalFormatting sqref="AG81 R80:R81">
    <cfRule type="cellIs" dxfId="6525" priority="2966" operator="greaterThan">
      <formula>1</formula>
    </cfRule>
    <cfRule type="cellIs" dxfId="6524" priority="2967" operator="lessThan">
      <formula>0.8</formula>
    </cfRule>
  </conditionalFormatting>
  <conditionalFormatting sqref="AH85">
    <cfRule type="cellIs" dxfId="6523" priority="2964" operator="lessThan">
      <formula>0.8</formula>
    </cfRule>
  </conditionalFormatting>
  <conditionalFormatting sqref="S85">
    <cfRule type="cellIs" dxfId="6522" priority="2963" operator="lessThan">
      <formula>0.8</formula>
    </cfRule>
  </conditionalFormatting>
  <conditionalFormatting sqref="AF107">
    <cfRule type="cellIs" dxfId="6521" priority="2962" operator="lessThan">
      <formula>0</formula>
    </cfRule>
  </conditionalFormatting>
  <conditionalFormatting sqref="AH100:AH107">
    <cfRule type="cellIs" dxfId="6520" priority="2961" operator="lessThan">
      <formula>0.8</formula>
    </cfRule>
  </conditionalFormatting>
  <conditionalFormatting sqref="AG107">
    <cfRule type="cellIs" dxfId="6519" priority="2959" operator="greaterThan">
      <formula>1</formula>
    </cfRule>
    <cfRule type="cellIs" dxfId="6518" priority="2960" operator="lessThan">
      <formula>0.8</formula>
    </cfRule>
  </conditionalFormatting>
  <conditionalFormatting sqref="P106:P107">
    <cfRule type="cellIs" dxfId="6517" priority="2953" operator="greaterThan">
      <formula>0</formula>
    </cfRule>
  </conditionalFormatting>
  <conditionalFormatting sqref="Q106:Q107">
    <cfRule type="cellIs" dxfId="6516" priority="2958" operator="lessThan">
      <formula>0</formula>
    </cfRule>
  </conditionalFormatting>
  <conditionalFormatting sqref="R106:R107">
    <cfRule type="cellIs" dxfId="6515" priority="2956" operator="lessThan">
      <formula>0.8</formula>
    </cfRule>
    <cfRule type="cellIs" dxfId="6514" priority="2957" operator="greaterThan">
      <formula>1</formula>
    </cfRule>
  </conditionalFormatting>
  <conditionalFormatting sqref="R106:R107">
    <cfRule type="cellIs" dxfId="6513" priority="2954" operator="greaterThan">
      <formula>1</formula>
    </cfRule>
    <cfRule type="cellIs" dxfId="6512" priority="2955" operator="lessThan">
      <formula>0.8</formula>
    </cfRule>
  </conditionalFormatting>
  <conditionalFormatting sqref="AF109:AF120">
    <cfRule type="cellIs" dxfId="6511" priority="2952" operator="lessThan">
      <formula>0</formula>
    </cfRule>
  </conditionalFormatting>
  <conditionalFormatting sqref="S109">
    <cfRule type="cellIs" dxfId="6510" priority="2951" operator="lessThan">
      <formula>0.8</formula>
    </cfRule>
  </conditionalFormatting>
  <conditionalFormatting sqref="AG109:AG120">
    <cfRule type="cellIs" dxfId="6509" priority="2949" operator="greaterThan">
      <formula>1</formula>
    </cfRule>
    <cfRule type="cellIs" dxfId="6508" priority="2950" operator="lessThan">
      <formula>0.8</formula>
    </cfRule>
  </conditionalFormatting>
  <conditionalFormatting sqref="S150">
    <cfRule type="cellIs" dxfId="6507" priority="2948" operator="lessThan">
      <formula>0.8</formula>
    </cfRule>
  </conditionalFormatting>
  <conditionalFormatting sqref="AH150">
    <cfRule type="cellIs" dxfId="6506" priority="2947" operator="lessThan">
      <formula>0.8</formula>
    </cfRule>
  </conditionalFormatting>
  <conditionalFormatting sqref="S149">
    <cfRule type="cellIs" dxfId="6505" priority="2946" operator="lessThan">
      <formula>0.8</formula>
    </cfRule>
  </conditionalFormatting>
  <conditionalFormatting sqref="Q26:Q29">
    <cfRule type="cellIs" dxfId="6504" priority="2945" operator="lessThan">
      <formula>0</formula>
    </cfRule>
  </conditionalFormatting>
  <conditionalFormatting sqref="S21:S29 AH21:AH29">
    <cfRule type="cellIs" dxfId="6503" priority="2944" operator="lessThan">
      <formula>0.8</formula>
    </cfRule>
  </conditionalFormatting>
  <conditionalFormatting sqref="R26:R29">
    <cfRule type="cellIs" dxfId="6502" priority="2942" operator="lessThan">
      <formula>0.8</formula>
    </cfRule>
    <cfRule type="cellIs" dxfId="6501" priority="2943" operator="greaterThan">
      <formula>1</formula>
    </cfRule>
  </conditionalFormatting>
  <conditionalFormatting sqref="R26:R29">
    <cfRule type="cellIs" dxfId="6500" priority="2940" operator="greaterThan">
      <formula>1</formula>
    </cfRule>
    <cfRule type="cellIs" dxfId="6499" priority="2941" operator="lessThan">
      <formula>0.8</formula>
    </cfRule>
  </conditionalFormatting>
  <conditionalFormatting sqref="P29">
    <cfRule type="cellIs" dxfId="6498" priority="2939" operator="greaterThan">
      <formula>0</formula>
    </cfRule>
  </conditionalFormatting>
  <conditionalFormatting sqref="AH91 S91">
    <cfRule type="cellIs" dxfId="6497" priority="2938" operator="lessThan">
      <formula>0.8</formula>
    </cfRule>
  </conditionalFormatting>
  <conditionalFormatting sqref="P92:P94">
    <cfRule type="cellIs" dxfId="6496" priority="2932" operator="greaterThan">
      <formula>0</formula>
    </cfRule>
  </conditionalFormatting>
  <conditionalFormatting sqref="Q92:Q94">
    <cfRule type="cellIs" dxfId="6495" priority="2937" operator="lessThan">
      <formula>0</formula>
    </cfRule>
  </conditionalFormatting>
  <conditionalFormatting sqref="R92:R94">
    <cfRule type="cellIs" dxfId="6494" priority="2935" operator="lessThan">
      <formula>0.8</formula>
    </cfRule>
    <cfRule type="cellIs" dxfId="6493" priority="2936" operator="greaterThan">
      <formula>1</formula>
    </cfRule>
  </conditionalFormatting>
  <conditionalFormatting sqref="R92:R94">
    <cfRule type="cellIs" dxfId="6492" priority="2933" operator="greaterThan">
      <formula>1</formula>
    </cfRule>
    <cfRule type="cellIs" dxfId="6491" priority="2934" operator="lessThan">
      <formula>0.8</formula>
    </cfRule>
  </conditionalFormatting>
  <conditionalFormatting sqref="AF146 Q146">
    <cfRule type="cellIs" dxfId="6490" priority="2931" operator="lessThan">
      <formula>0</formula>
    </cfRule>
  </conditionalFormatting>
  <conditionalFormatting sqref="AH139:AH146 S139:S146">
    <cfRule type="cellIs" dxfId="6489" priority="2930" operator="lessThan">
      <formula>0.8</formula>
    </cfRule>
  </conditionalFormatting>
  <conditionalFormatting sqref="R146">
    <cfRule type="cellIs" dxfId="6488" priority="2928" operator="lessThan">
      <formula>0.8</formula>
    </cfRule>
    <cfRule type="cellIs" dxfId="6487" priority="2929" operator="greaterThan">
      <formula>1</formula>
    </cfRule>
  </conditionalFormatting>
  <conditionalFormatting sqref="AG146 R146">
    <cfRule type="cellIs" dxfId="6486" priority="2926" operator="greaterThan">
      <formula>1</formula>
    </cfRule>
    <cfRule type="cellIs" dxfId="6485" priority="2927" operator="lessThan">
      <formula>0.8</formula>
    </cfRule>
  </conditionalFormatting>
  <conditionalFormatting sqref="P146">
    <cfRule type="cellIs" dxfId="6484" priority="2925" operator="greaterThan">
      <formula>0</formula>
    </cfRule>
  </conditionalFormatting>
  <conditionalFormatting sqref="Q119:Q120">
    <cfRule type="cellIs" dxfId="6483" priority="2924" operator="lessThan">
      <formula>0</formula>
    </cfRule>
  </conditionalFormatting>
  <conditionalFormatting sqref="R119:R120">
    <cfRule type="cellIs" dxfId="6482" priority="2922" operator="lessThan">
      <formula>0.8</formula>
    </cfRule>
    <cfRule type="cellIs" dxfId="6481" priority="2923" operator="greaterThan">
      <formula>1</formula>
    </cfRule>
  </conditionalFormatting>
  <conditionalFormatting sqref="R119:R120">
    <cfRule type="cellIs" dxfId="6480" priority="2920" operator="greaterThan">
      <formula>1</formula>
    </cfRule>
    <cfRule type="cellIs" dxfId="6479" priority="2921" operator="lessThan">
      <formula>0.8</formula>
    </cfRule>
  </conditionalFormatting>
  <conditionalFormatting sqref="P119:P120">
    <cfRule type="cellIs" dxfId="6478" priority="2919" operator="greaterThan">
      <formula>0</formula>
    </cfRule>
  </conditionalFormatting>
  <conditionalFormatting sqref="S44:S56">
    <cfRule type="cellIs" dxfId="6477" priority="2918" operator="lessThan">
      <formula>0.8</formula>
    </cfRule>
  </conditionalFormatting>
  <conditionalFormatting sqref="S108">
    <cfRule type="cellIs" dxfId="6476" priority="2917" operator="lessThan">
      <formula>0.8</formula>
    </cfRule>
  </conditionalFormatting>
  <conditionalFormatting sqref="S96">
    <cfRule type="cellIs" dxfId="6475" priority="2916" operator="lessThan">
      <formula>0.8</formula>
    </cfRule>
  </conditionalFormatting>
  <conditionalFormatting sqref="S97">
    <cfRule type="cellIs" dxfId="6474" priority="2915" operator="lessThan">
      <formula>0.8</formula>
    </cfRule>
  </conditionalFormatting>
  <conditionalFormatting sqref="S103">
    <cfRule type="cellIs" dxfId="6473" priority="2914" operator="lessThan">
      <formula>0.8</formula>
    </cfRule>
  </conditionalFormatting>
  <conditionalFormatting sqref="S99">
    <cfRule type="cellIs" dxfId="6472" priority="2913" operator="lessThan">
      <formula>0.8</formula>
    </cfRule>
  </conditionalFormatting>
  <conditionalFormatting sqref="S101">
    <cfRule type="cellIs" dxfId="6471" priority="2910" operator="lessThan">
      <formula>0.8</formula>
    </cfRule>
  </conditionalFormatting>
  <conditionalFormatting sqref="S100">
    <cfRule type="cellIs" dxfId="6470" priority="2912" operator="lessThan">
      <formula>0.8</formula>
    </cfRule>
  </conditionalFormatting>
  <conditionalFormatting sqref="S102">
    <cfRule type="cellIs" dxfId="6469" priority="2911" operator="lessThan">
      <formula>0.8</formula>
    </cfRule>
  </conditionalFormatting>
  <conditionalFormatting sqref="S98">
    <cfRule type="cellIs" dxfId="6468" priority="2909" operator="lessThan">
      <formula>0.8</formula>
    </cfRule>
  </conditionalFormatting>
  <conditionalFormatting sqref="S104">
    <cfRule type="cellIs" dxfId="6467" priority="2908" operator="lessThan">
      <formula>0.8</formula>
    </cfRule>
  </conditionalFormatting>
  <conditionalFormatting sqref="Q162:Q167">
    <cfRule type="cellIs" dxfId="6466" priority="2907" operator="lessThan">
      <formula>0</formula>
    </cfRule>
  </conditionalFormatting>
  <conditionalFormatting sqref="R162:R167">
    <cfRule type="cellIs" dxfId="6465" priority="2905" operator="lessThan">
      <formula>0.8</formula>
    </cfRule>
    <cfRule type="cellIs" dxfId="6464" priority="2906" operator="greaterThan">
      <formula>1</formula>
    </cfRule>
  </conditionalFormatting>
  <conditionalFormatting sqref="R162:R167">
    <cfRule type="cellIs" dxfId="6463" priority="2903" operator="greaterThan">
      <formula>1</formula>
    </cfRule>
    <cfRule type="cellIs" dxfId="6462" priority="2904" operator="lessThan">
      <formula>0.8</formula>
    </cfRule>
  </conditionalFormatting>
  <conditionalFormatting sqref="P162:P167">
    <cfRule type="cellIs" dxfId="6461" priority="2902" operator="greaterThan">
      <formula>0</formula>
    </cfRule>
  </conditionalFormatting>
  <conditionalFormatting sqref="P168">
    <cfRule type="cellIs" dxfId="6460" priority="2896" operator="greaterThan">
      <formula>0</formula>
    </cfRule>
  </conditionalFormatting>
  <conditionalFormatting sqref="R168">
    <cfRule type="cellIs" dxfId="6459" priority="2899" operator="lessThan">
      <formula>0.8</formula>
    </cfRule>
    <cfRule type="cellIs" dxfId="6458" priority="2900" operator="greaterThan">
      <formula>1</formula>
    </cfRule>
  </conditionalFormatting>
  <conditionalFormatting sqref="R168">
    <cfRule type="cellIs" dxfId="6457" priority="2897" operator="greaterThan">
      <formula>1</formula>
    </cfRule>
    <cfRule type="cellIs" dxfId="6456" priority="2898" operator="lessThan">
      <formula>0.8</formula>
    </cfRule>
  </conditionalFormatting>
  <conditionalFormatting sqref="Q168">
    <cfRule type="cellIs" dxfId="6455" priority="2901" operator="lessThan">
      <formula>0</formula>
    </cfRule>
  </conditionalFormatting>
  <conditionalFormatting sqref="Q83">
    <cfRule type="cellIs" dxfId="6454" priority="2895" operator="lessThan">
      <formula>0</formula>
    </cfRule>
  </conditionalFormatting>
  <conditionalFormatting sqref="R83">
    <cfRule type="cellIs" dxfId="6453" priority="2893" operator="lessThan">
      <formula>0.8</formula>
    </cfRule>
    <cfRule type="cellIs" dxfId="6452" priority="2894" operator="greaterThan">
      <formula>1</formula>
    </cfRule>
  </conditionalFormatting>
  <conditionalFormatting sqref="R83">
    <cfRule type="cellIs" dxfId="6451" priority="2891" operator="greaterThan">
      <formula>1</formula>
    </cfRule>
    <cfRule type="cellIs" dxfId="6450" priority="2892" operator="lessThan">
      <formula>0.8</formula>
    </cfRule>
  </conditionalFormatting>
  <conditionalFormatting sqref="P83">
    <cfRule type="cellIs" dxfId="6449" priority="2890" operator="greaterThan">
      <formula>0</formula>
    </cfRule>
  </conditionalFormatting>
  <conditionalFormatting sqref="Q83">
    <cfRule type="cellIs" dxfId="6448" priority="2889" operator="lessThan">
      <formula>0</formula>
    </cfRule>
  </conditionalFormatting>
  <conditionalFormatting sqref="R83">
    <cfRule type="cellIs" dxfId="6447" priority="2887" operator="lessThan">
      <formula>0.8</formula>
    </cfRule>
    <cfRule type="cellIs" dxfId="6446" priority="2888" operator="greaterThan">
      <formula>1</formula>
    </cfRule>
  </conditionalFormatting>
  <conditionalFormatting sqref="R83">
    <cfRule type="cellIs" dxfId="6445" priority="2885" operator="greaterThan">
      <formula>1</formula>
    </cfRule>
    <cfRule type="cellIs" dxfId="6444" priority="2886" operator="lessThan">
      <formula>0.8</formula>
    </cfRule>
  </conditionalFormatting>
  <conditionalFormatting sqref="P83">
    <cfRule type="cellIs" dxfId="6443" priority="2884" operator="greaterThan">
      <formula>0</formula>
    </cfRule>
  </conditionalFormatting>
  <conditionalFormatting sqref="Q83">
    <cfRule type="cellIs" dxfId="6442" priority="2883" operator="lessThan">
      <formula>0</formula>
    </cfRule>
  </conditionalFormatting>
  <conditionalFormatting sqref="R83">
    <cfRule type="cellIs" dxfId="6441" priority="2881" operator="lessThan">
      <formula>0.8</formula>
    </cfRule>
    <cfRule type="cellIs" dxfId="6440" priority="2882" operator="greaterThan">
      <formula>1</formula>
    </cfRule>
  </conditionalFormatting>
  <conditionalFormatting sqref="R83">
    <cfRule type="cellIs" dxfId="6439" priority="2879" operator="greaterThan">
      <formula>1</formula>
    </cfRule>
    <cfRule type="cellIs" dxfId="6438" priority="2880" operator="lessThan">
      <formula>0.8</formula>
    </cfRule>
  </conditionalFormatting>
  <conditionalFormatting sqref="P83">
    <cfRule type="cellIs" dxfId="6437" priority="2878" operator="greaterThan">
      <formula>0</formula>
    </cfRule>
  </conditionalFormatting>
  <conditionalFormatting sqref="Q83">
    <cfRule type="cellIs" dxfId="6436" priority="2877" operator="lessThan">
      <formula>0</formula>
    </cfRule>
  </conditionalFormatting>
  <conditionalFormatting sqref="R83">
    <cfRule type="cellIs" dxfId="6435" priority="2875" operator="lessThan">
      <formula>0.8</formula>
    </cfRule>
    <cfRule type="cellIs" dxfId="6434" priority="2876" operator="greaterThan">
      <formula>1</formula>
    </cfRule>
  </conditionalFormatting>
  <conditionalFormatting sqref="R83">
    <cfRule type="cellIs" dxfId="6433" priority="2873" operator="greaterThan">
      <formula>1</formula>
    </cfRule>
    <cfRule type="cellIs" dxfId="6432" priority="2874" operator="lessThan">
      <formula>0.8</formula>
    </cfRule>
  </conditionalFormatting>
  <conditionalFormatting sqref="P83">
    <cfRule type="cellIs" dxfId="6431" priority="2872" operator="greaterThan">
      <formula>0</formula>
    </cfRule>
  </conditionalFormatting>
  <conditionalFormatting sqref="P83">
    <cfRule type="cellIs" dxfId="6430" priority="2866" operator="greaterThan">
      <formula>0</formula>
    </cfRule>
  </conditionalFormatting>
  <conditionalFormatting sqref="Q83">
    <cfRule type="cellIs" dxfId="6429" priority="2871" operator="lessThan">
      <formula>0</formula>
    </cfRule>
  </conditionalFormatting>
  <conditionalFormatting sqref="R83">
    <cfRule type="cellIs" dxfId="6428" priority="2869" operator="lessThan">
      <formula>0.8</formula>
    </cfRule>
    <cfRule type="cellIs" dxfId="6427" priority="2870" operator="greaterThan">
      <formula>1</formula>
    </cfRule>
  </conditionalFormatting>
  <conditionalFormatting sqref="R83">
    <cfRule type="cellIs" dxfId="6426" priority="2867" operator="greaterThan">
      <formula>1</formula>
    </cfRule>
    <cfRule type="cellIs" dxfId="6425" priority="2868" operator="lessThan">
      <formula>0.8</formula>
    </cfRule>
  </conditionalFormatting>
  <conditionalFormatting sqref="P83">
    <cfRule type="cellIs" dxfId="6424" priority="2860" operator="greaterThan">
      <formula>0</formula>
    </cfRule>
  </conditionalFormatting>
  <conditionalFormatting sqref="Q83">
    <cfRule type="cellIs" dxfId="6423" priority="2865" operator="lessThan">
      <formula>0</formula>
    </cfRule>
  </conditionalFormatting>
  <conditionalFormatting sqref="R83">
    <cfRule type="cellIs" dxfId="6422" priority="2863" operator="lessThan">
      <formula>0.8</formula>
    </cfRule>
    <cfRule type="cellIs" dxfId="6421" priority="2864" operator="greaterThan">
      <formula>1</formula>
    </cfRule>
  </conditionalFormatting>
  <conditionalFormatting sqref="R83">
    <cfRule type="cellIs" dxfId="6420" priority="2861" operator="greaterThan">
      <formula>1</formula>
    </cfRule>
    <cfRule type="cellIs" dxfId="6419" priority="2862" operator="lessThan">
      <formula>0.8</formula>
    </cfRule>
  </conditionalFormatting>
  <conditionalFormatting sqref="R83">
    <cfRule type="cellIs" dxfId="6418" priority="2857" operator="lessThan">
      <formula>0.8</formula>
    </cfRule>
    <cfRule type="cellIs" dxfId="6417" priority="2858" operator="greaterThan">
      <formula>1</formula>
    </cfRule>
  </conditionalFormatting>
  <conditionalFormatting sqref="R83">
    <cfRule type="cellIs" dxfId="6416" priority="2855" operator="greaterThan">
      <formula>1</formula>
    </cfRule>
    <cfRule type="cellIs" dxfId="6415" priority="2856" operator="lessThan">
      <formula>0.8</formula>
    </cfRule>
  </conditionalFormatting>
  <conditionalFormatting sqref="P83">
    <cfRule type="cellIs" dxfId="6414" priority="2854" operator="greaterThan">
      <formula>0</formula>
    </cfRule>
  </conditionalFormatting>
  <conditionalFormatting sqref="Q83">
    <cfRule type="cellIs" dxfId="6413" priority="2859" operator="lessThan">
      <formula>0</formula>
    </cfRule>
  </conditionalFormatting>
  <conditionalFormatting sqref="Q83">
    <cfRule type="cellIs" dxfId="6412" priority="2853" operator="lessThan">
      <formula>0</formula>
    </cfRule>
  </conditionalFormatting>
  <conditionalFormatting sqref="R83">
    <cfRule type="cellIs" dxfId="6411" priority="2851" operator="lessThan">
      <formula>0.8</formula>
    </cfRule>
    <cfRule type="cellIs" dxfId="6410" priority="2852" operator="greaterThan">
      <formula>1</formula>
    </cfRule>
  </conditionalFormatting>
  <conditionalFormatting sqref="R83">
    <cfRule type="cellIs" dxfId="6409" priority="2849" operator="greaterThan">
      <formula>1</formula>
    </cfRule>
    <cfRule type="cellIs" dxfId="6408" priority="2850" operator="lessThan">
      <formula>0.8</formula>
    </cfRule>
  </conditionalFormatting>
  <conditionalFormatting sqref="P83">
    <cfRule type="cellIs" dxfId="6407" priority="2848" operator="greaterThan">
      <formula>0</formula>
    </cfRule>
  </conditionalFormatting>
  <conditionalFormatting sqref="P83">
    <cfRule type="cellIs" dxfId="6406" priority="2842" operator="greaterThan">
      <formula>0</formula>
    </cfRule>
  </conditionalFormatting>
  <conditionalFormatting sqref="Q83">
    <cfRule type="cellIs" dxfId="6405" priority="2847" operator="lessThan">
      <formula>0</formula>
    </cfRule>
  </conditionalFormatting>
  <conditionalFormatting sqref="R83">
    <cfRule type="cellIs" dxfId="6404" priority="2845" operator="lessThan">
      <formula>0.8</formula>
    </cfRule>
    <cfRule type="cellIs" dxfId="6403" priority="2846" operator="greaterThan">
      <formula>1</formula>
    </cfRule>
  </conditionalFormatting>
  <conditionalFormatting sqref="R83">
    <cfRule type="cellIs" dxfId="6402" priority="2843" operator="greaterThan">
      <formula>1</formula>
    </cfRule>
    <cfRule type="cellIs" dxfId="6401" priority="2844" operator="lessThan">
      <formula>0.8</formula>
    </cfRule>
  </conditionalFormatting>
  <conditionalFormatting sqref="P83">
    <cfRule type="cellIs" dxfId="6400" priority="2836" operator="greaterThan">
      <formula>0</formula>
    </cfRule>
  </conditionalFormatting>
  <conditionalFormatting sqref="Q83">
    <cfRule type="cellIs" dxfId="6399" priority="2841" operator="lessThan">
      <formula>0</formula>
    </cfRule>
  </conditionalFormatting>
  <conditionalFormatting sqref="R83">
    <cfRule type="cellIs" dxfId="6398" priority="2839" operator="lessThan">
      <formula>0.8</formula>
    </cfRule>
    <cfRule type="cellIs" dxfId="6397" priority="2840" operator="greaterThan">
      <formula>1</formula>
    </cfRule>
  </conditionalFormatting>
  <conditionalFormatting sqref="R83">
    <cfRule type="cellIs" dxfId="6396" priority="2837" operator="greaterThan">
      <formula>1</formula>
    </cfRule>
    <cfRule type="cellIs" dxfId="6395" priority="2838" operator="lessThan">
      <formula>0.8</formula>
    </cfRule>
  </conditionalFormatting>
  <conditionalFormatting sqref="R83">
    <cfRule type="cellIs" dxfId="6394" priority="2833" operator="lessThan">
      <formula>0.8</formula>
    </cfRule>
    <cfRule type="cellIs" dxfId="6393" priority="2834" operator="greaterThan">
      <formula>1</formula>
    </cfRule>
  </conditionalFormatting>
  <conditionalFormatting sqref="R83">
    <cfRule type="cellIs" dxfId="6392" priority="2831" operator="greaterThan">
      <formula>1</formula>
    </cfRule>
    <cfRule type="cellIs" dxfId="6391" priority="2832" operator="lessThan">
      <formula>0.8</formula>
    </cfRule>
  </conditionalFormatting>
  <conditionalFormatting sqref="P83">
    <cfRule type="cellIs" dxfId="6390" priority="2830" operator="greaterThan">
      <formula>0</formula>
    </cfRule>
  </conditionalFormatting>
  <conditionalFormatting sqref="Q83">
    <cfRule type="cellIs" dxfId="6389" priority="2835" operator="lessThan">
      <formula>0</formula>
    </cfRule>
  </conditionalFormatting>
  <conditionalFormatting sqref="P83">
    <cfRule type="cellIs" dxfId="6388" priority="2824" operator="greaterThan">
      <formula>0</formula>
    </cfRule>
  </conditionalFormatting>
  <conditionalFormatting sqref="Q83">
    <cfRule type="cellIs" dxfId="6387" priority="2829" operator="lessThan">
      <formula>0</formula>
    </cfRule>
  </conditionalFormatting>
  <conditionalFormatting sqref="R83">
    <cfRule type="cellIs" dxfId="6386" priority="2827" operator="lessThan">
      <formula>0.8</formula>
    </cfRule>
    <cfRule type="cellIs" dxfId="6385" priority="2828" operator="greaterThan">
      <formula>1</formula>
    </cfRule>
  </conditionalFormatting>
  <conditionalFormatting sqref="R83">
    <cfRule type="cellIs" dxfId="6384" priority="2825" operator="greaterThan">
      <formula>1</formula>
    </cfRule>
    <cfRule type="cellIs" dxfId="6383" priority="2826" operator="lessThan">
      <formula>0.8</formula>
    </cfRule>
  </conditionalFormatting>
  <conditionalFormatting sqref="R83">
    <cfRule type="cellIs" dxfId="6382" priority="2821" operator="lessThan">
      <formula>0.8</formula>
    </cfRule>
    <cfRule type="cellIs" dxfId="6381" priority="2822" operator="greaterThan">
      <formula>1</formula>
    </cfRule>
  </conditionalFormatting>
  <conditionalFormatting sqref="R83">
    <cfRule type="cellIs" dxfId="6380" priority="2819" operator="greaterThan">
      <formula>1</formula>
    </cfRule>
    <cfRule type="cellIs" dxfId="6379" priority="2820" operator="lessThan">
      <formula>0.8</formula>
    </cfRule>
  </conditionalFormatting>
  <conditionalFormatting sqref="P83">
    <cfRule type="cellIs" dxfId="6378" priority="2818" operator="greaterThan">
      <formula>0</formula>
    </cfRule>
  </conditionalFormatting>
  <conditionalFormatting sqref="Q83">
    <cfRule type="cellIs" dxfId="6377" priority="2823" operator="lessThan">
      <formula>0</formula>
    </cfRule>
  </conditionalFormatting>
  <conditionalFormatting sqref="R83">
    <cfRule type="cellIs" dxfId="6376" priority="2815" operator="lessThan">
      <formula>0.8</formula>
    </cfRule>
    <cfRule type="cellIs" dxfId="6375" priority="2816" operator="greaterThan">
      <formula>1</formula>
    </cfRule>
  </conditionalFormatting>
  <conditionalFormatting sqref="R83">
    <cfRule type="cellIs" dxfId="6374" priority="2813" operator="greaterThan">
      <formula>1</formula>
    </cfRule>
    <cfRule type="cellIs" dxfId="6373" priority="2814" operator="lessThan">
      <formula>0.8</formula>
    </cfRule>
  </conditionalFormatting>
  <conditionalFormatting sqref="P83">
    <cfRule type="cellIs" dxfId="6372" priority="2812" operator="greaterThan">
      <formula>0</formula>
    </cfRule>
  </conditionalFormatting>
  <conditionalFormatting sqref="Q83">
    <cfRule type="cellIs" dxfId="6371" priority="2817" operator="lessThan">
      <formula>0</formula>
    </cfRule>
  </conditionalFormatting>
  <conditionalFormatting sqref="Q83">
    <cfRule type="cellIs" dxfId="6370" priority="2811" operator="lessThan">
      <formula>0</formula>
    </cfRule>
  </conditionalFormatting>
  <conditionalFormatting sqref="R83">
    <cfRule type="cellIs" dxfId="6369" priority="2809" operator="lessThan">
      <formula>0.8</formula>
    </cfRule>
    <cfRule type="cellIs" dxfId="6368" priority="2810" operator="greaterThan">
      <formula>1</formula>
    </cfRule>
  </conditionalFormatting>
  <conditionalFormatting sqref="R83">
    <cfRule type="cellIs" dxfId="6367" priority="2807" operator="greaterThan">
      <formula>1</formula>
    </cfRule>
    <cfRule type="cellIs" dxfId="6366" priority="2808" operator="lessThan">
      <formula>0.8</formula>
    </cfRule>
  </conditionalFormatting>
  <conditionalFormatting sqref="P83">
    <cfRule type="cellIs" dxfId="6365" priority="2806" operator="greaterThan">
      <formula>0</formula>
    </cfRule>
  </conditionalFormatting>
  <conditionalFormatting sqref="Q83">
    <cfRule type="cellIs" dxfId="6364" priority="2800" operator="lessThan">
      <formula>0</formula>
    </cfRule>
  </conditionalFormatting>
  <conditionalFormatting sqref="R83">
    <cfRule type="cellIs" dxfId="6363" priority="2804" operator="lessThan">
      <formula>0.8</formula>
    </cfRule>
    <cfRule type="cellIs" dxfId="6362" priority="2805" operator="greaterThan">
      <formula>1</formula>
    </cfRule>
  </conditionalFormatting>
  <conditionalFormatting sqref="R83">
    <cfRule type="cellIs" dxfId="6361" priority="2802" operator="greaterThan">
      <formula>1</formula>
    </cfRule>
    <cfRule type="cellIs" dxfId="6360" priority="2803" operator="lessThan">
      <formula>0.8</formula>
    </cfRule>
  </conditionalFormatting>
  <conditionalFormatting sqref="P83">
    <cfRule type="cellIs" dxfId="6359" priority="2801" operator="greaterThan">
      <formula>0</formula>
    </cfRule>
  </conditionalFormatting>
  <conditionalFormatting sqref="Q83">
    <cfRule type="cellIs" dxfId="6358" priority="2799" operator="lessThan">
      <formula>0</formula>
    </cfRule>
  </conditionalFormatting>
  <conditionalFormatting sqref="R83">
    <cfRule type="cellIs" dxfId="6357" priority="2797" operator="lessThan">
      <formula>0.8</formula>
    </cfRule>
    <cfRule type="cellIs" dxfId="6356" priority="2798" operator="greaterThan">
      <formula>1</formula>
    </cfRule>
  </conditionalFormatting>
  <conditionalFormatting sqref="R83">
    <cfRule type="cellIs" dxfId="6355" priority="2795" operator="greaterThan">
      <formula>1</formula>
    </cfRule>
    <cfRule type="cellIs" dxfId="6354" priority="2796" operator="lessThan">
      <formula>0.8</formula>
    </cfRule>
  </conditionalFormatting>
  <conditionalFormatting sqref="P83">
    <cfRule type="cellIs" dxfId="6353" priority="2794" operator="greaterThan">
      <formula>0</formula>
    </cfRule>
  </conditionalFormatting>
  <conditionalFormatting sqref="Q83">
    <cfRule type="cellIs" dxfId="6352" priority="2793" operator="lessThan">
      <formula>0</formula>
    </cfRule>
  </conditionalFormatting>
  <conditionalFormatting sqref="R83">
    <cfRule type="cellIs" dxfId="6351" priority="2791" operator="lessThan">
      <formula>0.8</formula>
    </cfRule>
    <cfRule type="cellIs" dxfId="6350" priority="2792" operator="greaterThan">
      <formula>1</formula>
    </cfRule>
  </conditionalFormatting>
  <conditionalFormatting sqref="R83">
    <cfRule type="cellIs" dxfId="6349" priority="2789" operator="greaterThan">
      <formula>1</formula>
    </cfRule>
    <cfRule type="cellIs" dxfId="6348" priority="2790" operator="lessThan">
      <formula>0.8</formula>
    </cfRule>
  </conditionalFormatting>
  <conditionalFormatting sqref="P83">
    <cfRule type="cellIs" dxfId="6347" priority="2788" operator="greaterThan">
      <formula>0</formula>
    </cfRule>
  </conditionalFormatting>
  <conditionalFormatting sqref="Q83">
    <cfRule type="cellIs" dxfId="6346" priority="2787" operator="lessThan">
      <formula>0</formula>
    </cfRule>
  </conditionalFormatting>
  <conditionalFormatting sqref="R83">
    <cfRule type="cellIs" dxfId="6345" priority="2785" operator="lessThan">
      <formula>0.8</formula>
    </cfRule>
    <cfRule type="cellIs" dxfId="6344" priority="2786" operator="greaterThan">
      <formula>1</formula>
    </cfRule>
  </conditionalFormatting>
  <conditionalFormatting sqref="R83">
    <cfRule type="cellIs" dxfId="6343" priority="2783" operator="greaterThan">
      <formula>1</formula>
    </cfRule>
    <cfRule type="cellIs" dxfId="6342" priority="2784" operator="lessThan">
      <formula>0.8</formula>
    </cfRule>
  </conditionalFormatting>
  <conditionalFormatting sqref="P83">
    <cfRule type="cellIs" dxfId="6341" priority="2782" operator="greaterThan">
      <formula>0</formula>
    </cfRule>
  </conditionalFormatting>
  <conditionalFormatting sqref="Q83">
    <cfRule type="cellIs" dxfId="6340" priority="2781" operator="lessThan">
      <formula>0</formula>
    </cfRule>
  </conditionalFormatting>
  <conditionalFormatting sqref="R83">
    <cfRule type="cellIs" dxfId="6339" priority="2779" operator="lessThan">
      <formula>0.8</formula>
    </cfRule>
    <cfRule type="cellIs" dxfId="6338" priority="2780" operator="greaterThan">
      <formula>1</formula>
    </cfRule>
  </conditionalFormatting>
  <conditionalFormatting sqref="R83">
    <cfRule type="cellIs" dxfId="6337" priority="2777" operator="greaterThan">
      <formula>1</formula>
    </cfRule>
    <cfRule type="cellIs" dxfId="6336" priority="2778" operator="lessThan">
      <formula>0.8</formula>
    </cfRule>
  </conditionalFormatting>
  <conditionalFormatting sqref="P83">
    <cfRule type="cellIs" dxfId="6335" priority="2776" operator="greaterThan">
      <formula>0</formula>
    </cfRule>
  </conditionalFormatting>
  <conditionalFormatting sqref="Q83">
    <cfRule type="cellIs" dxfId="6334" priority="2775" operator="lessThan">
      <formula>0</formula>
    </cfRule>
  </conditionalFormatting>
  <conditionalFormatting sqref="R83">
    <cfRule type="cellIs" dxfId="6333" priority="2773" operator="lessThan">
      <formula>0.8</formula>
    </cfRule>
    <cfRule type="cellIs" dxfId="6332" priority="2774" operator="greaterThan">
      <formula>1</formula>
    </cfRule>
  </conditionalFormatting>
  <conditionalFormatting sqref="R83">
    <cfRule type="cellIs" dxfId="6331" priority="2771" operator="greaterThan">
      <formula>1</formula>
    </cfRule>
    <cfRule type="cellIs" dxfId="6330" priority="2772" operator="lessThan">
      <formula>0.8</formula>
    </cfRule>
  </conditionalFormatting>
  <conditionalFormatting sqref="P83">
    <cfRule type="cellIs" dxfId="6329" priority="2770" operator="greaterThan">
      <formula>0</formula>
    </cfRule>
  </conditionalFormatting>
  <conditionalFormatting sqref="P83">
    <cfRule type="cellIs" dxfId="6328" priority="2764" operator="greaterThan">
      <formula>0</formula>
    </cfRule>
  </conditionalFormatting>
  <conditionalFormatting sqref="Q83">
    <cfRule type="cellIs" dxfId="6327" priority="2769" operator="lessThan">
      <formula>0</formula>
    </cfRule>
  </conditionalFormatting>
  <conditionalFormatting sqref="R83">
    <cfRule type="cellIs" dxfId="6326" priority="2767" operator="lessThan">
      <formula>0.8</formula>
    </cfRule>
    <cfRule type="cellIs" dxfId="6325" priority="2768" operator="greaterThan">
      <formula>1</formula>
    </cfRule>
  </conditionalFormatting>
  <conditionalFormatting sqref="R83">
    <cfRule type="cellIs" dxfId="6324" priority="2765" operator="greaterThan">
      <formula>1</formula>
    </cfRule>
    <cfRule type="cellIs" dxfId="6323" priority="2766" operator="lessThan">
      <formula>0.8</formula>
    </cfRule>
  </conditionalFormatting>
  <conditionalFormatting sqref="P83">
    <cfRule type="cellIs" dxfId="6322" priority="2758" operator="greaterThan">
      <formula>0</formula>
    </cfRule>
  </conditionalFormatting>
  <conditionalFormatting sqref="Q83">
    <cfRule type="cellIs" dxfId="6321" priority="2763" operator="lessThan">
      <formula>0</formula>
    </cfRule>
  </conditionalFormatting>
  <conditionalFormatting sqref="R83">
    <cfRule type="cellIs" dxfId="6320" priority="2761" operator="lessThan">
      <formula>0.8</formula>
    </cfRule>
    <cfRule type="cellIs" dxfId="6319" priority="2762" operator="greaterThan">
      <formula>1</formula>
    </cfRule>
  </conditionalFormatting>
  <conditionalFormatting sqref="R83">
    <cfRule type="cellIs" dxfId="6318" priority="2759" operator="greaterThan">
      <formula>1</formula>
    </cfRule>
    <cfRule type="cellIs" dxfId="6317" priority="2760" operator="lessThan">
      <formula>0.8</formula>
    </cfRule>
  </conditionalFormatting>
  <conditionalFormatting sqref="R83">
    <cfRule type="cellIs" dxfId="6316" priority="2755" operator="lessThan">
      <formula>0.8</formula>
    </cfRule>
    <cfRule type="cellIs" dxfId="6315" priority="2756" operator="greaterThan">
      <formula>1</formula>
    </cfRule>
  </conditionalFormatting>
  <conditionalFormatting sqref="R83">
    <cfRule type="cellIs" dxfId="6314" priority="2753" operator="greaterThan">
      <formula>1</formula>
    </cfRule>
    <cfRule type="cellIs" dxfId="6313" priority="2754" operator="lessThan">
      <formula>0.8</formula>
    </cfRule>
  </conditionalFormatting>
  <conditionalFormatting sqref="P83">
    <cfRule type="cellIs" dxfId="6312" priority="2752" operator="greaterThan">
      <formula>0</formula>
    </cfRule>
  </conditionalFormatting>
  <conditionalFormatting sqref="Q83">
    <cfRule type="cellIs" dxfId="6311" priority="2757" operator="lessThan">
      <formula>0</formula>
    </cfRule>
  </conditionalFormatting>
  <conditionalFormatting sqref="Q83">
    <cfRule type="cellIs" dxfId="6310" priority="2751" operator="lessThan">
      <formula>0</formula>
    </cfRule>
  </conditionalFormatting>
  <conditionalFormatting sqref="R83">
    <cfRule type="cellIs" dxfId="6309" priority="2749" operator="lessThan">
      <formula>0.8</formula>
    </cfRule>
    <cfRule type="cellIs" dxfId="6308" priority="2750" operator="greaterThan">
      <formula>1</formula>
    </cfRule>
  </conditionalFormatting>
  <conditionalFormatting sqref="R83">
    <cfRule type="cellIs" dxfId="6307" priority="2747" operator="greaterThan">
      <formula>1</formula>
    </cfRule>
    <cfRule type="cellIs" dxfId="6306" priority="2748" operator="lessThan">
      <formula>0.8</formula>
    </cfRule>
  </conditionalFormatting>
  <conditionalFormatting sqref="P83">
    <cfRule type="cellIs" dxfId="6305" priority="2746" operator="greaterThan">
      <formula>0</formula>
    </cfRule>
  </conditionalFormatting>
  <conditionalFormatting sqref="Q83">
    <cfRule type="cellIs" dxfId="6304" priority="2745" operator="lessThan">
      <formula>0</formula>
    </cfRule>
  </conditionalFormatting>
  <conditionalFormatting sqref="R83">
    <cfRule type="cellIs" dxfId="6303" priority="2743" operator="lessThan">
      <formula>0.8</formula>
    </cfRule>
    <cfRule type="cellIs" dxfId="6302" priority="2744" operator="greaterThan">
      <formula>1</formula>
    </cfRule>
  </conditionalFormatting>
  <conditionalFormatting sqref="R83">
    <cfRule type="cellIs" dxfId="6301" priority="2741" operator="greaterThan">
      <formula>1</formula>
    </cfRule>
    <cfRule type="cellIs" dxfId="6300" priority="2742" operator="lessThan">
      <formula>0.8</formula>
    </cfRule>
  </conditionalFormatting>
  <conditionalFormatting sqref="P83">
    <cfRule type="cellIs" dxfId="6299" priority="2740" operator="greaterThan">
      <formula>0</formula>
    </cfRule>
  </conditionalFormatting>
  <conditionalFormatting sqref="Q83">
    <cfRule type="cellIs" dxfId="6298" priority="2739" operator="lessThan">
      <formula>0</formula>
    </cfRule>
  </conditionalFormatting>
  <conditionalFormatting sqref="R83">
    <cfRule type="cellIs" dxfId="6297" priority="2737" operator="lessThan">
      <formula>0.8</formula>
    </cfRule>
    <cfRule type="cellIs" dxfId="6296" priority="2738" operator="greaterThan">
      <formula>1</formula>
    </cfRule>
  </conditionalFormatting>
  <conditionalFormatting sqref="R83">
    <cfRule type="cellIs" dxfId="6295" priority="2735" operator="greaterThan">
      <formula>1</formula>
    </cfRule>
    <cfRule type="cellIs" dxfId="6294" priority="2736" operator="lessThan">
      <formula>0.8</formula>
    </cfRule>
  </conditionalFormatting>
  <conditionalFormatting sqref="P83">
    <cfRule type="cellIs" dxfId="6293" priority="2734" operator="greaterThan">
      <formula>0</formula>
    </cfRule>
  </conditionalFormatting>
  <conditionalFormatting sqref="Q83">
    <cfRule type="cellIs" dxfId="6292" priority="2733" operator="lessThan">
      <formula>0</formula>
    </cfRule>
  </conditionalFormatting>
  <conditionalFormatting sqref="R83">
    <cfRule type="cellIs" dxfId="6291" priority="2731" operator="lessThan">
      <formula>0.8</formula>
    </cfRule>
    <cfRule type="cellIs" dxfId="6290" priority="2732" operator="greaterThan">
      <formula>1</formula>
    </cfRule>
  </conditionalFormatting>
  <conditionalFormatting sqref="R83">
    <cfRule type="cellIs" dxfId="6289" priority="2729" operator="greaterThan">
      <formula>1</formula>
    </cfRule>
    <cfRule type="cellIs" dxfId="6288" priority="2730" operator="lessThan">
      <formula>0.8</formula>
    </cfRule>
  </conditionalFormatting>
  <conditionalFormatting sqref="P83">
    <cfRule type="cellIs" dxfId="6287" priority="2728" operator="greaterThan">
      <formula>0</formula>
    </cfRule>
  </conditionalFormatting>
  <conditionalFormatting sqref="P83">
    <cfRule type="cellIs" dxfId="6286" priority="2722" operator="greaterThan">
      <formula>0</formula>
    </cfRule>
  </conditionalFormatting>
  <conditionalFormatting sqref="Q83">
    <cfRule type="cellIs" dxfId="6285" priority="2727" operator="lessThan">
      <formula>0</formula>
    </cfRule>
  </conditionalFormatting>
  <conditionalFormatting sqref="R83">
    <cfRule type="cellIs" dxfId="6284" priority="2725" operator="lessThan">
      <formula>0.8</formula>
    </cfRule>
    <cfRule type="cellIs" dxfId="6283" priority="2726" operator="greaterThan">
      <formula>1</formula>
    </cfRule>
  </conditionalFormatting>
  <conditionalFormatting sqref="R83">
    <cfRule type="cellIs" dxfId="6282" priority="2723" operator="greaterThan">
      <formula>1</formula>
    </cfRule>
    <cfRule type="cellIs" dxfId="6281" priority="2724" operator="lessThan">
      <formula>0.8</formula>
    </cfRule>
  </conditionalFormatting>
  <conditionalFormatting sqref="P83">
    <cfRule type="cellIs" dxfId="6280" priority="2716" operator="greaterThan">
      <formula>0</formula>
    </cfRule>
  </conditionalFormatting>
  <conditionalFormatting sqref="Q83">
    <cfRule type="cellIs" dxfId="6279" priority="2721" operator="lessThan">
      <formula>0</formula>
    </cfRule>
  </conditionalFormatting>
  <conditionalFormatting sqref="R83">
    <cfRule type="cellIs" dxfId="6278" priority="2719" operator="lessThan">
      <formula>0.8</formula>
    </cfRule>
    <cfRule type="cellIs" dxfId="6277" priority="2720" operator="greaterThan">
      <formula>1</formula>
    </cfRule>
  </conditionalFormatting>
  <conditionalFormatting sqref="R83">
    <cfRule type="cellIs" dxfId="6276" priority="2717" operator="greaterThan">
      <formula>1</formula>
    </cfRule>
    <cfRule type="cellIs" dxfId="6275" priority="2718" operator="lessThan">
      <formula>0.8</formula>
    </cfRule>
  </conditionalFormatting>
  <conditionalFormatting sqref="R83">
    <cfRule type="cellIs" dxfId="6274" priority="2713" operator="lessThan">
      <formula>0.8</formula>
    </cfRule>
    <cfRule type="cellIs" dxfId="6273" priority="2714" operator="greaterThan">
      <formula>1</formula>
    </cfRule>
  </conditionalFormatting>
  <conditionalFormatting sqref="R83">
    <cfRule type="cellIs" dxfId="6272" priority="2711" operator="greaterThan">
      <formula>1</formula>
    </cfRule>
    <cfRule type="cellIs" dxfId="6271" priority="2712" operator="lessThan">
      <formula>0.8</formula>
    </cfRule>
  </conditionalFormatting>
  <conditionalFormatting sqref="P83">
    <cfRule type="cellIs" dxfId="6270" priority="2710" operator="greaterThan">
      <formula>0</formula>
    </cfRule>
  </conditionalFormatting>
  <conditionalFormatting sqref="Q83">
    <cfRule type="cellIs" dxfId="6269" priority="2715" operator="lessThan">
      <formula>0</formula>
    </cfRule>
  </conditionalFormatting>
  <conditionalFormatting sqref="Q83">
    <cfRule type="cellIs" dxfId="6268" priority="2709" operator="lessThan">
      <formula>0</formula>
    </cfRule>
  </conditionalFormatting>
  <conditionalFormatting sqref="R83">
    <cfRule type="cellIs" dxfId="6267" priority="2707" operator="lessThan">
      <formula>0.8</formula>
    </cfRule>
    <cfRule type="cellIs" dxfId="6266" priority="2708" operator="greaterThan">
      <formula>1</formula>
    </cfRule>
  </conditionalFormatting>
  <conditionalFormatting sqref="R83">
    <cfRule type="cellIs" dxfId="6265" priority="2705" operator="greaterThan">
      <formula>1</formula>
    </cfRule>
    <cfRule type="cellIs" dxfId="6264" priority="2706" operator="lessThan">
      <formula>0.8</formula>
    </cfRule>
  </conditionalFormatting>
  <conditionalFormatting sqref="P83">
    <cfRule type="cellIs" dxfId="6263" priority="2704" operator="greaterThan">
      <formula>0</formula>
    </cfRule>
  </conditionalFormatting>
  <conditionalFormatting sqref="P83">
    <cfRule type="cellIs" dxfId="6262" priority="2698" operator="greaterThan">
      <formula>0</formula>
    </cfRule>
  </conditionalFormatting>
  <conditionalFormatting sqref="Q83">
    <cfRule type="cellIs" dxfId="6261" priority="2703" operator="lessThan">
      <formula>0</formula>
    </cfRule>
  </conditionalFormatting>
  <conditionalFormatting sqref="R83">
    <cfRule type="cellIs" dxfId="6260" priority="2701" operator="lessThan">
      <formula>0.8</formula>
    </cfRule>
    <cfRule type="cellIs" dxfId="6259" priority="2702" operator="greaterThan">
      <formula>1</formula>
    </cfRule>
  </conditionalFormatting>
  <conditionalFormatting sqref="R83">
    <cfRule type="cellIs" dxfId="6258" priority="2699" operator="greaterThan">
      <formula>1</formula>
    </cfRule>
    <cfRule type="cellIs" dxfId="6257" priority="2700" operator="lessThan">
      <formula>0.8</formula>
    </cfRule>
  </conditionalFormatting>
  <conditionalFormatting sqref="P83">
    <cfRule type="cellIs" dxfId="6256" priority="2692" operator="greaterThan">
      <formula>0</formula>
    </cfRule>
  </conditionalFormatting>
  <conditionalFormatting sqref="Q83">
    <cfRule type="cellIs" dxfId="6255" priority="2697" operator="lessThan">
      <formula>0</formula>
    </cfRule>
  </conditionalFormatting>
  <conditionalFormatting sqref="R83">
    <cfRule type="cellIs" dxfId="6254" priority="2695" operator="lessThan">
      <formula>0.8</formula>
    </cfRule>
    <cfRule type="cellIs" dxfId="6253" priority="2696" operator="greaterThan">
      <formula>1</formula>
    </cfRule>
  </conditionalFormatting>
  <conditionalFormatting sqref="R83">
    <cfRule type="cellIs" dxfId="6252" priority="2693" operator="greaterThan">
      <formula>1</formula>
    </cfRule>
    <cfRule type="cellIs" dxfId="6251" priority="2694" operator="lessThan">
      <formula>0.8</formula>
    </cfRule>
  </conditionalFormatting>
  <conditionalFormatting sqref="R83">
    <cfRule type="cellIs" dxfId="6250" priority="2689" operator="lessThan">
      <formula>0.8</formula>
    </cfRule>
    <cfRule type="cellIs" dxfId="6249" priority="2690" operator="greaterThan">
      <formula>1</formula>
    </cfRule>
  </conditionalFormatting>
  <conditionalFormatting sqref="R83">
    <cfRule type="cellIs" dxfId="6248" priority="2687" operator="greaterThan">
      <formula>1</formula>
    </cfRule>
    <cfRule type="cellIs" dxfId="6247" priority="2688" operator="lessThan">
      <formula>0.8</formula>
    </cfRule>
  </conditionalFormatting>
  <conditionalFormatting sqref="P83">
    <cfRule type="cellIs" dxfId="6246" priority="2686" operator="greaterThan">
      <formula>0</formula>
    </cfRule>
  </conditionalFormatting>
  <conditionalFormatting sqref="Q83">
    <cfRule type="cellIs" dxfId="6245" priority="2691" operator="lessThan">
      <formula>0</formula>
    </cfRule>
  </conditionalFormatting>
  <conditionalFormatting sqref="P83">
    <cfRule type="cellIs" dxfId="6244" priority="2680" operator="greaterThan">
      <formula>0</formula>
    </cfRule>
  </conditionalFormatting>
  <conditionalFormatting sqref="Q83">
    <cfRule type="cellIs" dxfId="6243" priority="2685" operator="lessThan">
      <formula>0</formula>
    </cfRule>
  </conditionalFormatting>
  <conditionalFormatting sqref="R83">
    <cfRule type="cellIs" dxfId="6242" priority="2683" operator="lessThan">
      <formula>0.8</formula>
    </cfRule>
    <cfRule type="cellIs" dxfId="6241" priority="2684" operator="greaterThan">
      <formula>1</formula>
    </cfRule>
  </conditionalFormatting>
  <conditionalFormatting sqref="R83">
    <cfRule type="cellIs" dxfId="6240" priority="2681" operator="greaterThan">
      <formula>1</formula>
    </cfRule>
    <cfRule type="cellIs" dxfId="6239" priority="2682" operator="lessThan">
      <formula>0.8</formula>
    </cfRule>
  </conditionalFormatting>
  <conditionalFormatting sqref="R83">
    <cfRule type="cellIs" dxfId="6238" priority="2677" operator="lessThan">
      <formula>0.8</formula>
    </cfRule>
    <cfRule type="cellIs" dxfId="6237" priority="2678" operator="greaterThan">
      <formula>1</formula>
    </cfRule>
  </conditionalFormatting>
  <conditionalFormatting sqref="R83">
    <cfRule type="cellIs" dxfId="6236" priority="2675" operator="greaterThan">
      <formula>1</formula>
    </cfRule>
    <cfRule type="cellIs" dxfId="6235" priority="2676" operator="lessThan">
      <formula>0.8</formula>
    </cfRule>
  </conditionalFormatting>
  <conditionalFormatting sqref="P83">
    <cfRule type="cellIs" dxfId="6234" priority="2674" operator="greaterThan">
      <formula>0</formula>
    </cfRule>
  </conditionalFormatting>
  <conditionalFormatting sqref="Q83">
    <cfRule type="cellIs" dxfId="6233" priority="2679" operator="lessThan">
      <formula>0</formula>
    </cfRule>
  </conditionalFormatting>
  <conditionalFormatting sqref="R83">
    <cfRule type="cellIs" dxfId="6232" priority="2671" operator="lessThan">
      <formula>0.8</formula>
    </cfRule>
    <cfRule type="cellIs" dxfId="6231" priority="2672" operator="greaterThan">
      <formula>1</formula>
    </cfRule>
  </conditionalFormatting>
  <conditionalFormatting sqref="R83">
    <cfRule type="cellIs" dxfId="6230" priority="2669" operator="greaterThan">
      <formula>1</formula>
    </cfRule>
    <cfRule type="cellIs" dxfId="6229" priority="2670" operator="lessThan">
      <formula>0.8</formula>
    </cfRule>
  </conditionalFormatting>
  <conditionalFormatting sqref="P83">
    <cfRule type="cellIs" dxfId="6228" priority="2668" operator="greaterThan">
      <formula>0</formula>
    </cfRule>
  </conditionalFormatting>
  <conditionalFormatting sqref="Q83">
    <cfRule type="cellIs" dxfId="6227" priority="2673" operator="lessThan">
      <formula>0</formula>
    </cfRule>
  </conditionalFormatting>
  <conditionalFormatting sqref="Q83">
    <cfRule type="cellIs" dxfId="6226" priority="2667" operator="lessThan">
      <formula>0</formula>
    </cfRule>
  </conditionalFormatting>
  <conditionalFormatting sqref="R83">
    <cfRule type="cellIs" dxfId="6225" priority="2665" operator="lessThan">
      <formula>0.8</formula>
    </cfRule>
    <cfRule type="cellIs" dxfId="6224" priority="2666" operator="greaterThan">
      <formula>1</formula>
    </cfRule>
  </conditionalFormatting>
  <conditionalFormatting sqref="R83">
    <cfRule type="cellIs" dxfId="6223" priority="2663" operator="greaterThan">
      <formula>1</formula>
    </cfRule>
    <cfRule type="cellIs" dxfId="6222" priority="2664" operator="lessThan">
      <formula>0.8</formula>
    </cfRule>
  </conditionalFormatting>
  <conditionalFormatting sqref="P83">
    <cfRule type="cellIs" dxfId="6221" priority="2662" operator="greaterThan">
      <formula>0</formula>
    </cfRule>
  </conditionalFormatting>
  <conditionalFormatting sqref="Q83">
    <cfRule type="cellIs" dxfId="6220" priority="2656" operator="lessThan">
      <formula>0</formula>
    </cfRule>
  </conditionalFormatting>
  <conditionalFormatting sqref="R83">
    <cfRule type="cellIs" dxfId="6219" priority="2660" operator="lessThan">
      <formula>0.8</formula>
    </cfRule>
    <cfRule type="cellIs" dxfId="6218" priority="2661" operator="greaterThan">
      <formula>1</formula>
    </cfRule>
  </conditionalFormatting>
  <conditionalFormatting sqref="R83">
    <cfRule type="cellIs" dxfId="6217" priority="2658" operator="greaterThan">
      <formula>1</formula>
    </cfRule>
    <cfRule type="cellIs" dxfId="6216" priority="2659" operator="lessThan">
      <formula>0.8</formula>
    </cfRule>
  </conditionalFormatting>
  <conditionalFormatting sqref="P83">
    <cfRule type="cellIs" dxfId="6215" priority="2657" operator="greaterThan">
      <formula>0</formula>
    </cfRule>
  </conditionalFormatting>
  <conditionalFormatting sqref="Q83">
    <cfRule type="cellIs" dxfId="6214" priority="2655" operator="lessThan">
      <formula>0</formula>
    </cfRule>
  </conditionalFormatting>
  <conditionalFormatting sqref="R83">
    <cfRule type="cellIs" dxfId="6213" priority="2653" operator="lessThan">
      <formula>0.8</formula>
    </cfRule>
    <cfRule type="cellIs" dxfId="6212" priority="2654" operator="greaterThan">
      <formula>1</formula>
    </cfRule>
  </conditionalFormatting>
  <conditionalFormatting sqref="R83">
    <cfRule type="cellIs" dxfId="6211" priority="2651" operator="greaterThan">
      <formula>1</formula>
    </cfRule>
    <cfRule type="cellIs" dxfId="6210" priority="2652" operator="lessThan">
      <formula>0.8</formula>
    </cfRule>
  </conditionalFormatting>
  <conditionalFormatting sqref="P83">
    <cfRule type="cellIs" dxfId="6209" priority="2650" operator="greaterThan">
      <formula>0</formula>
    </cfRule>
  </conditionalFormatting>
  <conditionalFormatting sqref="Q83">
    <cfRule type="cellIs" dxfId="6208" priority="2649" operator="lessThan">
      <formula>0</formula>
    </cfRule>
  </conditionalFormatting>
  <conditionalFormatting sqref="R83">
    <cfRule type="cellIs" dxfId="6207" priority="2647" operator="lessThan">
      <formula>0.8</formula>
    </cfRule>
    <cfRule type="cellIs" dxfId="6206" priority="2648" operator="greaterThan">
      <formula>1</formula>
    </cfRule>
  </conditionalFormatting>
  <conditionalFormatting sqref="R83">
    <cfRule type="cellIs" dxfId="6205" priority="2645" operator="greaterThan">
      <formula>1</formula>
    </cfRule>
    <cfRule type="cellIs" dxfId="6204" priority="2646" operator="lessThan">
      <formula>0.8</formula>
    </cfRule>
  </conditionalFormatting>
  <conditionalFormatting sqref="P83">
    <cfRule type="cellIs" dxfId="6203" priority="2644" operator="greaterThan">
      <formula>0</formula>
    </cfRule>
  </conditionalFormatting>
  <conditionalFormatting sqref="Q83">
    <cfRule type="cellIs" dxfId="6202" priority="2643" operator="lessThan">
      <formula>0</formula>
    </cfRule>
  </conditionalFormatting>
  <conditionalFormatting sqref="R83">
    <cfRule type="cellIs" dxfId="6201" priority="2641" operator="lessThan">
      <formula>0.8</formula>
    </cfRule>
    <cfRule type="cellIs" dxfId="6200" priority="2642" operator="greaterThan">
      <formula>1</formula>
    </cfRule>
  </conditionalFormatting>
  <conditionalFormatting sqref="R83">
    <cfRule type="cellIs" dxfId="6199" priority="2639" operator="greaterThan">
      <formula>1</formula>
    </cfRule>
    <cfRule type="cellIs" dxfId="6198" priority="2640" operator="lessThan">
      <formula>0.8</formula>
    </cfRule>
  </conditionalFormatting>
  <conditionalFormatting sqref="P83">
    <cfRule type="cellIs" dxfId="6197" priority="2638" operator="greaterThan">
      <formula>0</formula>
    </cfRule>
  </conditionalFormatting>
  <conditionalFormatting sqref="Q83">
    <cfRule type="cellIs" dxfId="6196" priority="2637" operator="lessThan">
      <formula>0</formula>
    </cfRule>
  </conditionalFormatting>
  <conditionalFormatting sqref="R83">
    <cfRule type="cellIs" dxfId="6195" priority="2635" operator="lessThan">
      <formula>0.8</formula>
    </cfRule>
    <cfRule type="cellIs" dxfId="6194" priority="2636" operator="greaterThan">
      <formula>1</formula>
    </cfRule>
  </conditionalFormatting>
  <conditionalFormatting sqref="R83">
    <cfRule type="cellIs" dxfId="6193" priority="2633" operator="greaterThan">
      <formula>1</formula>
    </cfRule>
    <cfRule type="cellIs" dxfId="6192" priority="2634" operator="lessThan">
      <formula>0.8</formula>
    </cfRule>
  </conditionalFormatting>
  <conditionalFormatting sqref="P83">
    <cfRule type="cellIs" dxfId="6191" priority="2632" operator="greaterThan">
      <formula>0</formula>
    </cfRule>
  </conditionalFormatting>
  <conditionalFormatting sqref="Q83">
    <cfRule type="cellIs" dxfId="6190" priority="2631" operator="lessThan">
      <formula>0</formula>
    </cfRule>
  </conditionalFormatting>
  <conditionalFormatting sqref="R83">
    <cfRule type="cellIs" dxfId="6189" priority="2629" operator="lessThan">
      <formula>0.8</formula>
    </cfRule>
    <cfRule type="cellIs" dxfId="6188" priority="2630" operator="greaterThan">
      <formula>1</formula>
    </cfRule>
  </conditionalFormatting>
  <conditionalFormatting sqref="R83">
    <cfRule type="cellIs" dxfId="6187" priority="2627" operator="greaterThan">
      <formula>1</formula>
    </cfRule>
    <cfRule type="cellIs" dxfId="6186" priority="2628" operator="lessThan">
      <formula>0.8</formula>
    </cfRule>
  </conditionalFormatting>
  <conditionalFormatting sqref="P83">
    <cfRule type="cellIs" dxfId="6185" priority="2626" operator="greaterThan">
      <formula>0</formula>
    </cfRule>
  </conditionalFormatting>
  <conditionalFormatting sqref="P83">
    <cfRule type="cellIs" dxfId="6184" priority="2620" operator="greaterThan">
      <formula>0</formula>
    </cfRule>
  </conditionalFormatting>
  <conditionalFormatting sqref="Q83">
    <cfRule type="cellIs" dxfId="6183" priority="2625" operator="lessThan">
      <formula>0</formula>
    </cfRule>
  </conditionalFormatting>
  <conditionalFormatting sqref="R83">
    <cfRule type="cellIs" dxfId="6182" priority="2623" operator="lessThan">
      <formula>0.8</formula>
    </cfRule>
    <cfRule type="cellIs" dxfId="6181" priority="2624" operator="greaterThan">
      <formula>1</formula>
    </cfRule>
  </conditionalFormatting>
  <conditionalFormatting sqref="R83">
    <cfRule type="cellIs" dxfId="6180" priority="2621" operator="greaterThan">
      <formula>1</formula>
    </cfRule>
    <cfRule type="cellIs" dxfId="6179" priority="2622" operator="lessThan">
      <formula>0.8</formula>
    </cfRule>
  </conditionalFormatting>
  <conditionalFormatting sqref="P83">
    <cfRule type="cellIs" dxfId="6178" priority="2614" operator="greaterThan">
      <formula>0</formula>
    </cfRule>
  </conditionalFormatting>
  <conditionalFormatting sqref="Q83">
    <cfRule type="cellIs" dxfId="6177" priority="2619" operator="lessThan">
      <formula>0</formula>
    </cfRule>
  </conditionalFormatting>
  <conditionalFormatting sqref="R83">
    <cfRule type="cellIs" dxfId="6176" priority="2617" operator="lessThan">
      <formula>0.8</formula>
    </cfRule>
    <cfRule type="cellIs" dxfId="6175" priority="2618" operator="greaterThan">
      <formula>1</formula>
    </cfRule>
  </conditionalFormatting>
  <conditionalFormatting sqref="R83">
    <cfRule type="cellIs" dxfId="6174" priority="2615" operator="greaterThan">
      <formula>1</formula>
    </cfRule>
    <cfRule type="cellIs" dxfId="6173" priority="2616" operator="lessThan">
      <formula>0.8</formula>
    </cfRule>
  </conditionalFormatting>
  <conditionalFormatting sqref="R83">
    <cfRule type="cellIs" dxfId="6172" priority="2611" operator="lessThan">
      <formula>0.8</formula>
    </cfRule>
    <cfRule type="cellIs" dxfId="6171" priority="2612" operator="greaterThan">
      <formula>1</formula>
    </cfRule>
  </conditionalFormatting>
  <conditionalFormatting sqref="R83">
    <cfRule type="cellIs" dxfId="6170" priority="2609" operator="greaterThan">
      <formula>1</formula>
    </cfRule>
    <cfRule type="cellIs" dxfId="6169" priority="2610" operator="lessThan">
      <formula>0.8</formula>
    </cfRule>
  </conditionalFormatting>
  <conditionalFormatting sqref="P83">
    <cfRule type="cellIs" dxfId="6168" priority="2608" operator="greaterThan">
      <formula>0</formula>
    </cfRule>
  </conditionalFormatting>
  <conditionalFormatting sqref="Q83">
    <cfRule type="cellIs" dxfId="6167" priority="2613" operator="lessThan">
      <formula>0</formula>
    </cfRule>
  </conditionalFormatting>
  <conditionalFormatting sqref="Q83">
    <cfRule type="cellIs" dxfId="6166" priority="2602" operator="lessThan">
      <formula>0</formula>
    </cfRule>
  </conditionalFormatting>
  <conditionalFormatting sqref="P83">
    <cfRule type="cellIs" dxfId="6165" priority="2603" operator="greaterThan">
      <formula>0</formula>
    </cfRule>
  </conditionalFormatting>
  <conditionalFormatting sqref="R83">
    <cfRule type="cellIs" dxfId="6164" priority="2606" operator="lessThan">
      <formula>0.8</formula>
    </cfRule>
    <cfRule type="cellIs" dxfId="6163" priority="2607" operator="greaterThan">
      <formula>1</formula>
    </cfRule>
  </conditionalFormatting>
  <conditionalFormatting sqref="R83">
    <cfRule type="cellIs" dxfId="6162" priority="2604" operator="greaterThan">
      <formula>1</formula>
    </cfRule>
    <cfRule type="cellIs" dxfId="6161" priority="2605" operator="lessThan">
      <formula>0.8</formula>
    </cfRule>
  </conditionalFormatting>
  <conditionalFormatting sqref="Q83">
    <cfRule type="cellIs" dxfId="6160" priority="2596" operator="lessThan">
      <formula>0</formula>
    </cfRule>
  </conditionalFormatting>
  <conditionalFormatting sqref="R83">
    <cfRule type="cellIs" dxfId="6159" priority="2600" operator="lessThan">
      <formula>0.8</formula>
    </cfRule>
    <cfRule type="cellIs" dxfId="6158" priority="2601" operator="greaterThan">
      <formula>1</formula>
    </cfRule>
  </conditionalFormatting>
  <conditionalFormatting sqref="R83">
    <cfRule type="cellIs" dxfId="6157" priority="2598" operator="greaterThan">
      <formula>1</formula>
    </cfRule>
    <cfRule type="cellIs" dxfId="6156" priority="2599" operator="lessThan">
      <formula>0.8</formula>
    </cfRule>
  </conditionalFormatting>
  <conditionalFormatting sqref="P83">
    <cfRule type="cellIs" dxfId="6155" priority="2597" operator="greaterThan">
      <formula>0</formula>
    </cfRule>
  </conditionalFormatting>
  <conditionalFormatting sqref="Q83">
    <cfRule type="cellIs" dxfId="6154" priority="2595" operator="lessThan">
      <formula>0</formula>
    </cfRule>
  </conditionalFormatting>
  <conditionalFormatting sqref="R83">
    <cfRule type="cellIs" dxfId="6153" priority="2593" operator="lessThan">
      <formula>0.8</formula>
    </cfRule>
    <cfRule type="cellIs" dxfId="6152" priority="2594" operator="greaterThan">
      <formula>1</formula>
    </cfRule>
  </conditionalFormatting>
  <conditionalFormatting sqref="R83">
    <cfRule type="cellIs" dxfId="6151" priority="2591" operator="greaterThan">
      <formula>1</formula>
    </cfRule>
    <cfRule type="cellIs" dxfId="6150" priority="2592" operator="lessThan">
      <formula>0.8</formula>
    </cfRule>
  </conditionalFormatting>
  <conditionalFormatting sqref="P83">
    <cfRule type="cellIs" dxfId="6149" priority="2590" operator="greaterThan">
      <formula>0</formula>
    </cfRule>
  </conditionalFormatting>
  <conditionalFormatting sqref="Q83">
    <cfRule type="cellIs" dxfId="6148" priority="2589" operator="lessThan">
      <formula>0</formula>
    </cfRule>
  </conditionalFormatting>
  <conditionalFormatting sqref="R83">
    <cfRule type="cellIs" dxfId="6147" priority="2587" operator="lessThan">
      <formula>0.8</formula>
    </cfRule>
    <cfRule type="cellIs" dxfId="6146" priority="2588" operator="greaterThan">
      <formula>1</formula>
    </cfRule>
  </conditionalFormatting>
  <conditionalFormatting sqref="R83">
    <cfRule type="cellIs" dxfId="6145" priority="2585" operator="greaterThan">
      <formula>1</formula>
    </cfRule>
    <cfRule type="cellIs" dxfId="6144" priority="2586" operator="lessThan">
      <formula>0.8</formula>
    </cfRule>
  </conditionalFormatting>
  <conditionalFormatting sqref="P83">
    <cfRule type="cellIs" dxfId="6143" priority="2584" operator="greaterThan">
      <formula>0</formula>
    </cfRule>
  </conditionalFormatting>
  <conditionalFormatting sqref="Q83">
    <cfRule type="cellIs" dxfId="6142" priority="2583" operator="lessThan">
      <formula>0</formula>
    </cfRule>
  </conditionalFormatting>
  <conditionalFormatting sqref="R83">
    <cfRule type="cellIs" dxfId="6141" priority="2581" operator="lessThan">
      <formula>0.8</formula>
    </cfRule>
    <cfRule type="cellIs" dxfId="6140" priority="2582" operator="greaterThan">
      <formula>1</formula>
    </cfRule>
  </conditionalFormatting>
  <conditionalFormatting sqref="R83">
    <cfRule type="cellIs" dxfId="6139" priority="2579" operator="greaterThan">
      <formula>1</formula>
    </cfRule>
    <cfRule type="cellIs" dxfId="6138" priority="2580" operator="lessThan">
      <formula>0.8</formula>
    </cfRule>
  </conditionalFormatting>
  <conditionalFormatting sqref="P83">
    <cfRule type="cellIs" dxfId="6137" priority="2578" operator="greaterThan">
      <formula>0</formula>
    </cfRule>
  </conditionalFormatting>
  <conditionalFormatting sqref="Q83">
    <cfRule type="cellIs" dxfId="6136" priority="2577" operator="lessThan">
      <formula>0</formula>
    </cfRule>
  </conditionalFormatting>
  <conditionalFormatting sqref="R83">
    <cfRule type="cellIs" dxfId="6135" priority="2575" operator="lessThan">
      <formula>0.8</formula>
    </cfRule>
    <cfRule type="cellIs" dxfId="6134" priority="2576" operator="greaterThan">
      <formula>1</formula>
    </cfRule>
  </conditionalFormatting>
  <conditionalFormatting sqref="R83">
    <cfRule type="cellIs" dxfId="6133" priority="2573" operator="greaterThan">
      <formula>1</formula>
    </cfRule>
    <cfRule type="cellIs" dxfId="6132" priority="2574" operator="lessThan">
      <formula>0.8</formula>
    </cfRule>
  </conditionalFormatting>
  <conditionalFormatting sqref="P83">
    <cfRule type="cellIs" dxfId="6131" priority="2572" operator="greaterThan">
      <formula>0</formula>
    </cfRule>
  </conditionalFormatting>
  <conditionalFormatting sqref="Q83">
    <cfRule type="cellIs" dxfId="6130" priority="2571" operator="lessThan">
      <formula>0</formula>
    </cfRule>
  </conditionalFormatting>
  <conditionalFormatting sqref="R83">
    <cfRule type="cellIs" dxfId="6129" priority="2569" operator="lessThan">
      <formula>0.8</formula>
    </cfRule>
    <cfRule type="cellIs" dxfId="6128" priority="2570" operator="greaterThan">
      <formula>1</formula>
    </cfRule>
  </conditionalFormatting>
  <conditionalFormatting sqref="R83">
    <cfRule type="cellIs" dxfId="6127" priority="2567" operator="greaterThan">
      <formula>1</formula>
    </cfRule>
    <cfRule type="cellIs" dxfId="6126" priority="2568" operator="lessThan">
      <formula>0.8</formula>
    </cfRule>
  </conditionalFormatting>
  <conditionalFormatting sqref="P83">
    <cfRule type="cellIs" dxfId="6125" priority="2566" operator="greaterThan">
      <formula>0</formula>
    </cfRule>
  </conditionalFormatting>
  <conditionalFormatting sqref="Q83">
    <cfRule type="cellIs" dxfId="6124" priority="2565" operator="lessThan">
      <formula>0</formula>
    </cfRule>
  </conditionalFormatting>
  <conditionalFormatting sqref="R83">
    <cfRule type="cellIs" dxfId="6123" priority="2563" operator="lessThan">
      <formula>0.8</formula>
    </cfRule>
    <cfRule type="cellIs" dxfId="6122" priority="2564" operator="greaterThan">
      <formula>1</formula>
    </cfRule>
  </conditionalFormatting>
  <conditionalFormatting sqref="R83">
    <cfRule type="cellIs" dxfId="6121" priority="2561" operator="greaterThan">
      <formula>1</formula>
    </cfRule>
    <cfRule type="cellIs" dxfId="6120" priority="2562" operator="lessThan">
      <formula>0.8</formula>
    </cfRule>
  </conditionalFormatting>
  <conditionalFormatting sqref="P83">
    <cfRule type="cellIs" dxfId="6119" priority="2560" operator="greaterThan">
      <formula>0</formula>
    </cfRule>
  </conditionalFormatting>
  <conditionalFormatting sqref="Q83">
    <cfRule type="cellIs" dxfId="6118" priority="2559" operator="lessThan">
      <formula>0</formula>
    </cfRule>
  </conditionalFormatting>
  <conditionalFormatting sqref="R83">
    <cfRule type="cellIs" dxfId="6117" priority="2557" operator="lessThan">
      <formula>0.8</formula>
    </cfRule>
    <cfRule type="cellIs" dxfId="6116" priority="2558" operator="greaterThan">
      <formula>1</formula>
    </cfRule>
  </conditionalFormatting>
  <conditionalFormatting sqref="R83">
    <cfRule type="cellIs" dxfId="6115" priority="2555" operator="greaterThan">
      <formula>1</formula>
    </cfRule>
    <cfRule type="cellIs" dxfId="6114" priority="2556" operator="lessThan">
      <formula>0.8</formula>
    </cfRule>
  </conditionalFormatting>
  <conditionalFormatting sqref="P83">
    <cfRule type="cellIs" dxfId="6113" priority="2554" operator="greaterThan">
      <formula>0</formula>
    </cfRule>
  </conditionalFormatting>
  <conditionalFormatting sqref="P83">
    <cfRule type="cellIs" dxfId="6112" priority="2548" operator="greaterThan">
      <formula>0</formula>
    </cfRule>
  </conditionalFormatting>
  <conditionalFormatting sqref="Q83">
    <cfRule type="cellIs" dxfId="6111" priority="2553" operator="lessThan">
      <formula>0</formula>
    </cfRule>
  </conditionalFormatting>
  <conditionalFormatting sqref="R83">
    <cfRule type="cellIs" dxfId="6110" priority="2551" operator="lessThan">
      <formula>0.8</formula>
    </cfRule>
    <cfRule type="cellIs" dxfId="6109" priority="2552" operator="greaterThan">
      <formula>1</formula>
    </cfRule>
  </conditionalFormatting>
  <conditionalFormatting sqref="R83">
    <cfRule type="cellIs" dxfId="6108" priority="2549" operator="greaterThan">
      <formula>1</formula>
    </cfRule>
    <cfRule type="cellIs" dxfId="6107" priority="2550" operator="lessThan">
      <formula>0.8</formula>
    </cfRule>
  </conditionalFormatting>
  <conditionalFormatting sqref="P83">
    <cfRule type="cellIs" dxfId="6106" priority="2542" operator="greaterThan">
      <formula>0</formula>
    </cfRule>
  </conditionalFormatting>
  <conditionalFormatting sqref="Q83">
    <cfRule type="cellIs" dxfId="6105" priority="2547" operator="lessThan">
      <formula>0</formula>
    </cfRule>
  </conditionalFormatting>
  <conditionalFormatting sqref="R83">
    <cfRule type="cellIs" dxfId="6104" priority="2545" operator="lessThan">
      <formula>0.8</formula>
    </cfRule>
    <cfRule type="cellIs" dxfId="6103" priority="2546" operator="greaterThan">
      <formula>1</formula>
    </cfRule>
  </conditionalFormatting>
  <conditionalFormatting sqref="R83">
    <cfRule type="cellIs" dxfId="6102" priority="2543" operator="greaterThan">
      <formula>1</formula>
    </cfRule>
    <cfRule type="cellIs" dxfId="6101" priority="2544" operator="lessThan">
      <formula>0.8</formula>
    </cfRule>
  </conditionalFormatting>
  <conditionalFormatting sqref="R83">
    <cfRule type="cellIs" dxfId="6100" priority="2539" operator="lessThan">
      <formula>0.8</formula>
    </cfRule>
    <cfRule type="cellIs" dxfId="6099" priority="2540" operator="greaterThan">
      <formula>1</formula>
    </cfRule>
  </conditionalFormatting>
  <conditionalFormatting sqref="R83">
    <cfRule type="cellIs" dxfId="6098" priority="2537" operator="greaterThan">
      <formula>1</formula>
    </cfRule>
    <cfRule type="cellIs" dxfId="6097" priority="2538" operator="lessThan">
      <formula>0.8</formula>
    </cfRule>
  </conditionalFormatting>
  <conditionalFormatting sqref="P83">
    <cfRule type="cellIs" dxfId="6096" priority="2536" operator="greaterThan">
      <formula>0</formula>
    </cfRule>
  </conditionalFormatting>
  <conditionalFormatting sqref="Q83">
    <cfRule type="cellIs" dxfId="6095" priority="2541" operator="lessThan">
      <formula>0</formula>
    </cfRule>
  </conditionalFormatting>
  <conditionalFormatting sqref="Q83">
    <cfRule type="cellIs" dxfId="6094" priority="2535" operator="lessThan">
      <formula>0</formula>
    </cfRule>
  </conditionalFormatting>
  <conditionalFormatting sqref="R83">
    <cfRule type="cellIs" dxfId="6093" priority="2533" operator="lessThan">
      <formula>0.8</formula>
    </cfRule>
    <cfRule type="cellIs" dxfId="6092" priority="2534" operator="greaterThan">
      <formula>1</formula>
    </cfRule>
  </conditionalFormatting>
  <conditionalFormatting sqref="R83">
    <cfRule type="cellIs" dxfId="6091" priority="2531" operator="greaterThan">
      <formula>1</formula>
    </cfRule>
    <cfRule type="cellIs" dxfId="6090" priority="2532" operator="lessThan">
      <formula>0.8</formula>
    </cfRule>
  </conditionalFormatting>
  <conditionalFormatting sqref="P83">
    <cfRule type="cellIs" dxfId="6089" priority="2530" operator="greaterThan">
      <formula>0</formula>
    </cfRule>
  </conditionalFormatting>
  <conditionalFormatting sqref="P83">
    <cfRule type="cellIs" dxfId="6088" priority="2524" operator="greaterThan">
      <formula>0</formula>
    </cfRule>
  </conditionalFormatting>
  <conditionalFormatting sqref="Q83">
    <cfRule type="cellIs" dxfId="6087" priority="2529" operator="lessThan">
      <formula>0</formula>
    </cfRule>
  </conditionalFormatting>
  <conditionalFormatting sqref="R83">
    <cfRule type="cellIs" dxfId="6086" priority="2527" operator="lessThan">
      <formula>0.8</formula>
    </cfRule>
    <cfRule type="cellIs" dxfId="6085" priority="2528" operator="greaterThan">
      <formula>1</formula>
    </cfRule>
  </conditionalFormatting>
  <conditionalFormatting sqref="R83">
    <cfRule type="cellIs" dxfId="6084" priority="2525" operator="greaterThan">
      <formula>1</formula>
    </cfRule>
    <cfRule type="cellIs" dxfId="6083" priority="2526" operator="lessThan">
      <formula>0.8</formula>
    </cfRule>
  </conditionalFormatting>
  <conditionalFormatting sqref="P83">
    <cfRule type="cellIs" dxfId="6082" priority="2518" operator="greaterThan">
      <formula>0</formula>
    </cfRule>
  </conditionalFormatting>
  <conditionalFormatting sqref="Q83">
    <cfRule type="cellIs" dxfId="6081" priority="2523" operator="lessThan">
      <formula>0</formula>
    </cfRule>
  </conditionalFormatting>
  <conditionalFormatting sqref="R83">
    <cfRule type="cellIs" dxfId="6080" priority="2521" operator="lessThan">
      <formula>0.8</formula>
    </cfRule>
    <cfRule type="cellIs" dxfId="6079" priority="2522" operator="greaterThan">
      <formula>1</formula>
    </cfRule>
  </conditionalFormatting>
  <conditionalFormatting sqref="R83">
    <cfRule type="cellIs" dxfId="6078" priority="2519" operator="greaterThan">
      <formula>1</formula>
    </cfRule>
    <cfRule type="cellIs" dxfId="6077" priority="2520" operator="lessThan">
      <formula>0.8</formula>
    </cfRule>
  </conditionalFormatting>
  <conditionalFormatting sqref="R83">
    <cfRule type="cellIs" dxfId="6076" priority="2515" operator="lessThan">
      <formula>0.8</formula>
    </cfRule>
    <cfRule type="cellIs" dxfId="6075" priority="2516" operator="greaterThan">
      <formula>1</formula>
    </cfRule>
  </conditionalFormatting>
  <conditionalFormatting sqref="R83">
    <cfRule type="cellIs" dxfId="6074" priority="2513" operator="greaterThan">
      <formula>1</formula>
    </cfRule>
    <cfRule type="cellIs" dxfId="6073" priority="2514" operator="lessThan">
      <formula>0.8</formula>
    </cfRule>
  </conditionalFormatting>
  <conditionalFormatting sqref="P83">
    <cfRule type="cellIs" dxfId="6072" priority="2512" operator="greaterThan">
      <formula>0</formula>
    </cfRule>
  </conditionalFormatting>
  <conditionalFormatting sqref="Q83">
    <cfRule type="cellIs" dxfId="6071" priority="2517" operator="lessThan">
      <formula>0</formula>
    </cfRule>
  </conditionalFormatting>
  <conditionalFormatting sqref="P83">
    <cfRule type="cellIs" dxfId="6070" priority="2506" operator="greaterThan">
      <formula>0</formula>
    </cfRule>
  </conditionalFormatting>
  <conditionalFormatting sqref="Q83">
    <cfRule type="cellIs" dxfId="6069" priority="2511" operator="lessThan">
      <formula>0</formula>
    </cfRule>
  </conditionalFormatting>
  <conditionalFormatting sqref="R83">
    <cfRule type="cellIs" dxfId="6068" priority="2509" operator="lessThan">
      <formula>0.8</formula>
    </cfRule>
    <cfRule type="cellIs" dxfId="6067" priority="2510" operator="greaterThan">
      <formula>1</formula>
    </cfRule>
  </conditionalFormatting>
  <conditionalFormatting sqref="R83">
    <cfRule type="cellIs" dxfId="6066" priority="2507" operator="greaterThan">
      <formula>1</formula>
    </cfRule>
    <cfRule type="cellIs" dxfId="6065" priority="2508" operator="lessThan">
      <formula>0.8</formula>
    </cfRule>
  </conditionalFormatting>
  <conditionalFormatting sqref="R83">
    <cfRule type="cellIs" dxfId="6064" priority="2503" operator="lessThan">
      <formula>0.8</formula>
    </cfRule>
    <cfRule type="cellIs" dxfId="6063" priority="2504" operator="greaterThan">
      <formula>1</formula>
    </cfRule>
  </conditionalFormatting>
  <conditionalFormatting sqref="R83">
    <cfRule type="cellIs" dxfId="6062" priority="2501" operator="greaterThan">
      <formula>1</formula>
    </cfRule>
    <cfRule type="cellIs" dxfId="6061" priority="2502" operator="lessThan">
      <formula>0.8</formula>
    </cfRule>
  </conditionalFormatting>
  <conditionalFormatting sqref="P83">
    <cfRule type="cellIs" dxfId="6060" priority="2500" operator="greaterThan">
      <formula>0</formula>
    </cfRule>
  </conditionalFormatting>
  <conditionalFormatting sqref="Q83">
    <cfRule type="cellIs" dxfId="6059" priority="2505" operator="lessThan">
      <formula>0</formula>
    </cfRule>
  </conditionalFormatting>
  <conditionalFormatting sqref="R83">
    <cfRule type="cellIs" dxfId="6058" priority="2497" operator="lessThan">
      <formula>0.8</formula>
    </cfRule>
    <cfRule type="cellIs" dxfId="6057" priority="2498" operator="greaterThan">
      <formula>1</formula>
    </cfRule>
  </conditionalFormatting>
  <conditionalFormatting sqref="R83">
    <cfRule type="cellIs" dxfId="6056" priority="2495" operator="greaterThan">
      <formula>1</formula>
    </cfRule>
    <cfRule type="cellIs" dxfId="6055" priority="2496" operator="lessThan">
      <formula>0.8</formula>
    </cfRule>
  </conditionalFormatting>
  <conditionalFormatting sqref="P83">
    <cfRule type="cellIs" dxfId="6054" priority="2494" operator="greaterThan">
      <formula>0</formula>
    </cfRule>
  </conditionalFormatting>
  <conditionalFormatting sqref="Q83">
    <cfRule type="cellIs" dxfId="6053" priority="2499" operator="lessThan">
      <formula>0</formula>
    </cfRule>
  </conditionalFormatting>
  <conditionalFormatting sqref="Q83">
    <cfRule type="cellIs" dxfId="6052" priority="2493" operator="lessThan">
      <formula>0</formula>
    </cfRule>
  </conditionalFormatting>
  <conditionalFormatting sqref="R83">
    <cfRule type="cellIs" dxfId="6051" priority="2491" operator="lessThan">
      <formula>0.8</formula>
    </cfRule>
    <cfRule type="cellIs" dxfId="6050" priority="2492" operator="greaterThan">
      <formula>1</formula>
    </cfRule>
  </conditionalFormatting>
  <conditionalFormatting sqref="R83">
    <cfRule type="cellIs" dxfId="6049" priority="2489" operator="greaterThan">
      <formula>1</formula>
    </cfRule>
    <cfRule type="cellIs" dxfId="6048" priority="2490" operator="lessThan">
      <formula>0.8</formula>
    </cfRule>
  </conditionalFormatting>
  <conditionalFormatting sqref="P83">
    <cfRule type="cellIs" dxfId="6047" priority="2488" operator="greaterThan">
      <formula>0</formula>
    </cfRule>
  </conditionalFormatting>
  <conditionalFormatting sqref="Q83">
    <cfRule type="cellIs" dxfId="6046" priority="2482" operator="lessThan">
      <formula>0</formula>
    </cfRule>
  </conditionalFormatting>
  <conditionalFormatting sqref="R83">
    <cfRule type="cellIs" dxfId="6045" priority="2486" operator="lessThan">
      <formula>0.8</formula>
    </cfRule>
    <cfRule type="cellIs" dxfId="6044" priority="2487" operator="greaterThan">
      <formula>1</formula>
    </cfRule>
  </conditionalFormatting>
  <conditionalFormatting sqref="R83">
    <cfRule type="cellIs" dxfId="6043" priority="2484" operator="greaterThan">
      <formula>1</formula>
    </cfRule>
    <cfRule type="cellIs" dxfId="6042" priority="2485" operator="lessThan">
      <formula>0.8</formula>
    </cfRule>
  </conditionalFormatting>
  <conditionalFormatting sqref="P83">
    <cfRule type="cellIs" dxfId="6041" priority="2483" operator="greaterThan">
      <formula>0</formula>
    </cfRule>
  </conditionalFormatting>
  <conditionalFormatting sqref="Q83">
    <cfRule type="cellIs" dxfId="6040" priority="2481" operator="lessThan">
      <formula>0</formula>
    </cfRule>
  </conditionalFormatting>
  <conditionalFormatting sqref="R83">
    <cfRule type="cellIs" dxfId="6039" priority="2479" operator="lessThan">
      <formula>0.8</formula>
    </cfRule>
    <cfRule type="cellIs" dxfId="6038" priority="2480" operator="greaterThan">
      <formula>1</formula>
    </cfRule>
  </conditionalFormatting>
  <conditionalFormatting sqref="R83">
    <cfRule type="cellIs" dxfId="6037" priority="2477" operator="greaterThan">
      <formula>1</formula>
    </cfRule>
    <cfRule type="cellIs" dxfId="6036" priority="2478" operator="lessThan">
      <formula>0.8</formula>
    </cfRule>
  </conditionalFormatting>
  <conditionalFormatting sqref="P83">
    <cfRule type="cellIs" dxfId="6035" priority="2476" operator="greaterThan">
      <formula>0</formula>
    </cfRule>
  </conditionalFormatting>
  <conditionalFormatting sqref="Q83">
    <cfRule type="cellIs" dxfId="6034" priority="2475" operator="lessThan">
      <formula>0</formula>
    </cfRule>
  </conditionalFormatting>
  <conditionalFormatting sqref="R83">
    <cfRule type="cellIs" dxfId="6033" priority="2473" operator="lessThan">
      <formula>0.8</formula>
    </cfRule>
    <cfRule type="cellIs" dxfId="6032" priority="2474" operator="greaterThan">
      <formula>1</formula>
    </cfRule>
  </conditionalFormatting>
  <conditionalFormatting sqref="R83">
    <cfRule type="cellIs" dxfId="6031" priority="2471" operator="greaterThan">
      <formula>1</formula>
    </cfRule>
    <cfRule type="cellIs" dxfId="6030" priority="2472" operator="lessThan">
      <formula>0.8</formula>
    </cfRule>
  </conditionalFormatting>
  <conditionalFormatting sqref="P83">
    <cfRule type="cellIs" dxfId="6029" priority="2470" operator="greaterThan">
      <formula>0</formula>
    </cfRule>
  </conditionalFormatting>
  <conditionalFormatting sqref="Q83">
    <cfRule type="cellIs" dxfId="6028" priority="2469" operator="lessThan">
      <formula>0</formula>
    </cfRule>
  </conditionalFormatting>
  <conditionalFormatting sqref="R83">
    <cfRule type="cellIs" dxfId="6027" priority="2467" operator="lessThan">
      <formula>0.8</formula>
    </cfRule>
    <cfRule type="cellIs" dxfId="6026" priority="2468" operator="greaterThan">
      <formula>1</formula>
    </cfRule>
  </conditionalFormatting>
  <conditionalFormatting sqref="R83">
    <cfRule type="cellIs" dxfId="6025" priority="2465" operator="greaterThan">
      <formula>1</formula>
    </cfRule>
    <cfRule type="cellIs" dxfId="6024" priority="2466" operator="lessThan">
      <formula>0.8</formula>
    </cfRule>
  </conditionalFormatting>
  <conditionalFormatting sqref="P83">
    <cfRule type="cellIs" dxfId="6023" priority="2464" operator="greaterThan">
      <formula>0</formula>
    </cfRule>
  </conditionalFormatting>
  <conditionalFormatting sqref="Q83">
    <cfRule type="cellIs" dxfId="6022" priority="2463" operator="lessThan">
      <formula>0</formula>
    </cfRule>
  </conditionalFormatting>
  <conditionalFormatting sqref="R83">
    <cfRule type="cellIs" dxfId="6021" priority="2461" operator="lessThan">
      <formula>0.8</formula>
    </cfRule>
    <cfRule type="cellIs" dxfId="6020" priority="2462" operator="greaterThan">
      <formula>1</formula>
    </cfRule>
  </conditionalFormatting>
  <conditionalFormatting sqref="R83">
    <cfRule type="cellIs" dxfId="6019" priority="2459" operator="greaterThan">
      <formula>1</formula>
    </cfRule>
    <cfRule type="cellIs" dxfId="6018" priority="2460" operator="lessThan">
      <formula>0.8</formula>
    </cfRule>
  </conditionalFormatting>
  <conditionalFormatting sqref="P83">
    <cfRule type="cellIs" dxfId="6017" priority="2458" operator="greaterThan">
      <formula>0</formula>
    </cfRule>
  </conditionalFormatting>
  <conditionalFormatting sqref="Q83">
    <cfRule type="cellIs" dxfId="6016" priority="2457" operator="lessThan">
      <formula>0</formula>
    </cfRule>
  </conditionalFormatting>
  <conditionalFormatting sqref="R83">
    <cfRule type="cellIs" dxfId="6015" priority="2455" operator="lessThan">
      <formula>0.8</formula>
    </cfRule>
    <cfRule type="cellIs" dxfId="6014" priority="2456" operator="greaterThan">
      <formula>1</formula>
    </cfRule>
  </conditionalFormatting>
  <conditionalFormatting sqref="R83">
    <cfRule type="cellIs" dxfId="6013" priority="2453" operator="greaterThan">
      <formula>1</formula>
    </cfRule>
    <cfRule type="cellIs" dxfId="6012" priority="2454" operator="lessThan">
      <formula>0.8</formula>
    </cfRule>
  </conditionalFormatting>
  <conditionalFormatting sqref="P83">
    <cfRule type="cellIs" dxfId="6011" priority="2452" operator="greaterThan">
      <formula>0</formula>
    </cfRule>
  </conditionalFormatting>
  <conditionalFormatting sqref="P83">
    <cfRule type="cellIs" dxfId="6010" priority="2446" operator="greaterThan">
      <formula>0</formula>
    </cfRule>
  </conditionalFormatting>
  <conditionalFormatting sqref="Q83">
    <cfRule type="cellIs" dxfId="6009" priority="2451" operator="lessThan">
      <formula>0</formula>
    </cfRule>
  </conditionalFormatting>
  <conditionalFormatting sqref="R83">
    <cfRule type="cellIs" dxfId="6008" priority="2449" operator="lessThan">
      <formula>0.8</formula>
    </cfRule>
    <cfRule type="cellIs" dxfId="6007" priority="2450" operator="greaterThan">
      <formula>1</formula>
    </cfRule>
  </conditionalFormatting>
  <conditionalFormatting sqref="R83">
    <cfRule type="cellIs" dxfId="6006" priority="2447" operator="greaterThan">
      <formula>1</formula>
    </cfRule>
    <cfRule type="cellIs" dxfId="6005" priority="2448" operator="lessThan">
      <formula>0.8</formula>
    </cfRule>
  </conditionalFormatting>
  <conditionalFormatting sqref="P83">
    <cfRule type="cellIs" dxfId="6004" priority="2440" operator="greaterThan">
      <formula>0</formula>
    </cfRule>
  </conditionalFormatting>
  <conditionalFormatting sqref="Q83">
    <cfRule type="cellIs" dxfId="6003" priority="2445" operator="lessThan">
      <formula>0</formula>
    </cfRule>
  </conditionalFormatting>
  <conditionalFormatting sqref="R83">
    <cfRule type="cellIs" dxfId="6002" priority="2443" operator="lessThan">
      <formula>0.8</formula>
    </cfRule>
    <cfRule type="cellIs" dxfId="6001" priority="2444" operator="greaterThan">
      <formula>1</formula>
    </cfRule>
  </conditionalFormatting>
  <conditionalFormatting sqref="R83">
    <cfRule type="cellIs" dxfId="6000" priority="2441" operator="greaterThan">
      <formula>1</formula>
    </cfRule>
    <cfRule type="cellIs" dxfId="5999" priority="2442" operator="lessThan">
      <formula>0.8</formula>
    </cfRule>
  </conditionalFormatting>
  <conditionalFormatting sqref="R83">
    <cfRule type="cellIs" dxfId="5998" priority="2437" operator="lessThan">
      <formula>0.8</formula>
    </cfRule>
    <cfRule type="cellIs" dxfId="5997" priority="2438" operator="greaterThan">
      <formula>1</formula>
    </cfRule>
  </conditionalFormatting>
  <conditionalFormatting sqref="R83">
    <cfRule type="cellIs" dxfId="5996" priority="2435" operator="greaterThan">
      <formula>1</formula>
    </cfRule>
    <cfRule type="cellIs" dxfId="5995" priority="2436" operator="lessThan">
      <formula>0.8</formula>
    </cfRule>
  </conditionalFormatting>
  <conditionalFormatting sqref="P83">
    <cfRule type="cellIs" dxfId="5994" priority="2434" operator="greaterThan">
      <formula>0</formula>
    </cfRule>
  </conditionalFormatting>
  <conditionalFormatting sqref="Q83">
    <cfRule type="cellIs" dxfId="5993" priority="2439" operator="lessThan">
      <formula>0</formula>
    </cfRule>
  </conditionalFormatting>
  <conditionalFormatting sqref="P123 P126:P131">
    <cfRule type="cellIs" dxfId="5992" priority="2428" operator="greaterThan">
      <formula>0</formula>
    </cfRule>
  </conditionalFormatting>
  <conditionalFormatting sqref="Q123 Q126:Q131">
    <cfRule type="cellIs" dxfId="5991" priority="2433" operator="lessThan">
      <formula>0</formula>
    </cfRule>
  </conditionalFormatting>
  <conditionalFormatting sqref="R123 R126:R131">
    <cfRule type="cellIs" dxfId="5990" priority="2431" operator="lessThan">
      <formula>0.8</formula>
    </cfRule>
    <cfRule type="cellIs" dxfId="5989" priority="2432" operator="greaterThan">
      <formula>1</formula>
    </cfRule>
  </conditionalFormatting>
  <conditionalFormatting sqref="R123 R126:R131">
    <cfRule type="cellIs" dxfId="5988" priority="2429" operator="greaterThan">
      <formula>1</formula>
    </cfRule>
    <cfRule type="cellIs" dxfId="5987" priority="2430" operator="lessThan">
      <formula>0.8</formula>
    </cfRule>
  </conditionalFormatting>
  <conditionalFormatting sqref="Q123 Q126:Q131">
    <cfRule type="cellIs" dxfId="5986" priority="2427" operator="lessThan">
      <formula>0</formula>
    </cfRule>
  </conditionalFormatting>
  <conditionalFormatting sqref="R123 R126:R131">
    <cfRule type="cellIs" dxfId="5985" priority="2425" operator="lessThan">
      <formula>0.8</formula>
    </cfRule>
    <cfRule type="cellIs" dxfId="5984" priority="2426" operator="greaterThan">
      <formula>1</formula>
    </cfRule>
  </conditionalFormatting>
  <conditionalFormatting sqref="R123 R126:R131">
    <cfRule type="cellIs" dxfId="5983" priority="2423" operator="greaterThan">
      <formula>1</formula>
    </cfRule>
    <cfRule type="cellIs" dxfId="5982" priority="2424" operator="lessThan">
      <formula>0.8</formula>
    </cfRule>
  </conditionalFormatting>
  <conditionalFormatting sqref="P123 P126:P131">
    <cfRule type="cellIs" dxfId="5981" priority="2422" operator="greaterThan">
      <formula>0</formula>
    </cfRule>
  </conditionalFormatting>
  <conditionalFormatting sqref="Q31">
    <cfRule type="cellIs" dxfId="5980" priority="2421" operator="lessThan">
      <formula>0</formula>
    </cfRule>
  </conditionalFormatting>
  <conditionalFormatting sqref="R31">
    <cfRule type="cellIs" dxfId="5979" priority="2419" operator="lessThan">
      <formula>0.8</formula>
    </cfRule>
    <cfRule type="cellIs" dxfId="5978" priority="2420" operator="greaterThan">
      <formula>1</formula>
    </cfRule>
  </conditionalFormatting>
  <conditionalFormatting sqref="R31">
    <cfRule type="cellIs" dxfId="5977" priority="2417" operator="greaterThan">
      <formula>1</formula>
    </cfRule>
    <cfRule type="cellIs" dxfId="5976" priority="2418" operator="lessThan">
      <formula>0.8</formula>
    </cfRule>
  </conditionalFormatting>
  <conditionalFormatting sqref="P31:P40">
    <cfRule type="cellIs" dxfId="5975" priority="2416" operator="greaterThan">
      <formula>0</formula>
    </cfRule>
  </conditionalFormatting>
  <conditionalFormatting sqref="Q31">
    <cfRule type="cellIs" dxfId="5974" priority="2415" operator="lessThan">
      <formula>0</formula>
    </cfRule>
  </conditionalFormatting>
  <conditionalFormatting sqref="R31">
    <cfRule type="cellIs" dxfId="5973" priority="2413" operator="lessThan">
      <formula>0.8</formula>
    </cfRule>
    <cfRule type="cellIs" dxfId="5972" priority="2414" operator="greaterThan">
      <formula>1</formula>
    </cfRule>
  </conditionalFormatting>
  <conditionalFormatting sqref="R31">
    <cfRule type="cellIs" dxfId="5971" priority="2411" operator="greaterThan">
      <formula>1</formula>
    </cfRule>
    <cfRule type="cellIs" dxfId="5970" priority="2412" operator="lessThan">
      <formula>0.8</formula>
    </cfRule>
  </conditionalFormatting>
  <conditionalFormatting sqref="P31:P40">
    <cfRule type="cellIs" dxfId="5969" priority="2410" operator="greaterThan">
      <formula>0</formula>
    </cfRule>
  </conditionalFormatting>
  <conditionalFormatting sqref="Q31">
    <cfRule type="cellIs" dxfId="5968" priority="2409" operator="lessThan">
      <formula>0</formula>
    </cfRule>
  </conditionalFormatting>
  <conditionalFormatting sqref="R31">
    <cfRule type="cellIs" dxfId="5967" priority="2407" operator="lessThan">
      <formula>0.8</formula>
    </cfRule>
    <cfRule type="cellIs" dxfId="5966" priority="2408" operator="greaterThan">
      <formula>1</formula>
    </cfRule>
  </conditionalFormatting>
  <conditionalFormatting sqref="R31">
    <cfRule type="cellIs" dxfId="5965" priority="2405" operator="greaterThan">
      <formula>1</formula>
    </cfRule>
    <cfRule type="cellIs" dxfId="5964" priority="2406" operator="lessThan">
      <formula>0.8</formula>
    </cfRule>
  </conditionalFormatting>
  <conditionalFormatting sqref="P31:P40">
    <cfRule type="cellIs" dxfId="5963" priority="2404" operator="greaterThan">
      <formula>0</formula>
    </cfRule>
  </conditionalFormatting>
  <conditionalFormatting sqref="Q31">
    <cfRule type="cellIs" dxfId="5962" priority="2403" operator="lessThan">
      <formula>0</formula>
    </cfRule>
  </conditionalFormatting>
  <conditionalFormatting sqref="R31">
    <cfRule type="cellIs" dxfId="5961" priority="2401" operator="lessThan">
      <formula>0.8</formula>
    </cfRule>
    <cfRule type="cellIs" dxfId="5960" priority="2402" operator="greaterThan">
      <formula>1</formula>
    </cfRule>
  </conditionalFormatting>
  <conditionalFormatting sqref="R31">
    <cfRule type="cellIs" dxfId="5959" priority="2399" operator="greaterThan">
      <formula>1</formula>
    </cfRule>
    <cfRule type="cellIs" dxfId="5958" priority="2400" operator="lessThan">
      <formula>0.8</formula>
    </cfRule>
  </conditionalFormatting>
  <conditionalFormatting sqref="P31:P40">
    <cfRule type="cellIs" dxfId="5957" priority="2398" operator="greaterThan">
      <formula>0</formula>
    </cfRule>
  </conditionalFormatting>
  <conditionalFormatting sqref="P31:P40">
    <cfRule type="cellIs" dxfId="5956" priority="2392" operator="greaterThan">
      <formula>0</formula>
    </cfRule>
  </conditionalFormatting>
  <conditionalFormatting sqref="Q31">
    <cfRule type="cellIs" dxfId="5955" priority="2397" operator="lessThan">
      <formula>0</formula>
    </cfRule>
  </conditionalFormatting>
  <conditionalFormatting sqref="R31">
    <cfRule type="cellIs" dxfId="5954" priority="2395" operator="lessThan">
      <formula>0.8</formula>
    </cfRule>
    <cfRule type="cellIs" dxfId="5953" priority="2396" operator="greaterThan">
      <formula>1</formula>
    </cfRule>
  </conditionalFormatting>
  <conditionalFormatting sqref="R31">
    <cfRule type="cellIs" dxfId="5952" priority="2393" operator="greaterThan">
      <formula>1</formula>
    </cfRule>
    <cfRule type="cellIs" dxfId="5951" priority="2394" operator="lessThan">
      <formula>0.8</formula>
    </cfRule>
  </conditionalFormatting>
  <conditionalFormatting sqref="P31:P40">
    <cfRule type="cellIs" dxfId="5950" priority="2386" operator="greaterThan">
      <formula>0</formula>
    </cfRule>
  </conditionalFormatting>
  <conditionalFormatting sqref="Q31">
    <cfRule type="cellIs" dxfId="5949" priority="2391" operator="lessThan">
      <formula>0</formula>
    </cfRule>
  </conditionalFormatting>
  <conditionalFormatting sqref="R31">
    <cfRule type="cellIs" dxfId="5948" priority="2389" operator="lessThan">
      <formula>0.8</formula>
    </cfRule>
    <cfRule type="cellIs" dxfId="5947" priority="2390" operator="greaterThan">
      <formula>1</formula>
    </cfRule>
  </conditionalFormatting>
  <conditionalFormatting sqref="R31">
    <cfRule type="cellIs" dxfId="5946" priority="2387" operator="greaterThan">
      <formula>1</formula>
    </cfRule>
    <cfRule type="cellIs" dxfId="5945" priority="2388" operator="lessThan">
      <formula>0.8</formula>
    </cfRule>
  </conditionalFormatting>
  <conditionalFormatting sqref="R31">
    <cfRule type="cellIs" dxfId="5944" priority="2383" operator="lessThan">
      <formula>0.8</formula>
    </cfRule>
    <cfRule type="cellIs" dxfId="5943" priority="2384" operator="greaterThan">
      <formula>1</formula>
    </cfRule>
  </conditionalFormatting>
  <conditionalFormatting sqref="R31">
    <cfRule type="cellIs" dxfId="5942" priority="2381" operator="greaterThan">
      <formula>1</formula>
    </cfRule>
    <cfRule type="cellIs" dxfId="5941" priority="2382" operator="lessThan">
      <formula>0.8</formula>
    </cfRule>
  </conditionalFormatting>
  <conditionalFormatting sqref="P31:P40">
    <cfRule type="cellIs" dxfId="5940" priority="2380" operator="greaterThan">
      <formula>0</formula>
    </cfRule>
  </conditionalFormatting>
  <conditionalFormatting sqref="Q31">
    <cfRule type="cellIs" dxfId="5939" priority="2385" operator="lessThan">
      <formula>0</formula>
    </cfRule>
  </conditionalFormatting>
  <conditionalFormatting sqref="Q31">
    <cfRule type="cellIs" dxfId="5938" priority="2379" operator="lessThan">
      <formula>0</formula>
    </cfRule>
  </conditionalFormatting>
  <conditionalFormatting sqref="R31">
    <cfRule type="cellIs" dxfId="5937" priority="2377" operator="lessThan">
      <formula>0.8</formula>
    </cfRule>
    <cfRule type="cellIs" dxfId="5936" priority="2378" operator="greaterThan">
      <formula>1</formula>
    </cfRule>
  </conditionalFormatting>
  <conditionalFormatting sqref="R31">
    <cfRule type="cellIs" dxfId="5935" priority="2375" operator="greaterThan">
      <formula>1</formula>
    </cfRule>
    <cfRule type="cellIs" dxfId="5934" priority="2376" operator="lessThan">
      <formula>0.8</formula>
    </cfRule>
  </conditionalFormatting>
  <conditionalFormatting sqref="P31:P40">
    <cfRule type="cellIs" dxfId="5933" priority="2374" operator="greaterThan">
      <formula>0</formula>
    </cfRule>
  </conditionalFormatting>
  <conditionalFormatting sqref="P31:P40">
    <cfRule type="cellIs" dxfId="5932" priority="2368" operator="greaterThan">
      <formula>0</formula>
    </cfRule>
  </conditionalFormatting>
  <conditionalFormatting sqref="Q31">
    <cfRule type="cellIs" dxfId="5931" priority="2373" operator="lessThan">
      <formula>0</formula>
    </cfRule>
  </conditionalFormatting>
  <conditionalFormatting sqref="R31">
    <cfRule type="cellIs" dxfId="5930" priority="2371" operator="lessThan">
      <formula>0.8</formula>
    </cfRule>
    <cfRule type="cellIs" dxfId="5929" priority="2372" operator="greaterThan">
      <formula>1</formula>
    </cfRule>
  </conditionalFormatting>
  <conditionalFormatting sqref="R31">
    <cfRule type="cellIs" dxfId="5928" priority="2369" operator="greaterThan">
      <formula>1</formula>
    </cfRule>
    <cfRule type="cellIs" dxfId="5927" priority="2370" operator="lessThan">
      <formula>0.8</formula>
    </cfRule>
  </conditionalFormatting>
  <conditionalFormatting sqref="P31:P40">
    <cfRule type="cellIs" dxfId="5926" priority="2362" operator="greaterThan">
      <formula>0</formula>
    </cfRule>
  </conditionalFormatting>
  <conditionalFormatting sqref="Q31">
    <cfRule type="cellIs" dxfId="5925" priority="2367" operator="lessThan">
      <formula>0</formula>
    </cfRule>
  </conditionalFormatting>
  <conditionalFormatting sqref="R31">
    <cfRule type="cellIs" dxfId="5924" priority="2365" operator="lessThan">
      <formula>0.8</formula>
    </cfRule>
    <cfRule type="cellIs" dxfId="5923" priority="2366" operator="greaterThan">
      <formula>1</formula>
    </cfRule>
  </conditionalFormatting>
  <conditionalFormatting sqref="R31">
    <cfRule type="cellIs" dxfId="5922" priority="2363" operator="greaterThan">
      <formula>1</formula>
    </cfRule>
    <cfRule type="cellIs" dxfId="5921" priority="2364" operator="lessThan">
      <formula>0.8</formula>
    </cfRule>
  </conditionalFormatting>
  <conditionalFormatting sqref="R31">
    <cfRule type="cellIs" dxfId="5920" priority="2359" operator="lessThan">
      <formula>0.8</formula>
    </cfRule>
    <cfRule type="cellIs" dxfId="5919" priority="2360" operator="greaterThan">
      <formula>1</formula>
    </cfRule>
  </conditionalFormatting>
  <conditionalFormatting sqref="R31">
    <cfRule type="cellIs" dxfId="5918" priority="2357" operator="greaterThan">
      <formula>1</formula>
    </cfRule>
    <cfRule type="cellIs" dxfId="5917" priority="2358" operator="lessThan">
      <formula>0.8</formula>
    </cfRule>
  </conditionalFormatting>
  <conditionalFormatting sqref="P31:P40">
    <cfRule type="cellIs" dxfId="5916" priority="2356" operator="greaterThan">
      <formula>0</formula>
    </cfRule>
  </conditionalFormatting>
  <conditionalFormatting sqref="Q31">
    <cfRule type="cellIs" dxfId="5915" priority="2361" operator="lessThan">
      <formula>0</formula>
    </cfRule>
  </conditionalFormatting>
  <conditionalFormatting sqref="P31:P40">
    <cfRule type="cellIs" dxfId="5914" priority="2350" operator="greaterThan">
      <formula>0</formula>
    </cfRule>
  </conditionalFormatting>
  <conditionalFormatting sqref="Q31">
    <cfRule type="cellIs" dxfId="5913" priority="2355" operator="lessThan">
      <formula>0</formula>
    </cfRule>
  </conditionalFormatting>
  <conditionalFormatting sqref="R31">
    <cfRule type="cellIs" dxfId="5912" priority="2353" operator="lessThan">
      <formula>0.8</formula>
    </cfRule>
    <cfRule type="cellIs" dxfId="5911" priority="2354" operator="greaterThan">
      <formula>1</formula>
    </cfRule>
  </conditionalFormatting>
  <conditionalFormatting sqref="R31">
    <cfRule type="cellIs" dxfId="5910" priority="2351" operator="greaterThan">
      <formula>1</formula>
    </cfRule>
    <cfRule type="cellIs" dxfId="5909" priority="2352" operator="lessThan">
      <formula>0.8</formula>
    </cfRule>
  </conditionalFormatting>
  <conditionalFormatting sqref="R31">
    <cfRule type="cellIs" dxfId="5908" priority="2347" operator="lessThan">
      <formula>0.8</formula>
    </cfRule>
    <cfRule type="cellIs" dxfId="5907" priority="2348" operator="greaterThan">
      <formula>1</formula>
    </cfRule>
  </conditionalFormatting>
  <conditionalFormatting sqref="R31">
    <cfRule type="cellIs" dxfId="5906" priority="2345" operator="greaterThan">
      <formula>1</formula>
    </cfRule>
    <cfRule type="cellIs" dxfId="5905" priority="2346" operator="lessThan">
      <formula>0.8</formula>
    </cfRule>
  </conditionalFormatting>
  <conditionalFormatting sqref="P31:P40">
    <cfRule type="cellIs" dxfId="5904" priority="2344" operator="greaterThan">
      <formula>0</formula>
    </cfRule>
  </conditionalFormatting>
  <conditionalFormatting sqref="Q31">
    <cfRule type="cellIs" dxfId="5903" priority="2349" operator="lessThan">
      <formula>0</formula>
    </cfRule>
  </conditionalFormatting>
  <conditionalFormatting sqref="R31">
    <cfRule type="cellIs" dxfId="5902" priority="2341" operator="lessThan">
      <formula>0.8</formula>
    </cfRule>
    <cfRule type="cellIs" dxfId="5901" priority="2342" operator="greaterThan">
      <formula>1</formula>
    </cfRule>
  </conditionalFormatting>
  <conditionalFormatting sqref="R31">
    <cfRule type="cellIs" dxfId="5900" priority="2339" operator="greaterThan">
      <formula>1</formula>
    </cfRule>
    <cfRule type="cellIs" dxfId="5899" priority="2340" operator="lessThan">
      <formula>0.8</formula>
    </cfRule>
  </conditionalFormatting>
  <conditionalFormatting sqref="P31:P40">
    <cfRule type="cellIs" dxfId="5898" priority="2338" operator="greaterThan">
      <formula>0</formula>
    </cfRule>
  </conditionalFormatting>
  <conditionalFormatting sqref="Q31">
    <cfRule type="cellIs" dxfId="5897" priority="2343" operator="lessThan">
      <formula>0</formula>
    </cfRule>
  </conditionalFormatting>
  <conditionalFormatting sqref="Q31">
    <cfRule type="cellIs" dxfId="5896" priority="2337" operator="lessThan">
      <formula>0</formula>
    </cfRule>
  </conditionalFormatting>
  <conditionalFormatting sqref="R31">
    <cfRule type="cellIs" dxfId="5895" priority="2335" operator="lessThan">
      <formula>0.8</formula>
    </cfRule>
    <cfRule type="cellIs" dxfId="5894" priority="2336" operator="greaterThan">
      <formula>1</formula>
    </cfRule>
  </conditionalFormatting>
  <conditionalFormatting sqref="R31">
    <cfRule type="cellIs" dxfId="5893" priority="2333" operator="greaterThan">
      <formula>1</formula>
    </cfRule>
    <cfRule type="cellIs" dxfId="5892" priority="2334" operator="lessThan">
      <formula>0.8</formula>
    </cfRule>
  </conditionalFormatting>
  <conditionalFormatting sqref="P31:P40">
    <cfRule type="cellIs" dxfId="5891" priority="2332" operator="greaterThan">
      <formula>0</formula>
    </cfRule>
  </conditionalFormatting>
  <conditionalFormatting sqref="Q31">
    <cfRule type="cellIs" dxfId="5890" priority="2326" operator="lessThan">
      <formula>0</formula>
    </cfRule>
  </conditionalFormatting>
  <conditionalFormatting sqref="R31">
    <cfRule type="cellIs" dxfId="5889" priority="2330" operator="lessThan">
      <formula>0.8</formula>
    </cfRule>
    <cfRule type="cellIs" dxfId="5888" priority="2331" operator="greaterThan">
      <formula>1</formula>
    </cfRule>
  </conditionalFormatting>
  <conditionalFormatting sqref="R31">
    <cfRule type="cellIs" dxfId="5887" priority="2328" operator="greaterThan">
      <formula>1</formula>
    </cfRule>
    <cfRule type="cellIs" dxfId="5886" priority="2329" operator="lessThan">
      <formula>0.8</formula>
    </cfRule>
  </conditionalFormatting>
  <conditionalFormatting sqref="P31:P40">
    <cfRule type="cellIs" dxfId="5885" priority="2327" operator="greaterThan">
      <formula>0</formula>
    </cfRule>
  </conditionalFormatting>
  <conditionalFormatting sqref="Q31">
    <cfRule type="cellIs" dxfId="5884" priority="2325" operator="lessThan">
      <formula>0</formula>
    </cfRule>
  </conditionalFormatting>
  <conditionalFormatting sqref="R31">
    <cfRule type="cellIs" dxfId="5883" priority="2323" operator="lessThan">
      <formula>0.8</formula>
    </cfRule>
    <cfRule type="cellIs" dxfId="5882" priority="2324" operator="greaterThan">
      <formula>1</formula>
    </cfRule>
  </conditionalFormatting>
  <conditionalFormatting sqref="R31">
    <cfRule type="cellIs" dxfId="5881" priority="2321" operator="greaterThan">
      <formula>1</formula>
    </cfRule>
    <cfRule type="cellIs" dxfId="5880" priority="2322" operator="lessThan">
      <formula>0.8</formula>
    </cfRule>
  </conditionalFormatting>
  <conditionalFormatting sqref="P31:P40">
    <cfRule type="cellIs" dxfId="5879" priority="2320" operator="greaterThan">
      <formula>0</formula>
    </cfRule>
  </conditionalFormatting>
  <conditionalFormatting sqref="Q31">
    <cfRule type="cellIs" dxfId="5878" priority="2319" operator="lessThan">
      <formula>0</formula>
    </cfRule>
  </conditionalFormatting>
  <conditionalFormatting sqref="R31">
    <cfRule type="cellIs" dxfId="5877" priority="2317" operator="lessThan">
      <formula>0.8</formula>
    </cfRule>
    <cfRule type="cellIs" dxfId="5876" priority="2318" operator="greaterThan">
      <formula>1</formula>
    </cfRule>
  </conditionalFormatting>
  <conditionalFormatting sqref="R31">
    <cfRule type="cellIs" dxfId="5875" priority="2315" operator="greaterThan">
      <formula>1</formula>
    </cfRule>
    <cfRule type="cellIs" dxfId="5874" priority="2316" operator="lessThan">
      <formula>0.8</formula>
    </cfRule>
  </conditionalFormatting>
  <conditionalFormatting sqref="P31:P40">
    <cfRule type="cellIs" dxfId="5873" priority="2314" operator="greaterThan">
      <formula>0</formula>
    </cfRule>
  </conditionalFormatting>
  <conditionalFormatting sqref="Q31">
    <cfRule type="cellIs" dxfId="5872" priority="2313" operator="lessThan">
      <formula>0</formula>
    </cfRule>
  </conditionalFormatting>
  <conditionalFormatting sqref="R31">
    <cfRule type="cellIs" dxfId="5871" priority="2311" operator="lessThan">
      <formula>0.8</formula>
    </cfRule>
    <cfRule type="cellIs" dxfId="5870" priority="2312" operator="greaterThan">
      <formula>1</formula>
    </cfRule>
  </conditionalFormatting>
  <conditionalFormatting sqref="R31">
    <cfRule type="cellIs" dxfId="5869" priority="2309" operator="greaterThan">
      <formula>1</formula>
    </cfRule>
    <cfRule type="cellIs" dxfId="5868" priority="2310" operator="lessThan">
      <formula>0.8</formula>
    </cfRule>
  </conditionalFormatting>
  <conditionalFormatting sqref="P31:P40">
    <cfRule type="cellIs" dxfId="5867" priority="2308" operator="greaterThan">
      <formula>0</formula>
    </cfRule>
  </conditionalFormatting>
  <conditionalFormatting sqref="Q31">
    <cfRule type="cellIs" dxfId="5866" priority="2307" operator="lessThan">
      <formula>0</formula>
    </cfRule>
  </conditionalFormatting>
  <conditionalFormatting sqref="R31">
    <cfRule type="cellIs" dxfId="5865" priority="2305" operator="lessThan">
      <formula>0.8</formula>
    </cfRule>
    <cfRule type="cellIs" dxfId="5864" priority="2306" operator="greaterThan">
      <formula>1</formula>
    </cfRule>
  </conditionalFormatting>
  <conditionalFormatting sqref="R31">
    <cfRule type="cellIs" dxfId="5863" priority="2303" operator="greaterThan">
      <formula>1</formula>
    </cfRule>
    <cfRule type="cellIs" dxfId="5862" priority="2304" operator="lessThan">
      <formula>0.8</formula>
    </cfRule>
  </conditionalFormatting>
  <conditionalFormatting sqref="P31:P40">
    <cfRule type="cellIs" dxfId="5861" priority="2302" operator="greaterThan">
      <formula>0</formula>
    </cfRule>
  </conditionalFormatting>
  <conditionalFormatting sqref="Q31">
    <cfRule type="cellIs" dxfId="5860" priority="2301" operator="lessThan">
      <formula>0</formula>
    </cfRule>
  </conditionalFormatting>
  <conditionalFormatting sqref="R31">
    <cfRule type="cellIs" dxfId="5859" priority="2299" operator="lessThan">
      <formula>0.8</formula>
    </cfRule>
    <cfRule type="cellIs" dxfId="5858" priority="2300" operator="greaterThan">
      <formula>1</formula>
    </cfRule>
  </conditionalFormatting>
  <conditionalFormatting sqref="R31">
    <cfRule type="cellIs" dxfId="5857" priority="2297" operator="greaterThan">
      <formula>1</formula>
    </cfRule>
    <cfRule type="cellIs" dxfId="5856" priority="2298" operator="lessThan">
      <formula>0.8</formula>
    </cfRule>
  </conditionalFormatting>
  <conditionalFormatting sqref="P31:P40">
    <cfRule type="cellIs" dxfId="5855" priority="2296" operator="greaterThan">
      <formula>0</formula>
    </cfRule>
  </conditionalFormatting>
  <conditionalFormatting sqref="P31:P40">
    <cfRule type="cellIs" dxfId="5854" priority="2290" operator="greaterThan">
      <formula>0</formula>
    </cfRule>
  </conditionalFormatting>
  <conditionalFormatting sqref="Q31">
    <cfRule type="cellIs" dxfId="5853" priority="2295" operator="lessThan">
      <formula>0</formula>
    </cfRule>
  </conditionalFormatting>
  <conditionalFormatting sqref="R31">
    <cfRule type="cellIs" dxfId="5852" priority="2293" operator="lessThan">
      <formula>0.8</formula>
    </cfRule>
    <cfRule type="cellIs" dxfId="5851" priority="2294" operator="greaterThan">
      <formula>1</formula>
    </cfRule>
  </conditionalFormatting>
  <conditionalFormatting sqref="R31">
    <cfRule type="cellIs" dxfId="5850" priority="2291" operator="greaterThan">
      <formula>1</formula>
    </cfRule>
    <cfRule type="cellIs" dxfId="5849" priority="2292" operator="lessThan">
      <formula>0.8</formula>
    </cfRule>
  </conditionalFormatting>
  <conditionalFormatting sqref="P31:P40">
    <cfRule type="cellIs" dxfId="5848" priority="2284" operator="greaterThan">
      <formula>0</formula>
    </cfRule>
  </conditionalFormatting>
  <conditionalFormatting sqref="Q31">
    <cfRule type="cellIs" dxfId="5847" priority="2289" operator="lessThan">
      <formula>0</formula>
    </cfRule>
  </conditionalFormatting>
  <conditionalFormatting sqref="R31">
    <cfRule type="cellIs" dxfId="5846" priority="2287" operator="lessThan">
      <formula>0.8</formula>
    </cfRule>
    <cfRule type="cellIs" dxfId="5845" priority="2288" operator="greaterThan">
      <formula>1</formula>
    </cfRule>
  </conditionalFormatting>
  <conditionalFormatting sqref="R31">
    <cfRule type="cellIs" dxfId="5844" priority="2285" operator="greaterThan">
      <formula>1</formula>
    </cfRule>
    <cfRule type="cellIs" dxfId="5843" priority="2286" operator="lessThan">
      <formula>0.8</formula>
    </cfRule>
  </conditionalFormatting>
  <conditionalFormatting sqref="R31">
    <cfRule type="cellIs" dxfId="5842" priority="2281" operator="lessThan">
      <formula>0.8</formula>
    </cfRule>
    <cfRule type="cellIs" dxfId="5841" priority="2282" operator="greaterThan">
      <formula>1</formula>
    </cfRule>
  </conditionalFormatting>
  <conditionalFormatting sqref="R31">
    <cfRule type="cellIs" dxfId="5840" priority="2279" operator="greaterThan">
      <formula>1</formula>
    </cfRule>
    <cfRule type="cellIs" dxfId="5839" priority="2280" operator="lessThan">
      <formula>0.8</formula>
    </cfRule>
  </conditionalFormatting>
  <conditionalFormatting sqref="P31:P40">
    <cfRule type="cellIs" dxfId="5838" priority="2278" operator="greaterThan">
      <formula>0</formula>
    </cfRule>
  </conditionalFormatting>
  <conditionalFormatting sqref="Q31">
    <cfRule type="cellIs" dxfId="5837" priority="2283" operator="lessThan">
      <formula>0</formula>
    </cfRule>
  </conditionalFormatting>
  <conditionalFormatting sqref="Q31">
    <cfRule type="cellIs" dxfId="5836" priority="2277" operator="lessThan">
      <formula>0</formula>
    </cfRule>
  </conditionalFormatting>
  <conditionalFormatting sqref="R31">
    <cfRule type="cellIs" dxfId="5835" priority="2275" operator="lessThan">
      <formula>0.8</formula>
    </cfRule>
    <cfRule type="cellIs" dxfId="5834" priority="2276" operator="greaterThan">
      <formula>1</formula>
    </cfRule>
  </conditionalFormatting>
  <conditionalFormatting sqref="R31">
    <cfRule type="cellIs" dxfId="5833" priority="2273" operator="greaterThan">
      <formula>1</formula>
    </cfRule>
    <cfRule type="cellIs" dxfId="5832" priority="2274" operator="lessThan">
      <formula>0.8</formula>
    </cfRule>
  </conditionalFormatting>
  <conditionalFormatting sqref="P31:P40">
    <cfRule type="cellIs" dxfId="5831" priority="2272" operator="greaterThan">
      <formula>0</formula>
    </cfRule>
  </conditionalFormatting>
  <conditionalFormatting sqref="Q31">
    <cfRule type="cellIs" dxfId="5830" priority="2271" operator="lessThan">
      <formula>0</formula>
    </cfRule>
  </conditionalFormatting>
  <conditionalFormatting sqref="R31">
    <cfRule type="cellIs" dxfId="5829" priority="2269" operator="lessThan">
      <formula>0.8</formula>
    </cfRule>
    <cfRule type="cellIs" dxfId="5828" priority="2270" operator="greaterThan">
      <formula>1</formula>
    </cfRule>
  </conditionalFormatting>
  <conditionalFormatting sqref="R31">
    <cfRule type="cellIs" dxfId="5827" priority="2267" operator="greaterThan">
      <formula>1</formula>
    </cfRule>
    <cfRule type="cellIs" dxfId="5826" priority="2268" operator="lessThan">
      <formula>0.8</formula>
    </cfRule>
  </conditionalFormatting>
  <conditionalFormatting sqref="P31:P40">
    <cfRule type="cellIs" dxfId="5825" priority="2266" operator="greaterThan">
      <formula>0</formula>
    </cfRule>
  </conditionalFormatting>
  <conditionalFormatting sqref="Q31">
    <cfRule type="cellIs" dxfId="5824" priority="2265" operator="lessThan">
      <formula>0</formula>
    </cfRule>
  </conditionalFormatting>
  <conditionalFormatting sqref="R31">
    <cfRule type="cellIs" dxfId="5823" priority="2263" operator="lessThan">
      <formula>0.8</formula>
    </cfRule>
    <cfRule type="cellIs" dxfId="5822" priority="2264" operator="greaterThan">
      <formula>1</formula>
    </cfRule>
  </conditionalFormatting>
  <conditionalFormatting sqref="R31">
    <cfRule type="cellIs" dxfId="5821" priority="2261" operator="greaterThan">
      <formula>1</formula>
    </cfRule>
    <cfRule type="cellIs" dxfId="5820" priority="2262" operator="lessThan">
      <formula>0.8</formula>
    </cfRule>
  </conditionalFormatting>
  <conditionalFormatting sqref="P31:P40">
    <cfRule type="cellIs" dxfId="5819" priority="2260" operator="greaterThan">
      <formula>0</formula>
    </cfRule>
  </conditionalFormatting>
  <conditionalFormatting sqref="Q31">
    <cfRule type="cellIs" dxfId="5818" priority="2259" operator="lessThan">
      <formula>0</formula>
    </cfRule>
  </conditionalFormatting>
  <conditionalFormatting sqref="R31">
    <cfRule type="cellIs" dxfId="5817" priority="2257" operator="lessThan">
      <formula>0.8</formula>
    </cfRule>
    <cfRule type="cellIs" dxfId="5816" priority="2258" operator="greaterThan">
      <formula>1</formula>
    </cfRule>
  </conditionalFormatting>
  <conditionalFormatting sqref="R31">
    <cfRule type="cellIs" dxfId="5815" priority="2255" operator="greaterThan">
      <formula>1</formula>
    </cfRule>
    <cfRule type="cellIs" dxfId="5814" priority="2256" operator="lessThan">
      <formula>0.8</formula>
    </cfRule>
  </conditionalFormatting>
  <conditionalFormatting sqref="P31:P40">
    <cfRule type="cellIs" dxfId="5813" priority="2254" operator="greaterThan">
      <formula>0</formula>
    </cfRule>
  </conditionalFormatting>
  <conditionalFormatting sqref="P31:P40">
    <cfRule type="cellIs" dxfId="5812" priority="2248" operator="greaterThan">
      <formula>0</formula>
    </cfRule>
  </conditionalFormatting>
  <conditionalFormatting sqref="Q31">
    <cfRule type="cellIs" dxfId="5811" priority="2253" operator="lessThan">
      <formula>0</formula>
    </cfRule>
  </conditionalFormatting>
  <conditionalFormatting sqref="R31">
    <cfRule type="cellIs" dxfId="5810" priority="2251" operator="lessThan">
      <formula>0.8</formula>
    </cfRule>
    <cfRule type="cellIs" dxfId="5809" priority="2252" operator="greaterThan">
      <formula>1</formula>
    </cfRule>
  </conditionalFormatting>
  <conditionalFormatting sqref="R31">
    <cfRule type="cellIs" dxfId="5808" priority="2249" operator="greaterThan">
      <formula>1</formula>
    </cfRule>
    <cfRule type="cellIs" dxfId="5807" priority="2250" operator="lessThan">
      <formula>0.8</formula>
    </cfRule>
  </conditionalFormatting>
  <conditionalFormatting sqref="P31:P40">
    <cfRule type="cellIs" dxfId="5806" priority="2242" operator="greaterThan">
      <formula>0</formula>
    </cfRule>
  </conditionalFormatting>
  <conditionalFormatting sqref="Q31">
    <cfRule type="cellIs" dxfId="5805" priority="2247" operator="lessThan">
      <formula>0</formula>
    </cfRule>
  </conditionalFormatting>
  <conditionalFormatting sqref="R31">
    <cfRule type="cellIs" dxfId="5804" priority="2245" operator="lessThan">
      <formula>0.8</formula>
    </cfRule>
    <cfRule type="cellIs" dxfId="5803" priority="2246" operator="greaterThan">
      <formula>1</formula>
    </cfRule>
  </conditionalFormatting>
  <conditionalFormatting sqref="R31">
    <cfRule type="cellIs" dxfId="5802" priority="2243" operator="greaterThan">
      <formula>1</formula>
    </cfRule>
    <cfRule type="cellIs" dxfId="5801" priority="2244" operator="lessThan">
      <formula>0.8</formula>
    </cfRule>
  </conditionalFormatting>
  <conditionalFormatting sqref="R31">
    <cfRule type="cellIs" dxfId="5800" priority="2239" operator="lessThan">
      <formula>0.8</formula>
    </cfRule>
    <cfRule type="cellIs" dxfId="5799" priority="2240" operator="greaterThan">
      <formula>1</formula>
    </cfRule>
  </conditionalFormatting>
  <conditionalFormatting sqref="R31">
    <cfRule type="cellIs" dxfId="5798" priority="2237" operator="greaterThan">
      <formula>1</formula>
    </cfRule>
    <cfRule type="cellIs" dxfId="5797" priority="2238" operator="lessThan">
      <formula>0.8</formula>
    </cfRule>
  </conditionalFormatting>
  <conditionalFormatting sqref="P31:P40">
    <cfRule type="cellIs" dxfId="5796" priority="2236" operator="greaterThan">
      <formula>0</formula>
    </cfRule>
  </conditionalFormatting>
  <conditionalFormatting sqref="Q31">
    <cfRule type="cellIs" dxfId="5795" priority="2241" operator="lessThan">
      <formula>0</formula>
    </cfRule>
  </conditionalFormatting>
  <conditionalFormatting sqref="Q31">
    <cfRule type="cellIs" dxfId="5794" priority="2235" operator="lessThan">
      <formula>0</formula>
    </cfRule>
  </conditionalFormatting>
  <conditionalFormatting sqref="R31">
    <cfRule type="cellIs" dxfId="5793" priority="2233" operator="lessThan">
      <formula>0.8</formula>
    </cfRule>
    <cfRule type="cellIs" dxfId="5792" priority="2234" operator="greaterThan">
      <formula>1</formula>
    </cfRule>
  </conditionalFormatting>
  <conditionalFormatting sqref="R31">
    <cfRule type="cellIs" dxfId="5791" priority="2231" operator="greaterThan">
      <formula>1</formula>
    </cfRule>
    <cfRule type="cellIs" dxfId="5790" priority="2232" operator="lessThan">
      <formula>0.8</formula>
    </cfRule>
  </conditionalFormatting>
  <conditionalFormatting sqref="P31:P40">
    <cfRule type="cellIs" dxfId="5789" priority="2230" operator="greaterThan">
      <formula>0</formula>
    </cfRule>
  </conditionalFormatting>
  <conditionalFormatting sqref="P31:P40">
    <cfRule type="cellIs" dxfId="5788" priority="2224" operator="greaterThan">
      <formula>0</formula>
    </cfRule>
  </conditionalFormatting>
  <conditionalFormatting sqref="Q31">
    <cfRule type="cellIs" dxfId="5787" priority="2229" operator="lessThan">
      <formula>0</formula>
    </cfRule>
  </conditionalFormatting>
  <conditionalFormatting sqref="R31">
    <cfRule type="cellIs" dxfId="5786" priority="2227" operator="lessThan">
      <formula>0.8</formula>
    </cfRule>
    <cfRule type="cellIs" dxfId="5785" priority="2228" operator="greaterThan">
      <formula>1</formula>
    </cfRule>
  </conditionalFormatting>
  <conditionalFormatting sqref="R31">
    <cfRule type="cellIs" dxfId="5784" priority="2225" operator="greaterThan">
      <formula>1</formula>
    </cfRule>
    <cfRule type="cellIs" dxfId="5783" priority="2226" operator="lessThan">
      <formula>0.8</formula>
    </cfRule>
  </conditionalFormatting>
  <conditionalFormatting sqref="P31:P40">
    <cfRule type="cellIs" dxfId="5782" priority="2218" operator="greaterThan">
      <formula>0</formula>
    </cfRule>
  </conditionalFormatting>
  <conditionalFormatting sqref="Q31">
    <cfRule type="cellIs" dxfId="5781" priority="2223" operator="lessThan">
      <formula>0</formula>
    </cfRule>
  </conditionalFormatting>
  <conditionalFormatting sqref="R31">
    <cfRule type="cellIs" dxfId="5780" priority="2221" operator="lessThan">
      <formula>0.8</formula>
    </cfRule>
    <cfRule type="cellIs" dxfId="5779" priority="2222" operator="greaterThan">
      <formula>1</formula>
    </cfRule>
  </conditionalFormatting>
  <conditionalFormatting sqref="R31">
    <cfRule type="cellIs" dxfId="5778" priority="2219" operator="greaterThan">
      <formula>1</formula>
    </cfRule>
    <cfRule type="cellIs" dxfId="5777" priority="2220" operator="lessThan">
      <formula>0.8</formula>
    </cfRule>
  </conditionalFormatting>
  <conditionalFormatting sqref="R31">
    <cfRule type="cellIs" dxfId="5776" priority="2215" operator="lessThan">
      <formula>0.8</formula>
    </cfRule>
    <cfRule type="cellIs" dxfId="5775" priority="2216" operator="greaterThan">
      <formula>1</formula>
    </cfRule>
  </conditionalFormatting>
  <conditionalFormatting sqref="R31">
    <cfRule type="cellIs" dxfId="5774" priority="2213" operator="greaterThan">
      <formula>1</formula>
    </cfRule>
    <cfRule type="cellIs" dxfId="5773" priority="2214" operator="lessThan">
      <formula>0.8</formula>
    </cfRule>
  </conditionalFormatting>
  <conditionalFormatting sqref="P31:P40">
    <cfRule type="cellIs" dxfId="5772" priority="2212" operator="greaterThan">
      <formula>0</formula>
    </cfRule>
  </conditionalFormatting>
  <conditionalFormatting sqref="Q31">
    <cfRule type="cellIs" dxfId="5771" priority="2217" operator="lessThan">
      <formula>0</formula>
    </cfRule>
  </conditionalFormatting>
  <conditionalFormatting sqref="P31:P40">
    <cfRule type="cellIs" dxfId="5770" priority="2206" operator="greaterThan">
      <formula>0</formula>
    </cfRule>
  </conditionalFormatting>
  <conditionalFormatting sqref="Q31">
    <cfRule type="cellIs" dxfId="5769" priority="2211" operator="lessThan">
      <formula>0</formula>
    </cfRule>
  </conditionalFormatting>
  <conditionalFormatting sqref="R31">
    <cfRule type="cellIs" dxfId="5768" priority="2209" operator="lessThan">
      <formula>0.8</formula>
    </cfRule>
    <cfRule type="cellIs" dxfId="5767" priority="2210" operator="greaterThan">
      <formula>1</formula>
    </cfRule>
  </conditionalFormatting>
  <conditionalFormatting sqref="R31">
    <cfRule type="cellIs" dxfId="5766" priority="2207" operator="greaterThan">
      <formula>1</formula>
    </cfRule>
    <cfRule type="cellIs" dxfId="5765" priority="2208" operator="lessThan">
      <formula>0.8</formula>
    </cfRule>
  </conditionalFormatting>
  <conditionalFormatting sqref="R31">
    <cfRule type="cellIs" dxfId="5764" priority="2203" operator="lessThan">
      <formula>0.8</formula>
    </cfRule>
    <cfRule type="cellIs" dxfId="5763" priority="2204" operator="greaterThan">
      <formula>1</formula>
    </cfRule>
  </conditionalFormatting>
  <conditionalFormatting sqref="R31">
    <cfRule type="cellIs" dxfId="5762" priority="2201" operator="greaterThan">
      <formula>1</formula>
    </cfRule>
    <cfRule type="cellIs" dxfId="5761" priority="2202" operator="lessThan">
      <formula>0.8</formula>
    </cfRule>
  </conditionalFormatting>
  <conditionalFormatting sqref="P31:P40">
    <cfRule type="cellIs" dxfId="5760" priority="2200" operator="greaterThan">
      <formula>0</formula>
    </cfRule>
  </conditionalFormatting>
  <conditionalFormatting sqref="Q31">
    <cfRule type="cellIs" dxfId="5759" priority="2205" operator="lessThan">
      <formula>0</formula>
    </cfRule>
  </conditionalFormatting>
  <conditionalFormatting sqref="R31">
    <cfRule type="cellIs" dxfId="5758" priority="2197" operator="lessThan">
      <formula>0.8</formula>
    </cfRule>
    <cfRule type="cellIs" dxfId="5757" priority="2198" operator="greaterThan">
      <formula>1</formula>
    </cfRule>
  </conditionalFormatting>
  <conditionalFormatting sqref="R31">
    <cfRule type="cellIs" dxfId="5756" priority="2195" operator="greaterThan">
      <formula>1</formula>
    </cfRule>
    <cfRule type="cellIs" dxfId="5755" priority="2196" operator="lessThan">
      <formula>0.8</formula>
    </cfRule>
  </conditionalFormatting>
  <conditionalFormatting sqref="P31:P40">
    <cfRule type="cellIs" dxfId="5754" priority="2194" operator="greaterThan">
      <formula>0</formula>
    </cfRule>
  </conditionalFormatting>
  <conditionalFormatting sqref="Q31">
    <cfRule type="cellIs" dxfId="5753" priority="2199" operator="lessThan">
      <formula>0</formula>
    </cfRule>
  </conditionalFormatting>
  <conditionalFormatting sqref="Q31">
    <cfRule type="cellIs" dxfId="5752" priority="2193" operator="lessThan">
      <formula>0</formula>
    </cfRule>
  </conditionalFormatting>
  <conditionalFormatting sqref="R31">
    <cfRule type="cellIs" dxfId="5751" priority="2191" operator="lessThan">
      <formula>0.8</formula>
    </cfRule>
    <cfRule type="cellIs" dxfId="5750" priority="2192" operator="greaterThan">
      <formula>1</formula>
    </cfRule>
  </conditionalFormatting>
  <conditionalFormatting sqref="R31">
    <cfRule type="cellIs" dxfId="5749" priority="2189" operator="greaterThan">
      <formula>1</formula>
    </cfRule>
    <cfRule type="cellIs" dxfId="5748" priority="2190" operator="lessThan">
      <formula>0.8</formula>
    </cfRule>
  </conditionalFormatting>
  <conditionalFormatting sqref="P31:P40">
    <cfRule type="cellIs" dxfId="5747" priority="2188" operator="greaterThan">
      <formula>0</formula>
    </cfRule>
  </conditionalFormatting>
  <conditionalFormatting sqref="Q31">
    <cfRule type="cellIs" dxfId="5746" priority="2182" operator="lessThan">
      <formula>0</formula>
    </cfRule>
  </conditionalFormatting>
  <conditionalFormatting sqref="R31">
    <cfRule type="cellIs" dxfId="5745" priority="2186" operator="lessThan">
      <formula>0.8</formula>
    </cfRule>
    <cfRule type="cellIs" dxfId="5744" priority="2187" operator="greaterThan">
      <formula>1</formula>
    </cfRule>
  </conditionalFormatting>
  <conditionalFormatting sqref="R31">
    <cfRule type="cellIs" dxfId="5743" priority="2184" operator="greaterThan">
      <formula>1</formula>
    </cfRule>
    <cfRule type="cellIs" dxfId="5742" priority="2185" operator="lessThan">
      <formula>0.8</formula>
    </cfRule>
  </conditionalFormatting>
  <conditionalFormatting sqref="P31:P40">
    <cfRule type="cellIs" dxfId="5741" priority="2183" operator="greaterThan">
      <formula>0</formula>
    </cfRule>
  </conditionalFormatting>
  <conditionalFormatting sqref="Q31">
    <cfRule type="cellIs" dxfId="5740" priority="2181" operator="lessThan">
      <formula>0</formula>
    </cfRule>
  </conditionalFormatting>
  <conditionalFormatting sqref="R31">
    <cfRule type="cellIs" dxfId="5739" priority="2179" operator="lessThan">
      <formula>0.8</formula>
    </cfRule>
    <cfRule type="cellIs" dxfId="5738" priority="2180" operator="greaterThan">
      <formula>1</formula>
    </cfRule>
  </conditionalFormatting>
  <conditionalFormatting sqref="R31">
    <cfRule type="cellIs" dxfId="5737" priority="2177" operator="greaterThan">
      <formula>1</formula>
    </cfRule>
    <cfRule type="cellIs" dxfId="5736" priority="2178" operator="lessThan">
      <formula>0.8</formula>
    </cfRule>
  </conditionalFormatting>
  <conditionalFormatting sqref="P31:P40">
    <cfRule type="cellIs" dxfId="5735" priority="2176" operator="greaterThan">
      <formula>0</formula>
    </cfRule>
  </conditionalFormatting>
  <conditionalFormatting sqref="Q31">
    <cfRule type="cellIs" dxfId="5734" priority="2175" operator="lessThan">
      <formula>0</formula>
    </cfRule>
  </conditionalFormatting>
  <conditionalFormatting sqref="R31">
    <cfRule type="cellIs" dxfId="5733" priority="2173" operator="lessThan">
      <formula>0.8</formula>
    </cfRule>
    <cfRule type="cellIs" dxfId="5732" priority="2174" operator="greaterThan">
      <formula>1</formula>
    </cfRule>
  </conditionalFormatting>
  <conditionalFormatting sqref="R31">
    <cfRule type="cellIs" dxfId="5731" priority="2171" operator="greaterThan">
      <formula>1</formula>
    </cfRule>
    <cfRule type="cellIs" dxfId="5730" priority="2172" operator="lessThan">
      <formula>0.8</formula>
    </cfRule>
  </conditionalFormatting>
  <conditionalFormatting sqref="P31:P40">
    <cfRule type="cellIs" dxfId="5729" priority="2170" operator="greaterThan">
      <formula>0</formula>
    </cfRule>
  </conditionalFormatting>
  <conditionalFormatting sqref="Q31">
    <cfRule type="cellIs" dxfId="5728" priority="2169" operator="lessThan">
      <formula>0</formula>
    </cfRule>
  </conditionalFormatting>
  <conditionalFormatting sqref="R31">
    <cfRule type="cellIs" dxfId="5727" priority="2167" operator="lessThan">
      <formula>0.8</formula>
    </cfRule>
    <cfRule type="cellIs" dxfId="5726" priority="2168" operator="greaterThan">
      <formula>1</formula>
    </cfRule>
  </conditionalFormatting>
  <conditionalFormatting sqref="R31">
    <cfRule type="cellIs" dxfId="5725" priority="2165" operator="greaterThan">
      <formula>1</formula>
    </cfRule>
    <cfRule type="cellIs" dxfId="5724" priority="2166" operator="lessThan">
      <formula>0.8</formula>
    </cfRule>
  </conditionalFormatting>
  <conditionalFormatting sqref="P31:P40">
    <cfRule type="cellIs" dxfId="5723" priority="2164" operator="greaterThan">
      <formula>0</formula>
    </cfRule>
  </conditionalFormatting>
  <conditionalFormatting sqref="Q31">
    <cfRule type="cellIs" dxfId="5722" priority="2163" operator="lessThan">
      <formula>0</formula>
    </cfRule>
  </conditionalFormatting>
  <conditionalFormatting sqref="R31">
    <cfRule type="cellIs" dxfId="5721" priority="2161" operator="lessThan">
      <formula>0.8</formula>
    </cfRule>
    <cfRule type="cellIs" dxfId="5720" priority="2162" operator="greaterThan">
      <formula>1</formula>
    </cfRule>
  </conditionalFormatting>
  <conditionalFormatting sqref="R31">
    <cfRule type="cellIs" dxfId="5719" priority="2159" operator="greaterThan">
      <formula>1</formula>
    </cfRule>
    <cfRule type="cellIs" dxfId="5718" priority="2160" operator="lessThan">
      <formula>0.8</formula>
    </cfRule>
  </conditionalFormatting>
  <conditionalFormatting sqref="P31:P40">
    <cfRule type="cellIs" dxfId="5717" priority="2158" operator="greaterThan">
      <formula>0</formula>
    </cfRule>
  </conditionalFormatting>
  <conditionalFormatting sqref="Q31">
    <cfRule type="cellIs" dxfId="5716" priority="2157" operator="lessThan">
      <formula>0</formula>
    </cfRule>
  </conditionalFormatting>
  <conditionalFormatting sqref="R31">
    <cfRule type="cellIs" dxfId="5715" priority="2155" operator="lessThan">
      <formula>0.8</formula>
    </cfRule>
    <cfRule type="cellIs" dxfId="5714" priority="2156" operator="greaterThan">
      <formula>1</formula>
    </cfRule>
  </conditionalFormatting>
  <conditionalFormatting sqref="R31">
    <cfRule type="cellIs" dxfId="5713" priority="2153" operator="greaterThan">
      <formula>1</formula>
    </cfRule>
    <cfRule type="cellIs" dxfId="5712" priority="2154" operator="lessThan">
      <formula>0.8</formula>
    </cfRule>
  </conditionalFormatting>
  <conditionalFormatting sqref="P31:P40">
    <cfRule type="cellIs" dxfId="5711" priority="2152" operator="greaterThan">
      <formula>0</formula>
    </cfRule>
  </conditionalFormatting>
  <conditionalFormatting sqref="P31:P40">
    <cfRule type="cellIs" dxfId="5710" priority="2146" operator="greaterThan">
      <formula>0</formula>
    </cfRule>
  </conditionalFormatting>
  <conditionalFormatting sqref="Q31">
    <cfRule type="cellIs" dxfId="5709" priority="2151" operator="lessThan">
      <formula>0</formula>
    </cfRule>
  </conditionalFormatting>
  <conditionalFormatting sqref="R31">
    <cfRule type="cellIs" dxfId="5708" priority="2149" operator="lessThan">
      <formula>0.8</formula>
    </cfRule>
    <cfRule type="cellIs" dxfId="5707" priority="2150" operator="greaterThan">
      <formula>1</formula>
    </cfRule>
  </conditionalFormatting>
  <conditionalFormatting sqref="R31">
    <cfRule type="cellIs" dxfId="5706" priority="2147" operator="greaterThan">
      <formula>1</formula>
    </cfRule>
    <cfRule type="cellIs" dxfId="5705" priority="2148" operator="lessThan">
      <formula>0.8</formula>
    </cfRule>
  </conditionalFormatting>
  <conditionalFormatting sqref="P31:P40">
    <cfRule type="cellIs" dxfId="5704" priority="2140" operator="greaterThan">
      <formula>0</formula>
    </cfRule>
  </conditionalFormatting>
  <conditionalFormatting sqref="Q31">
    <cfRule type="cellIs" dxfId="5703" priority="2145" operator="lessThan">
      <formula>0</formula>
    </cfRule>
  </conditionalFormatting>
  <conditionalFormatting sqref="R31">
    <cfRule type="cellIs" dxfId="5702" priority="2143" operator="lessThan">
      <formula>0.8</formula>
    </cfRule>
    <cfRule type="cellIs" dxfId="5701" priority="2144" operator="greaterThan">
      <formula>1</formula>
    </cfRule>
  </conditionalFormatting>
  <conditionalFormatting sqref="R31">
    <cfRule type="cellIs" dxfId="5700" priority="2141" operator="greaterThan">
      <formula>1</formula>
    </cfRule>
    <cfRule type="cellIs" dxfId="5699" priority="2142" operator="lessThan">
      <formula>0.8</formula>
    </cfRule>
  </conditionalFormatting>
  <conditionalFormatting sqref="R31">
    <cfRule type="cellIs" dxfId="5698" priority="2137" operator="lessThan">
      <formula>0.8</formula>
    </cfRule>
    <cfRule type="cellIs" dxfId="5697" priority="2138" operator="greaterThan">
      <formula>1</formula>
    </cfRule>
  </conditionalFormatting>
  <conditionalFormatting sqref="R31">
    <cfRule type="cellIs" dxfId="5696" priority="2135" operator="greaterThan">
      <formula>1</formula>
    </cfRule>
    <cfRule type="cellIs" dxfId="5695" priority="2136" operator="lessThan">
      <formula>0.8</formula>
    </cfRule>
  </conditionalFormatting>
  <conditionalFormatting sqref="P31:P40">
    <cfRule type="cellIs" dxfId="5694" priority="2134" operator="greaterThan">
      <formula>0</formula>
    </cfRule>
  </conditionalFormatting>
  <conditionalFormatting sqref="Q31">
    <cfRule type="cellIs" dxfId="5693" priority="2139" operator="lessThan">
      <formula>0</formula>
    </cfRule>
  </conditionalFormatting>
  <conditionalFormatting sqref="P79">
    <cfRule type="cellIs" dxfId="5692" priority="2128" operator="greaterThan">
      <formula>0</formula>
    </cfRule>
  </conditionalFormatting>
  <conditionalFormatting sqref="Q79">
    <cfRule type="cellIs" dxfId="5691" priority="2133" operator="lessThan">
      <formula>0</formula>
    </cfRule>
  </conditionalFormatting>
  <conditionalFormatting sqref="R79">
    <cfRule type="cellIs" dxfId="5690" priority="2131" operator="lessThan">
      <formula>0.8</formula>
    </cfRule>
    <cfRule type="cellIs" dxfId="5689" priority="2132" operator="greaterThan">
      <formula>1</formula>
    </cfRule>
  </conditionalFormatting>
  <conditionalFormatting sqref="R79">
    <cfRule type="cellIs" dxfId="5688" priority="2129" operator="greaterThan">
      <formula>1</formula>
    </cfRule>
    <cfRule type="cellIs" dxfId="5687" priority="2130" operator="lessThan">
      <formula>0.8</formula>
    </cfRule>
  </conditionalFormatting>
  <conditionalFormatting sqref="Q79">
    <cfRule type="cellIs" dxfId="5686" priority="2127" operator="lessThan">
      <formula>0</formula>
    </cfRule>
  </conditionalFormatting>
  <conditionalFormatting sqref="R79">
    <cfRule type="cellIs" dxfId="5685" priority="2125" operator="lessThan">
      <formula>0.8</formula>
    </cfRule>
    <cfRule type="cellIs" dxfId="5684" priority="2126" operator="greaterThan">
      <formula>1</formula>
    </cfRule>
  </conditionalFormatting>
  <conditionalFormatting sqref="R79">
    <cfRule type="cellIs" dxfId="5683" priority="2123" operator="greaterThan">
      <formula>1</formula>
    </cfRule>
    <cfRule type="cellIs" dxfId="5682" priority="2124" operator="lessThan">
      <formula>0.8</formula>
    </cfRule>
  </conditionalFormatting>
  <conditionalFormatting sqref="P79">
    <cfRule type="cellIs" dxfId="5681" priority="2122" operator="greaterThan">
      <formula>0</formula>
    </cfRule>
  </conditionalFormatting>
  <conditionalFormatting sqref="P79">
    <cfRule type="cellIs" dxfId="5680" priority="2116" operator="greaterThan">
      <formula>0</formula>
    </cfRule>
  </conditionalFormatting>
  <conditionalFormatting sqref="Q79">
    <cfRule type="cellIs" dxfId="5679" priority="2121" operator="lessThan">
      <formula>0</formula>
    </cfRule>
  </conditionalFormatting>
  <conditionalFormatting sqref="R79">
    <cfRule type="cellIs" dxfId="5678" priority="2119" operator="lessThan">
      <formula>0.8</formula>
    </cfRule>
    <cfRule type="cellIs" dxfId="5677" priority="2120" operator="greaterThan">
      <formula>1</formula>
    </cfRule>
  </conditionalFormatting>
  <conditionalFormatting sqref="R79">
    <cfRule type="cellIs" dxfId="5676" priority="2117" operator="greaterThan">
      <formula>1</formula>
    </cfRule>
    <cfRule type="cellIs" dxfId="5675" priority="2118" operator="lessThan">
      <formula>0.8</formula>
    </cfRule>
  </conditionalFormatting>
  <conditionalFormatting sqref="Q79">
    <cfRule type="cellIs" dxfId="5674" priority="2110" operator="lessThan">
      <formula>0</formula>
    </cfRule>
  </conditionalFormatting>
  <conditionalFormatting sqref="P79">
    <cfRule type="cellIs" dxfId="5673" priority="2111" operator="greaterThan">
      <formula>0</formula>
    </cfRule>
  </conditionalFormatting>
  <conditionalFormatting sqref="R79">
    <cfRule type="cellIs" dxfId="5672" priority="2114" operator="lessThan">
      <formula>0.8</formula>
    </cfRule>
    <cfRule type="cellIs" dxfId="5671" priority="2115" operator="greaterThan">
      <formula>1</formula>
    </cfRule>
  </conditionalFormatting>
  <conditionalFormatting sqref="R79">
    <cfRule type="cellIs" dxfId="5670" priority="2112" operator="greaterThan">
      <formula>1</formula>
    </cfRule>
    <cfRule type="cellIs" dxfId="5669" priority="2113" operator="lessThan">
      <formula>0.8</formula>
    </cfRule>
  </conditionalFormatting>
  <conditionalFormatting sqref="Q79">
    <cfRule type="cellIs" dxfId="5668" priority="2104" operator="lessThan">
      <formula>0</formula>
    </cfRule>
  </conditionalFormatting>
  <conditionalFormatting sqref="R79">
    <cfRule type="cellIs" dxfId="5667" priority="2108" operator="lessThan">
      <formula>0.8</formula>
    </cfRule>
    <cfRule type="cellIs" dxfId="5666" priority="2109" operator="greaterThan">
      <formula>1</formula>
    </cfRule>
  </conditionalFormatting>
  <conditionalFormatting sqref="R79">
    <cfRule type="cellIs" dxfId="5665" priority="2106" operator="greaterThan">
      <formula>1</formula>
    </cfRule>
    <cfRule type="cellIs" dxfId="5664" priority="2107" operator="lessThan">
      <formula>0.8</formula>
    </cfRule>
  </conditionalFormatting>
  <conditionalFormatting sqref="P79">
    <cfRule type="cellIs" dxfId="5663" priority="2105" operator="greaterThan">
      <formula>0</formula>
    </cfRule>
  </conditionalFormatting>
  <conditionalFormatting sqref="Q79">
    <cfRule type="cellIs" dxfId="5662" priority="2103" operator="lessThan">
      <formula>0</formula>
    </cfRule>
  </conditionalFormatting>
  <conditionalFormatting sqref="R79">
    <cfRule type="cellIs" dxfId="5661" priority="2101" operator="lessThan">
      <formula>0.8</formula>
    </cfRule>
    <cfRule type="cellIs" dxfId="5660" priority="2102" operator="greaterThan">
      <formula>1</formula>
    </cfRule>
  </conditionalFormatting>
  <conditionalFormatting sqref="R79">
    <cfRule type="cellIs" dxfId="5659" priority="2099" operator="greaterThan">
      <formula>1</formula>
    </cfRule>
    <cfRule type="cellIs" dxfId="5658" priority="2100" operator="lessThan">
      <formula>0.8</formula>
    </cfRule>
  </conditionalFormatting>
  <conditionalFormatting sqref="P79">
    <cfRule type="cellIs" dxfId="5657" priority="2098" operator="greaterThan">
      <formula>0</formula>
    </cfRule>
  </conditionalFormatting>
  <conditionalFormatting sqref="Q79">
    <cfRule type="cellIs" dxfId="5656" priority="2097" operator="lessThan">
      <formula>0</formula>
    </cfRule>
  </conditionalFormatting>
  <conditionalFormatting sqref="R79">
    <cfRule type="cellIs" dxfId="5655" priority="2095" operator="lessThan">
      <formula>0.8</formula>
    </cfRule>
    <cfRule type="cellIs" dxfId="5654" priority="2096" operator="greaterThan">
      <formula>1</formula>
    </cfRule>
  </conditionalFormatting>
  <conditionalFormatting sqref="R79">
    <cfRule type="cellIs" dxfId="5653" priority="2093" operator="greaterThan">
      <formula>1</formula>
    </cfRule>
    <cfRule type="cellIs" dxfId="5652" priority="2094" operator="lessThan">
      <formula>0.8</formula>
    </cfRule>
  </conditionalFormatting>
  <conditionalFormatting sqref="P79">
    <cfRule type="cellIs" dxfId="5651" priority="2092" operator="greaterThan">
      <formula>0</formula>
    </cfRule>
  </conditionalFormatting>
  <conditionalFormatting sqref="P79">
    <cfRule type="cellIs" dxfId="5650" priority="2086" operator="greaterThan">
      <formula>0</formula>
    </cfRule>
  </conditionalFormatting>
  <conditionalFormatting sqref="Q79">
    <cfRule type="cellIs" dxfId="5649" priority="2091" operator="lessThan">
      <formula>0</formula>
    </cfRule>
  </conditionalFormatting>
  <conditionalFormatting sqref="R79">
    <cfRule type="cellIs" dxfId="5648" priority="2089" operator="lessThan">
      <formula>0.8</formula>
    </cfRule>
    <cfRule type="cellIs" dxfId="5647" priority="2090" operator="greaterThan">
      <formula>1</formula>
    </cfRule>
  </conditionalFormatting>
  <conditionalFormatting sqref="R79">
    <cfRule type="cellIs" dxfId="5646" priority="2087" operator="greaterThan">
      <formula>1</formula>
    </cfRule>
    <cfRule type="cellIs" dxfId="5645" priority="2088" operator="lessThan">
      <formula>0.8</formula>
    </cfRule>
  </conditionalFormatting>
  <conditionalFormatting sqref="P71:P78">
    <cfRule type="cellIs" dxfId="5644" priority="2080" operator="greaterThan">
      <formula>0</formula>
    </cfRule>
  </conditionalFormatting>
  <conditionalFormatting sqref="Q71:Q78">
    <cfRule type="cellIs" dxfId="5643" priority="2085" operator="lessThan">
      <formula>0</formula>
    </cfRule>
  </conditionalFormatting>
  <conditionalFormatting sqref="R71:R78">
    <cfRule type="cellIs" dxfId="5642" priority="2083" operator="lessThan">
      <formula>0.8</formula>
    </cfRule>
    <cfRule type="cellIs" dxfId="5641" priority="2084" operator="greaterThan">
      <formula>1</formula>
    </cfRule>
  </conditionalFormatting>
  <conditionalFormatting sqref="R71:R78">
    <cfRule type="cellIs" dxfId="5640" priority="2081" operator="greaterThan">
      <formula>1</formula>
    </cfRule>
    <cfRule type="cellIs" dxfId="5639" priority="2082" operator="lessThan">
      <formula>0.8</formula>
    </cfRule>
  </conditionalFormatting>
  <conditionalFormatting sqref="Q148:Q156">
    <cfRule type="cellIs" dxfId="5638" priority="2079" operator="lessThan">
      <formula>0</formula>
    </cfRule>
  </conditionalFormatting>
  <conditionalFormatting sqref="R148:R156">
    <cfRule type="cellIs" dxfId="5637" priority="2077" operator="lessThan">
      <formula>0.8</formula>
    </cfRule>
    <cfRule type="cellIs" dxfId="5636" priority="2078" operator="greaterThan">
      <formula>1</formula>
    </cfRule>
  </conditionalFormatting>
  <conditionalFormatting sqref="R148:R156">
    <cfRule type="cellIs" dxfId="5635" priority="2075" operator="greaterThan">
      <formula>1</formula>
    </cfRule>
    <cfRule type="cellIs" dxfId="5634" priority="2076" operator="lessThan">
      <formula>0.8</formula>
    </cfRule>
  </conditionalFormatting>
  <conditionalFormatting sqref="P148:P156">
    <cfRule type="cellIs" dxfId="5633" priority="2074" operator="greaterThan">
      <formula>0</formula>
    </cfRule>
  </conditionalFormatting>
  <conditionalFormatting sqref="Q148:Q156">
    <cfRule type="cellIs" dxfId="5632" priority="2073" operator="lessThan">
      <formula>0</formula>
    </cfRule>
  </conditionalFormatting>
  <conditionalFormatting sqref="R148:R156">
    <cfRule type="cellIs" dxfId="5631" priority="2071" operator="lessThan">
      <formula>0.8</formula>
    </cfRule>
    <cfRule type="cellIs" dxfId="5630" priority="2072" operator="greaterThan">
      <formula>1</formula>
    </cfRule>
  </conditionalFormatting>
  <conditionalFormatting sqref="R148:R156">
    <cfRule type="cellIs" dxfId="5629" priority="2069" operator="greaterThan">
      <formula>1</formula>
    </cfRule>
    <cfRule type="cellIs" dxfId="5628" priority="2070" operator="lessThan">
      <formula>0.8</formula>
    </cfRule>
  </conditionalFormatting>
  <conditionalFormatting sqref="P148:P156">
    <cfRule type="cellIs" dxfId="5627" priority="2068" operator="greaterThan">
      <formula>0</formula>
    </cfRule>
  </conditionalFormatting>
  <conditionalFormatting sqref="Q148:Q156">
    <cfRule type="cellIs" dxfId="5626" priority="2067" operator="lessThan">
      <formula>0</formula>
    </cfRule>
  </conditionalFormatting>
  <conditionalFormatting sqref="R148:R156">
    <cfRule type="cellIs" dxfId="5625" priority="2065" operator="lessThan">
      <formula>0.8</formula>
    </cfRule>
    <cfRule type="cellIs" dxfId="5624" priority="2066" operator="greaterThan">
      <formula>1</formula>
    </cfRule>
  </conditionalFormatting>
  <conditionalFormatting sqref="R148:R156">
    <cfRule type="cellIs" dxfId="5623" priority="2063" operator="greaterThan">
      <formula>1</formula>
    </cfRule>
    <cfRule type="cellIs" dxfId="5622" priority="2064" operator="lessThan">
      <formula>0.8</formula>
    </cfRule>
  </conditionalFormatting>
  <conditionalFormatting sqref="P148:P156">
    <cfRule type="cellIs" dxfId="5621" priority="2062" operator="greaterThan">
      <formula>0</formula>
    </cfRule>
  </conditionalFormatting>
  <conditionalFormatting sqref="Q148:Q156">
    <cfRule type="cellIs" dxfId="5620" priority="2061" operator="lessThan">
      <formula>0</formula>
    </cfRule>
  </conditionalFormatting>
  <conditionalFormatting sqref="R148:R156">
    <cfRule type="cellIs" dxfId="5619" priority="2059" operator="lessThan">
      <formula>0.8</formula>
    </cfRule>
    <cfRule type="cellIs" dxfId="5618" priority="2060" operator="greaterThan">
      <formula>1</formula>
    </cfRule>
  </conditionalFormatting>
  <conditionalFormatting sqref="R148:R156">
    <cfRule type="cellIs" dxfId="5617" priority="2057" operator="greaterThan">
      <formula>1</formula>
    </cfRule>
    <cfRule type="cellIs" dxfId="5616" priority="2058" operator="lessThan">
      <formula>0.8</formula>
    </cfRule>
  </conditionalFormatting>
  <conditionalFormatting sqref="P148:P156">
    <cfRule type="cellIs" dxfId="5615" priority="2056" operator="greaterThan">
      <formula>0</formula>
    </cfRule>
  </conditionalFormatting>
  <conditionalFormatting sqref="P148:P156">
    <cfRule type="cellIs" dxfId="5614" priority="2050" operator="greaterThan">
      <formula>0</formula>
    </cfRule>
  </conditionalFormatting>
  <conditionalFormatting sqref="Q148:Q156">
    <cfRule type="cellIs" dxfId="5613" priority="2055" operator="lessThan">
      <formula>0</formula>
    </cfRule>
  </conditionalFormatting>
  <conditionalFormatting sqref="R148:R156">
    <cfRule type="cellIs" dxfId="5612" priority="2053" operator="lessThan">
      <formula>0.8</formula>
    </cfRule>
    <cfRule type="cellIs" dxfId="5611" priority="2054" operator="greaterThan">
      <formula>1</formula>
    </cfRule>
  </conditionalFormatting>
  <conditionalFormatting sqref="R148:R156">
    <cfRule type="cellIs" dxfId="5610" priority="2051" operator="greaterThan">
      <formula>1</formula>
    </cfRule>
    <cfRule type="cellIs" dxfId="5609" priority="2052" operator="lessThan">
      <formula>0.8</formula>
    </cfRule>
  </conditionalFormatting>
  <conditionalFormatting sqref="P148:P156">
    <cfRule type="cellIs" dxfId="5608" priority="2044" operator="greaterThan">
      <formula>0</formula>
    </cfRule>
  </conditionalFormatting>
  <conditionalFormatting sqref="Q148:Q156">
    <cfRule type="cellIs" dxfId="5607" priority="2049" operator="lessThan">
      <formula>0</formula>
    </cfRule>
  </conditionalFormatting>
  <conditionalFormatting sqref="R148:R156">
    <cfRule type="cellIs" dxfId="5606" priority="2047" operator="lessThan">
      <formula>0.8</formula>
    </cfRule>
    <cfRule type="cellIs" dxfId="5605" priority="2048" operator="greaterThan">
      <formula>1</formula>
    </cfRule>
  </conditionalFormatting>
  <conditionalFormatting sqref="R148:R156">
    <cfRule type="cellIs" dxfId="5604" priority="2045" operator="greaterThan">
      <formula>1</formula>
    </cfRule>
    <cfRule type="cellIs" dxfId="5603" priority="2046" operator="lessThan">
      <formula>0.8</formula>
    </cfRule>
  </conditionalFormatting>
  <conditionalFormatting sqref="R148:R156">
    <cfRule type="cellIs" dxfId="5602" priority="2041" operator="lessThan">
      <formula>0.8</formula>
    </cfRule>
    <cfRule type="cellIs" dxfId="5601" priority="2042" operator="greaterThan">
      <formula>1</formula>
    </cfRule>
  </conditionalFormatting>
  <conditionalFormatting sqref="R148:R156">
    <cfRule type="cellIs" dxfId="5600" priority="2039" operator="greaterThan">
      <formula>1</formula>
    </cfRule>
    <cfRule type="cellIs" dxfId="5599" priority="2040" operator="lessThan">
      <formula>0.8</formula>
    </cfRule>
  </conditionalFormatting>
  <conditionalFormatting sqref="P148:P156">
    <cfRule type="cellIs" dxfId="5598" priority="2038" operator="greaterThan">
      <formula>0</formula>
    </cfRule>
  </conditionalFormatting>
  <conditionalFormatting sqref="Q148:Q156">
    <cfRule type="cellIs" dxfId="5597" priority="2043" operator="lessThan">
      <formula>0</formula>
    </cfRule>
  </conditionalFormatting>
  <conditionalFormatting sqref="Q148:Q156">
    <cfRule type="cellIs" dxfId="5596" priority="2037" operator="lessThan">
      <formula>0</formula>
    </cfRule>
  </conditionalFormatting>
  <conditionalFormatting sqref="R148:R156">
    <cfRule type="cellIs" dxfId="5595" priority="2035" operator="lessThan">
      <formula>0.8</formula>
    </cfRule>
    <cfRule type="cellIs" dxfId="5594" priority="2036" operator="greaterThan">
      <formula>1</formula>
    </cfRule>
  </conditionalFormatting>
  <conditionalFormatting sqref="R148:R156">
    <cfRule type="cellIs" dxfId="5593" priority="2033" operator="greaterThan">
      <formula>1</formula>
    </cfRule>
    <cfRule type="cellIs" dxfId="5592" priority="2034" operator="lessThan">
      <formula>0.8</formula>
    </cfRule>
  </conditionalFormatting>
  <conditionalFormatting sqref="P148:P156">
    <cfRule type="cellIs" dxfId="5591" priority="2032" operator="greaterThan">
      <formula>0</formula>
    </cfRule>
  </conditionalFormatting>
  <conditionalFormatting sqref="P148:P156">
    <cfRule type="cellIs" dxfId="5590" priority="2026" operator="greaterThan">
      <formula>0</formula>
    </cfRule>
  </conditionalFormatting>
  <conditionalFormatting sqref="Q148:Q156">
    <cfRule type="cellIs" dxfId="5589" priority="2031" operator="lessThan">
      <formula>0</formula>
    </cfRule>
  </conditionalFormatting>
  <conditionalFormatting sqref="R148:R156">
    <cfRule type="cellIs" dxfId="5588" priority="2029" operator="lessThan">
      <formula>0.8</formula>
    </cfRule>
    <cfRule type="cellIs" dxfId="5587" priority="2030" operator="greaterThan">
      <formula>1</formula>
    </cfRule>
  </conditionalFormatting>
  <conditionalFormatting sqref="R148:R156">
    <cfRule type="cellIs" dxfId="5586" priority="2027" operator="greaterThan">
      <formula>1</formula>
    </cfRule>
    <cfRule type="cellIs" dxfId="5585" priority="2028" operator="lessThan">
      <formula>0.8</formula>
    </cfRule>
  </conditionalFormatting>
  <conditionalFormatting sqref="P148:P156">
    <cfRule type="cellIs" dxfId="5584" priority="2020" operator="greaterThan">
      <formula>0</formula>
    </cfRule>
  </conditionalFormatting>
  <conditionalFormatting sqref="Q148:Q156">
    <cfRule type="cellIs" dxfId="5583" priority="2025" operator="lessThan">
      <formula>0</formula>
    </cfRule>
  </conditionalFormatting>
  <conditionalFormatting sqref="R148:R156">
    <cfRule type="cellIs" dxfId="5582" priority="2023" operator="lessThan">
      <formula>0.8</formula>
    </cfRule>
    <cfRule type="cellIs" dxfId="5581" priority="2024" operator="greaterThan">
      <formula>1</formula>
    </cfRule>
  </conditionalFormatting>
  <conditionalFormatting sqref="R148:R156">
    <cfRule type="cellIs" dxfId="5580" priority="2021" operator="greaterThan">
      <formula>1</formula>
    </cfRule>
    <cfRule type="cellIs" dxfId="5579" priority="2022" operator="lessThan">
      <formula>0.8</formula>
    </cfRule>
  </conditionalFormatting>
  <conditionalFormatting sqref="R148:R156">
    <cfRule type="cellIs" dxfId="5578" priority="2017" operator="lessThan">
      <formula>0.8</formula>
    </cfRule>
    <cfRule type="cellIs" dxfId="5577" priority="2018" operator="greaterThan">
      <formula>1</formula>
    </cfRule>
  </conditionalFormatting>
  <conditionalFormatting sqref="R148:R156">
    <cfRule type="cellIs" dxfId="5576" priority="2015" operator="greaterThan">
      <formula>1</formula>
    </cfRule>
    <cfRule type="cellIs" dxfId="5575" priority="2016" operator="lessThan">
      <formula>0.8</formula>
    </cfRule>
  </conditionalFormatting>
  <conditionalFormatting sqref="P148:P156">
    <cfRule type="cellIs" dxfId="5574" priority="2014" operator="greaterThan">
      <formula>0</formula>
    </cfRule>
  </conditionalFormatting>
  <conditionalFormatting sqref="Q148:Q156">
    <cfRule type="cellIs" dxfId="5573" priority="2019" operator="lessThan">
      <formula>0</formula>
    </cfRule>
  </conditionalFormatting>
  <conditionalFormatting sqref="P148:P156">
    <cfRule type="cellIs" dxfId="5572" priority="2008" operator="greaterThan">
      <formula>0</formula>
    </cfRule>
  </conditionalFormatting>
  <conditionalFormatting sqref="Q148:Q156">
    <cfRule type="cellIs" dxfId="5571" priority="2013" operator="lessThan">
      <formula>0</formula>
    </cfRule>
  </conditionalFormatting>
  <conditionalFormatting sqref="R148:R156">
    <cfRule type="cellIs" dxfId="5570" priority="2011" operator="lessThan">
      <formula>0.8</formula>
    </cfRule>
    <cfRule type="cellIs" dxfId="5569" priority="2012" operator="greaterThan">
      <formula>1</formula>
    </cfRule>
  </conditionalFormatting>
  <conditionalFormatting sqref="R148:R156">
    <cfRule type="cellIs" dxfId="5568" priority="2009" operator="greaterThan">
      <formula>1</formula>
    </cfRule>
    <cfRule type="cellIs" dxfId="5567" priority="2010" operator="lessThan">
      <formula>0.8</formula>
    </cfRule>
  </conditionalFormatting>
  <conditionalFormatting sqref="R148:R156">
    <cfRule type="cellIs" dxfId="5566" priority="2005" operator="lessThan">
      <formula>0.8</formula>
    </cfRule>
    <cfRule type="cellIs" dxfId="5565" priority="2006" operator="greaterThan">
      <formula>1</formula>
    </cfRule>
  </conditionalFormatting>
  <conditionalFormatting sqref="R148:R156">
    <cfRule type="cellIs" dxfId="5564" priority="2003" operator="greaterThan">
      <formula>1</formula>
    </cfRule>
    <cfRule type="cellIs" dxfId="5563" priority="2004" operator="lessThan">
      <formula>0.8</formula>
    </cfRule>
  </conditionalFormatting>
  <conditionalFormatting sqref="P148:P156">
    <cfRule type="cellIs" dxfId="5562" priority="2002" operator="greaterThan">
      <formula>0</formula>
    </cfRule>
  </conditionalFormatting>
  <conditionalFormatting sqref="Q148:Q156">
    <cfRule type="cellIs" dxfId="5561" priority="2007" operator="lessThan">
      <formula>0</formula>
    </cfRule>
  </conditionalFormatting>
  <conditionalFormatting sqref="R148:R156">
    <cfRule type="cellIs" dxfId="5560" priority="1999" operator="lessThan">
      <formula>0.8</formula>
    </cfRule>
    <cfRule type="cellIs" dxfId="5559" priority="2000" operator="greaterThan">
      <formula>1</formula>
    </cfRule>
  </conditionalFormatting>
  <conditionalFormatting sqref="R148:R156">
    <cfRule type="cellIs" dxfId="5558" priority="1997" operator="greaterThan">
      <formula>1</formula>
    </cfRule>
    <cfRule type="cellIs" dxfId="5557" priority="1998" operator="lessThan">
      <formula>0.8</formula>
    </cfRule>
  </conditionalFormatting>
  <conditionalFormatting sqref="P148:P156">
    <cfRule type="cellIs" dxfId="5556" priority="1996" operator="greaterThan">
      <formula>0</formula>
    </cfRule>
  </conditionalFormatting>
  <conditionalFormatting sqref="Q148:Q156">
    <cfRule type="cellIs" dxfId="5555" priority="2001" operator="lessThan">
      <formula>0</formula>
    </cfRule>
  </conditionalFormatting>
  <conditionalFormatting sqref="Q148:Q156">
    <cfRule type="cellIs" dxfId="5554" priority="1995" operator="lessThan">
      <formula>0</formula>
    </cfRule>
  </conditionalFormatting>
  <conditionalFormatting sqref="R148:R156">
    <cfRule type="cellIs" dxfId="5553" priority="1993" operator="lessThan">
      <formula>0.8</formula>
    </cfRule>
    <cfRule type="cellIs" dxfId="5552" priority="1994" operator="greaterThan">
      <formula>1</formula>
    </cfRule>
  </conditionalFormatting>
  <conditionalFormatting sqref="R148:R156">
    <cfRule type="cellIs" dxfId="5551" priority="1991" operator="greaterThan">
      <formula>1</formula>
    </cfRule>
    <cfRule type="cellIs" dxfId="5550" priority="1992" operator="lessThan">
      <formula>0.8</formula>
    </cfRule>
  </conditionalFormatting>
  <conditionalFormatting sqref="P148:P156">
    <cfRule type="cellIs" dxfId="5549" priority="1990" operator="greaterThan">
      <formula>0</formula>
    </cfRule>
  </conditionalFormatting>
  <conditionalFormatting sqref="Q148:Q156">
    <cfRule type="cellIs" dxfId="5548" priority="1984" operator="lessThan">
      <formula>0</formula>
    </cfRule>
  </conditionalFormatting>
  <conditionalFormatting sqref="R148:R156">
    <cfRule type="cellIs" dxfId="5547" priority="1988" operator="lessThan">
      <formula>0.8</formula>
    </cfRule>
    <cfRule type="cellIs" dxfId="5546" priority="1989" operator="greaterThan">
      <formula>1</formula>
    </cfRule>
  </conditionalFormatting>
  <conditionalFormatting sqref="R148:R156">
    <cfRule type="cellIs" dxfId="5545" priority="1986" operator="greaterThan">
      <formula>1</formula>
    </cfRule>
    <cfRule type="cellIs" dxfId="5544" priority="1987" operator="lessThan">
      <formula>0.8</formula>
    </cfRule>
  </conditionalFormatting>
  <conditionalFormatting sqref="P148:P156">
    <cfRule type="cellIs" dxfId="5543" priority="1985" operator="greaterThan">
      <formula>0</formula>
    </cfRule>
  </conditionalFormatting>
  <conditionalFormatting sqref="Q148:Q156">
    <cfRule type="cellIs" dxfId="5542" priority="1983" operator="lessThan">
      <formula>0</formula>
    </cfRule>
  </conditionalFormatting>
  <conditionalFormatting sqref="R148:R156">
    <cfRule type="cellIs" dxfId="5541" priority="1981" operator="lessThan">
      <formula>0.8</formula>
    </cfRule>
    <cfRule type="cellIs" dxfId="5540" priority="1982" operator="greaterThan">
      <formula>1</formula>
    </cfRule>
  </conditionalFormatting>
  <conditionalFormatting sqref="R148:R156">
    <cfRule type="cellIs" dxfId="5539" priority="1979" operator="greaterThan">
      <formula>1</formula>
    </cfRule>
    <cfRule type="cellIs" dxfId="5538" priority="1980" operator="lessThan">
      <formula>0.8</formula>
    </cfRule>
  </conditionalFormatting>
  <conditionalFormatting sqref="P148:P156">
    <cfRule type="cellIs" dxfId="5537" priority="1978" operator="greaterThan">
      <formula>0</formula>
    </cfRule>
  </conditionalFormatting>
  <conditionalFormatting sqref="Q148:Q156">
    <cfRule type="cellIs" dxfId="5536" priority="1977" operator="lessThan">
      <formula>0</formula>
    </cfRule>
  </conditionalFormatting>
  <conditionalFormatting sqref="R148:R156">
    <cfRule type="cellIs" dxfId="5535" priority="1975" operator="lessThan">
      <formula>0.8</formula>
    </cfRule>
    <cfRule type="cellIs" dxfId="5534" priority="1976" operator="greaterThan">
      <formula>1</formula>
    </cfRule>
  </conditionalFormatting>
  <conditionalFormatting sqref="R148:R156">
    <cfRule type="cellIs" dxfId="5533" priority="1973" operator="greaterThan">
      <formula>1</formula>
    </cfRule>
    <cfRule type="cellIs" dxfId="5532" priority="1974" operator="lessThan">
      <formula>0.8</formula>
    </cfRule>
  </conditionalFormatting>
  <conditionalFormatting sqref="P148:P156">
    <cfRule type="cellIs" dxfId="5531" priority="1972" operator="greaterThan">
      <formula>0</formula>
    </cfRule>
  </conditionalFormatting>
  <conditionalFormatting sqref="Q148:Q156">
    <cfRule type="cellIs" dxfId="5530" priority="1971" operator="lessThan">
      <formula>0</formula>
    </cfRule>
  </conditionalFormatting>
  <conditionalFormatting sqref="R148:R156">
    <cfRule type="cellIs" dxfId="5529" priority="1969" operator="lessThan">
      <formula>0.8</formula>
    </cfRule>
    <cfRule type="cellIs" dxfId="5528" priority="1970" operator="greaterThan">
      <formula>1</formula>
    </cfRule>
  </conditionalFormatting>
  <conditionalFormatting sqref="R148:R156">
    <cfRule type="cellIs" dxfId="5527" priority="1967" operator="greaterThan">
      <formula>1</formula>
    </cfRule>
    <cfRule type="cellIs" dxfId="5526" priority="1968" operator="lessThan">
      <formula>0.8</formula>
    </cfRule>
  </conditionalFormatting>
  <conditionalFormatting sqref="P148:P156">
    <cfRule type="cellIs" dxfId="5525" priority="1966" operator="greaterThan">
      <formula>0</formula>
    </cfRule>
  </conditionalFormatting>
  <conditionalFormatting sqref="Q148:Q156">
    <cfRule type="cellIs" dxfId="5524" priority="1965" operator="lessThan">
      <formula>0</formula>
    </cfRule>
  </conditionalFormatting>
  <conditionalFormatting sqref="R148:R156">
    <cfRule type="cellIs" dxfId="5523" priority="1963" operator="lessThan">
      <formula>0.8</formula>
    </cfRule>
    <cfRule type="cellIs" dxfId="5522" priority="1964" operator="greaterThan">
      <formula>1</formula>
    </cfRule>
  </conditionalFormatting>
  <conditionalFormatting sqref="R148:R156">
    <cfRule type="cellIs" dxfId="5521" priority="1961" operator="greaterThan">
      <formula>1</formula>
    </cfRule>
    <cfRule type="cellIs" dxfId="5520" priority="1962" operator="lessThan">
      <formula>0.8</formula>
    </cfRule>
  </conditionalFormatting>
  <conditionalFormatting sqref="P148:P156">
    <cfRule type="cellIs" dxfId="5519" priority="1960" operator="greaterThan">
      <formula>0</formula>
    </cfRule>
  </conditionalFormatting>
  <conditionalFormatting sqref="Q148:Q156">
    <cfRule type="cellIs" dxfId="5518" priority="1959" operator="lessThan">
      <formula>0</formula>
    </cfRule>
  </conditionalFormatting>
  <conditionalFormatting sqref="R148:R156">
    <cfRule type="cellIs" dxfId="5517" priority="1957" operator="lessThan">
      <formula>0.8</formula>
    </cfRule>
    <cfRule type="cellIs" dxfId="5516" priority="1958" operator="greaterThan">
      <formula>1</formula>
    </cfRule>
  </conditionalFormatting>
  <conditionalFormatting sqref="R148:R156">
    <cfRule type="cellIs" dxfId="5515" priority="1955" operator="greaterThan">
      <formula>1</formula>
    </cfRule>
    <cfRule type="cellIs" dxfId="5514" priority="1956" operator="lessThan">
      <formula>0.8</formula>
    </cfRule>
  </conditionalFormatting>
  <conditionalFormatting sqref="P148:P156">
    <cfRule type="cellIs" dxfId="5513" priority="1954" operator="greaterThan">
      <formula>0</formula>
    </cfRule>
  </conditionalFormatting>
  <conditionalFormatting sqref="P148:P156">
    <cfRule type="cellIs" dxfId="5512" priority="1948" operator="greaterThan">
      <formula>0</formula>
    </cfRule>
  </conditionalFormatting>
  <conditionalFormatting sqref="Q148:Q156">
    <cfRule type="cellIs" dxfId="5511" priority="1953" operator="lessThan">
      <formula>0</formula>
    </cfRule>
  </conditionalFormatting>
  <conditionalFormatting sqref="R148:R156">
    <cfRule type="cellIs" dxfId="5510" priority="1951" operator="lessThan">
      <formula>0.8</formula>
    </cfRule>
    <cfRule type="cellIs" dxfId="5509" priority="1952" operator="greaterThan">
      <formula>1</formula>
    </cfRule>
  </conditionalFormatting>
  <conditionalFormatting sqref="R148:R156">
    <cfRule type="cellIs" dxfId="5508" priority="1949" operator="greaterThan">
      <formula>1</formula>
    </cfRule>
    <cfRule type="cellIs" dxfId="5507" priority="1950" operator="lessThan">
      <formula>0.8</formula>
    </cfRule>
  </conditionalFormatting>
  <conditionalFormatting sqref="P148:P156">
    <cfRule type="cellIs" dxfId="5506" priority="1942" operator="greaterThan">
      <formula>0</formula>
    </cfRule>
  </conditionalFormatting>
  <conditionalFormatting sqref="Q148:Q156">
    <cfRule type="cellIs" dxfId="5505" priority="1947" operator="lessThan">
      <formula>0</formula>
    </cfRule>
  </conditionalFormatting>
  <conditionalFormatting sqref="R148:R156">
    <cfRule type="cellIs" dxfId="5504" priority="1945" operator="lessThan">
      <formula>0.8</formula>
    </cfRule>
    <cfRule type="cellIs" dxfId="5503" priority="1946" operator="greaterThan">
      <formula>1</formula>
    </cfRule>
  </conditionalFormatting>
  <conditionalFormatting sqref="R148:R156">
    <cfRule type="cellIs" dxfId="5502" priority="1943" operator="greaterThan">
      <formula>1</formula>
    </cfRule>
    <cfRule type="cellIs" dxfId="5501" priority="1944" operator="lessThan">
      <formula>0.8</formula>
    </cfRule>
  </conditionalFormatting>
  <conditionalFormatting sqref="R148:R156">
    <cfRule type="cellIs" dxfId="5500" priority="1939" operator="lessThan">
      <formula>0.8</formula>
    </cfRule>
    <cfRule type="cellIs" dxfId="5499" priority="1940" operator="greaterThan">
      <formula>1</formula>
    </cfRule>
  </conditionalFormatting>
  <conditionalFormatting sqref="R148:R156">
    <cfRule type="cellIs" dxfId="5498" priority="1937" operator="greaterThan">
      <formula>1</formula>
    </cfRule>
    <cfRule type="cellIs" dxfId="5497" priority="1938" operator="lessThan">
      <formula>0.8</formula>
    </cfRule>
  </conditionalFormatting>
  <conditionalFormatting sqref="P148:P156">
    <cfRule type="cellIs" dxfId="5496" priority="1936" operator="greaterThan">
      <formula>0</formula>
    </cfRule>
  </conditionalFormatting>
  <conditionalFormatting sqref="Q148:Q156">
    <cfRule type="cellIs" dxfId="5495" priority="1941" operator="lessThan">
      <formula>0</formula>
    </cfRule>
  </conditionalFormatting>
  <conditionalFormatting sqref="Q148:Q156">
    <cfRule type="cellIs" dxfId="5494" priority="1930" operator="lessThan">
      <formula>0</formula>
    </cfRule>
  </conditionalFormatting>
  <conditionalFormatting sqref="P148:P156">
    <cfRule type="cellIs" dxfId="5493" priority="1931" operator="greaterThan">
      <formula>0</formula>
    </cfRule>
  </conditionalFormatting>
  <conditionalFormatting sqref="R148:R156">
    <cfRule type="cellIs" dxfId="5492" priority="1934" operator="lessThan">
      <formula>0.8</formula>
    </cfRule>
    <cfRule type="cellIs" dxfId="5491" priority="1935" operator="greaterThan">
      <formula>1</formula>
    </cfRule>
  </conditionalFormatting>
  <conditionalFormatting sqref="R148:R156">
    <cfRule type="cellIs" dxfId="5490" priority="1932" operator="greaterThan">
      <formula>1</formula>
    </cfRule>
    <cfRule type="cellIs" dxfId="5489" priority="1933" operator="lessThan">
      <formula>0.8</formula>
    </cfRule>
  </conditionalFormatting>
  <conditionalFormatting sqref="Q148:Q156">
    <cfRule type="cellIs" dxfId="5488" priority="1924" operator="lessThan">
      <formula>0</formula>
    </cfRule>
  </conditionalFormatting>
  <conditionalFormatting sqref="R148:R156">
    <cfRule type="cellIs" dxfId="5487" priority="1928" operator="lessThan">
      <formula>0.8</formula>
    </cfRule>
    <cfRule type="cellIs" dxfId="5486" priority="1929" operator="greaterThan">
      <formula>1</formula>
    </cfRule>
  </conditionalFormatting>
  <conditionalFormatting sqref="R148:R156">
    <cfRule type="cellIs" dxfId="5485" priority="1926" operator="greaterThan">
      <formula>1</formula>
    </cfRule>
    <cfRule type="cellIs" dxfId="5484" priority="1927" operator="lessThan">
      <formula>0.8</formula>
    </cfRule>
  </conditionalFormatting>
  <conditionalFormatting sqref="P148:P156">
    <cfRule type="cellIs" dxfId="5483" priority="1925" operator="greaterThan">
      <formula>0</formula>
    </cfRule>
  </conditionalFormatting>
  <conditionalFormatting sqref="Q148:Q156">
    <cfRule type="cellIs" dxfId="5482" priority="1923" operator="lessThan">
      <formula>0</formula>
    </cfRule>
  </conditionalFormatting>
  <conditionalFormatting sqref="R148:R156">
    <cfRule type="cellIs" dxfId="5481" priority="1921" operator="lessThan">
      <formula>0.8</formula>
    </cfRule>
    <cfRule type="cellIs" dxfId="5480" priority="1922" operator="greaterThan">
      <formula>1</formula>
    </cfRule>
  </conditionalFormatting>
  <conditionalFormatting sqref="R148:R156">
    <cfRule type="cellIs" dxfId="5479" priority="1919" operator="greaterThan">
      <formula>1</formula>
    </cfRule>
    <cfRule type="cellIs" dxfId="5478" priority="1920" operator="lessThan">
      <formula>0.8</formula>
    </cfRule>
  </conditionalFormatting>
  <conditionalFormatting sqref="P148:P156">
    <cfRule type="cellIs" dxfId="5477" priority="1918" operator="greaterThan">
      <formula>0</formula>
    </cfRule>
  </conditionalFormatting>
  <conditionalFormatting sqref="Q148:Q156">
    <cfRule type="cellIs" dxfId="5476" priority="1917" operator="lessThan">
      <formula>0</formula>
    </cfRule>
  </conditionalFormatting>
  <conditionalFormatting sqref="R148:R156">
    <cfRule type="cellIs" dxfId="5475" priority="1915" operator="lessThan">
      <formula>0.8</formula>
    </cfRule>
    <cfRule type="cellIs" dxfId="5474" priority="1916" operator="greaterThan">
      <formula>1</formula>
    </cfRule>
  </conditionalFormatting>
  <conditionalFormatting sqref="R148:R156">
    <cfRule type="cellIs" dxfId="5473" priority="1913" operator="greaterThan">
      <formula>1</formula>
    </cfRule>
    <cfRule type="cellIs" dxfId="5472" priority="1914" operator="lessThan">
      <formula>0.8</formula>
    </cfRule>
  </conditionalFormatting>
  <conditionalFormatting sqref="P148:P156">
    <cfRule type="cellIs" dxfId="5471" priority="1912" operator="greaterThan">
      <formula>0</formula>
    </cfRule>
  </conditionalFormatting>
  <conditionalFormatting sqref="Q148:Q156">
    <cfRule type="cellIs" dxfId="5470" priority="1911" operator="lessThan">
      <formula>0</formula>
    </cfRule>
  </conditionalFormatting>
  <conditionalFormatting sqref="R148:R156">
    <cfRule type="cellIs" dxfId="5469" priority="1909" operator="lessThan">
      <formula>0.8</formula>
    </cfRule>
    <cfRule type="cellIs" dxfId="5468" priority="1910" operator="greaterThan">
      <formula>1</formula>
    </cfRule>
  </conditionalFormatting>
  <conditionalFormatting sqref="R148:R156">
    <cfRule type="cellIs" dxfId="5467" priority="1907" operator="greaterThan">
      <formula>1</formula>
    </cfRule>
    <cfRule type="cellIs" dxfId="5466" priority="1908" operator="lessThan">
      <formula>0.8</formula>
    </cfRule>
  </conditionalFormatting>
  <conditionalFormatting sqref="P148:P156">
    <cfRule type="cellIs" dxfId="5465" priority="1906" operator="greaterThan">
      <formula>0</formula>
    </cfRule>
  </conditionalFormatting>
  <conditionalFormatting sqref="Q148:Q156">
    <cfRule type="cellIs" dxfId="5464" priority="1905" operator="lessThan">
      <formula>0</formula>
    </cfRule>
  </conditionalFormatting>
  <conditionalFormatting sqref="R148:R156">
    <cfRule type="cellIs" dxfId="5463" priority="1903" operator="lessThan">
      <formula>0.8</formula>
    </cfRule>
    <cfRule type="cellIs" dxfId="5462" priority="1904" operator="greaterThan">
      <formula>1</formula>
    </cfRule>
  </conditionalFormatting>
  <conditionalFormatting sqref="R148:R156">
    <cfRule type="cellIs" dxfId="5461" priority="1901" operator="greaterThan">
      <formula>1</formula>
    </cfRule>
    <cfRule type="cellIs" dxfId="5460" priority="1902" operator="lessThan">
      <formula>0.8</formula>
    </cfRule>
  </conditionalFormatting>
  <conditionalFormatting sqref="P148:P156">
    <cfRule type="cellIs" dxfId="5459" priority="1900" operator="greaterThan">
      <formula>0</formula>
    </cfRule>
  </conditionalFormatting>
  <conditionalFormatting sqref="Q124">
    <cfRule type="cellIs" dxfId="5458" priority="1894" operator="lessThan">
      <formula>0</formula>
    </cfRule>
  </conditionalFormatting>
  <conditionalFormatting sqref="P124">
    <cfRule type="cellIs" dxfId="5457" priority="1895" operator="greaterThan">
      <formula>0</formula>
    </cfRule>
  </conditionalFormatting>
  <conditionalFormatting sqref="R124">
    <cfRule type="cellIs" dxfId="5456" priority="1898" operator="lessThan">
      <formula>0.8</formula>
    </cfRule>
    <cfRule type="cellIs" dxfId="5455" priority="1899" operator="greaterThan">
      <formula>1</formula>
    </cfRule>
  </conditionalFormatting>
  <conditionalFormatting sqref="R124">
    <cfRule type="cellIs" dxfId="5454" priority="1896" operator="greaterThan">
      <formula>1</formula>
    </cfRule>
    <cfRule type="cellIs" dxfId="5453" priority="1897" operator="lessThan">
      <formula>0.8</formula>
    </cfRule>
  </conditionalFormatting>
  <conditionalFormatting sqref="Q124">
    <cfRule type="cellIs" dxfId="5452" priority="1888" operator="lessThan">
      <formula>0</formula>
    </cfRule>
  </conditionalFormatting>
  <conditionalFormatting sqref="R124">
    <cfRule type="cellIs" dxfId="5451" priority="1892" operator="lessThan">
      <formula>0.8</formula>
    </cfRule>
    <cfRule type="cellIs" dxfId="5450" priority="1893" operator="greaterThan">
      <formula>1</formula>
    </cfRule>
  </conditionalFormatting>
  <conditionalFormatting sqref="R124">
    <cfRule type="cellIs" dxfId="5449" priority="1890" operator="greaterThan">
      <formula>1</formula>
    </cfRule>
    <cfRule type="cellIs" dxfId="5448" priority="1891" operator="lessThan">
      <formula>0.8</formula>
    </cfRule>
  </conditionalFormatting>
  <conditionalFormatting sqref="P124">
    <cfRule type="cellIs" dxfId="5447" priority="1889" operator="greaterThan">
      <formula>0</formula>
    </cfRule>
  </conditionalFormatting>
  <conditionalFormatting sqref="Q124">
    <cfRule type="cellIs" dxfId="5446" priority="1887" operator="lessThan">
      <formula>0</formula>
    </cfRule>
  </conditionalFormatting>
  <conditionalFormatting sqref="R124">
    <cfRule type="cellIs" dxfId="5445" priority="1885" operator="lessThan">
      <formula>0.8</formula>
    </cfRule>
    <cfRule type="cellIs" dxfId="5444" priority="1886" operator="greaterThan">
      <formula>1</formula>
    </cfRule>
  </conditionalFormatting>
  <conditionalFormatting sqref="R124">
    <cfRule type="cellIs" dxfId="5443" priority="1883" operator="greaterThan">
      <formula>1</formula>
    </cfRule>
    <cfRule type="cellIs" dxfId="5442" priority="1884" operator="lessThan">
      <formula>0.8</formula>
    </cfRule>
  </conditionalFormatting>
  <conditionalFormatting sqref="P124">
    <cfRule type="cellIs" dxfId="5441" priority="1882" operator="greaterThan">
      <formula>0</formula>
    </cfRule>
  </conditionalFormatting>
  <conditionalFormatting sqref="Q124">
    <cfRule type="cellIs" dxfId="5440" priority="1881" operator="lessThan">
      <formula>0</formula>
    </cfRule>
  </conditionalFormatting>
  <conditionalFormatting sqref="R124">
    <cfRule type="cellIs" dxfId="5439" priority="1879" operator="lessThan">
      <formula>0.8</formula>
    </cfRule>
    <cfRule type="cellIs" dxfId="5438" priority="1880" operator="greaterThan">
      <formula>1</formula>
    </cfRule>
  </conditionalFormatting>
  <conditionalFormatting sqref="R124">
    <cfRule type="cellIs" dxfId="5437" priority="1877" operator="greaterThan">
      <formula>1</formula>
    </cfRule>
    <cfRule type="cellIs" dxfId="5436" priority="1878" operator="lessThan">
      <formula>0.8</formula>
    </cfRule>
  </conditionalFormatting>
  <conditionalFormatting sqref="P124">
    <cfRule type="cellIs" dxfId="5435" priority="1876" operator="greaterThan">
      <formula>0</formula>
    </cfRule>
  </conditionalFormatting>
  <conditionalFormatting sqref="Q124">
    <cfRule type="cellIs" dxfId="5434" priority="1875" operator="lessThan">
      <formula>0</formula>
    </cfRule>
  </conditionalFormatting>
  <conditionalFormatting sqref="R124">
    <cfRule type="cellIs" dxfId="5433" priority="1873" operator="lessThan">
      <formula>0.8</formula>
    </cfRule>
    <cfRule type="cellIs" dxfId="5432" priority="1874" operator="greaterThan">
      <formula>1</formula>
    </cfRule>
  </conditionalFormatting>
  <conditionalFormatting sqref="R124">
    <cfRule type="cellIs" dxfId="5431" priority="1871" operator="greaterThan">
      <formula>1</formula>
    </cfRule>
    <cfRule type="cellIs" dxfId="5430" priority="1872" operator="lessThan">
      <formula>0.8</formula>
    </cfRule>
  </conditionalFormatting>
  <conditionalFormatting sqref="P124">
    <cfRule type="cellIs" dxfId="5429" priority="1870" operator="greaterThan">
      <formula>0</formula>
    </cfRule>
  </conditionalFormatting>
  <conditionalFormatting sqref="Q124">
    <cfRule type="cellIs" dxfId="5428" priority="1869" operator="lessThan">
      <formula>0</formula>
    </cfRule>
  </conditionalFormatting>
  <conditionalFormatting sqref="R124">
    <cfRule type="cellIs" dxfId="5427" priority="1867" operator="lessThan">
      <formula>0.8</formula>
    </cfRule>
    <cfRule type="cellIs" dxfId="5426" priority="1868" operator="greaterThan">
      <formula>1</formula>
    </cfRule>
  </conditionalFormatting>
  <conditionalFormatting sqref="R124">
    <cfRule type="cellIs" dxfId="5425" priority="1865" operator="greaterThan">
      <formula>1</formula>
    </cfRule>
    <cfRule type="cellIs" dxfId="5424" priority="1866" operator="lessThan">
      <formula>0.8</formula>
    </cfRule>
  </conditionalFormatting>
  <conditionalFormatting sqref="P124">
    <cfRule type="cellIs" dxfId="5423" priority="1864" operator="greaterThan">
      <formula>0</formula>
    </cfRule>
  </conditionalFormatting>
  <conditionalFormatting sqref="Q124">
    <cfRule type="cellIs" dxfId="5422" priority="1863" operator="lessThan">
      <formula>0</formula>
    </cfRule>
  </conditionalFormatting>
  <conditionalFormatting sqref="R124">
    <cfRule type="cellIs" dxfId="5421" priority="1861" operator="lessThan">
      <formula>0.8</formula>
    </cfRule>
    <cfRule type="cellIs" dxfId="5420" priority="1862" operator="greaterThan">
      <formula>1</formula>
    </cfRule>
  </conditionalFormatting>
  <conditionalFormatting sqref="R124">
    <cfRule type="cellIs" dxfId="5419" priority="1859" operator="greaterThan">
      <formula>1</formula>
    </cfRule>
    <cfRule type="cellIs" dxfId="5418" priority="1860" operator="lessThan">
      <formula>0.8</formula>
    </cfRule>
  </conditionalFormatting>
  <conditionalFormatting sqref="P124">
    <cfRule type="cellIs" dxfId="5417" priority="1858" operator="greaterThan">
      <formula>0</formula>
    </cfRule>
  </conditionalFormatting>
  <conditionalFormatting sqref="Q124">
    <cfRule type="cellIs" dxfId="5416" priority="1857" operator="lessThan">
      <formula>0</formula>
    </cfRule>
  </conditionalFormatting>
  <conditionalFormatting sqref="R124">
    <cfRule type="cellIs" dxfId="5415" priority="1855" operator="lessThan">
      <formula>0.8</formula>
    </cfRule>
    <cfRule type="cellIs" dxfId="5414" priority="1856" operator="greaterThan">
      <formula>1</formula>
    </cfRule>
  </conditionalFormatting>
  <conditionalFormatting sqref="R124">
    <cfRule type="cellIs" dxfId="5413" priority="1853" operator="greaterThan">
      <formula>1</formula>
    </cfRule>
    <cfRule type="cellIs" dxfId="5412" priority="1854" operator="lessThan">
      <formula>0.8</formula>
    </cfRule>
  </conditionalFormatting>
  <conditionalFormatting sqref="P124">
    <cfRule type="cellIs" dxfId="5411" priority="1852" operator="greaterThan">
      <formula>0</formula>
    </cfRule>
  </conditionalFormatting>
  <conditionalFormatting sqref="Q124">
    <cfRule type="cellIs" dxfId="5410" priority="1851" operator="lessThan">
      <formula>0</formula>
    </cfRule>
  </conditionalFormatting>
  <conditionalFormatting sqref="R124">
    <cfRule type="cellIs" dxfId="5409" priority="1849" operator="lessThan">
      <formula>0.8</formula>
    </cfRule>
    <cfRule type="cellIs" dxfId="5408" priority="1850" operator="greaterThan">
      <formula>1</formula>
    </cfRule>
  </conditionalFormatting>
  <conditionalFormatting sqref="R124">
    <cfRule type="cellIs" dxfId="5407" priority="1847" operator="greaterThan">
      <formula>1</formula>
    </cfRule>
    <cfRule type="cellIs" dxfId="5406" priority="1848" operator="lessThan">
      <formula>0.8</formula>
    </cfRule>
  </conditionalFormatting>
  <conditionalFormatting sqref="P124">
    <cfRule type="cellIs" dxfId="5405" priority="1846" operator="greaterThan">
      <formula>0</formula>
    </cfRule>
  </conditionalFormatting>
  <conditionalFormatting sqref="P124">
    <cfRule type="cellIs" dxfId="5404" priority="1840" operator="greaterThan">
      <formula>0</formula>
    </cfRule>
  </conditionalFormatting>
  <conditionalFormatting sqref="Q124">
    <cfRule type="cellIs" dxfId="5403" priority="1845" operator="lessThan">
      <formula>0</formula>
    </cfRule>
  </conditionalFormatting>
  <conditionalFormatting sqref="R124">
    <cfRule type="cellIs" dxfId="5402" priority="1843" operator="lessThan">
      <formula>0.8</formula>
    </cfRule>
    <cfRule type="cellIs" dxfId="5401" priority="1844" operator="greaterThan">
      <formula>1</formula>
    </cfRule>
  </conditionalFormatting>
  <conditionalFormatting sqref="R124">
    <cfRule type="cellIs" dxfId="5400" priority="1841" operator="greaterThan">
      <formula>1</formula>
    </cfRule>
    <cfRule type="cellIs" dxfId="5399" priority="1842" operator="lessThan">
      <formula>0.8</formula>
    </cfRule>
  </conditionalFormatting>
  <conditionalFormatting sqref="P124">
    <cfRule type="cellIs" dxfId="5398" priority="1834" operator="greaterThan">
      <formula>0</formula>
    </cfRule>
  </conditionalFormatting>
  <conditionalFormatting sqref="Q124">
    <cfRule type="cellIs" dxfId="5397" priority="1839" operator="lessThan">
      <formula>0</formula>
    </cfRule>
  </conditionalFormatting>
  <conditionalFormatting sqref="R124">
    <cfRule type="cellIs" dxfId="5396" priority="1837" operator="lessThan">
      <formula>0.8</formula>
    </cfRule>
    <cfRule type="cellIs" dxfId="5395" priority="1838" operator="greaterThan">
      <formula>1</formula>
    </cfRule>
  </conditionalFormatting>
  <conditionalFormatting sqref="R124">
    <cfRule type="cellIs" dxfId="5394" priority="1835" operator="greaterThan">
      <formula>1</formula>
    </cfRule>
    <cfRule type="cellIs" dxfId="5393" priority="1836" operator="lessThan">
      <formula>0.8</formula>
    </cfRule>
  </conditionalFormatting>
  <conditionalFormatting sqref="R124">
    <cfRule type="cellIs" dxfId="5392" priority="1831" operator="lessThan">
      <formula>0.8</formula>
    </cfRule>
    <cfRule type="cellIs" dxfId="5391" priority="1832" operator="greaterThan">
      <formula>1</formula>
    </cfRule>
  </conditionalFormatting>
  <conditionalFormatting sqref="R124">
    <cfRule type="cellIs" dxfId="5390" priority="1829" operator="greaterThan">
      <formula>1</formula>
    </cfRule>
    <cfRule type="cellIs" dxfId="5389" priority="1830" operator="lessThan">
      <formula>0.8</formula>
    </cfRule>
  </conditionalFormatting>
  <conditionalFormatting sqref="P124">
    <cfRule type="cellIs" dxfId="5388" priority="1828" operator="greaterThan">
      <formula>0</formula>
    </cfRule>
  </conditionalFormatting>
  <conditionalFormatting sqref="Q124">
    <cfRule type="cellIs" dxfId="5387" priority="1833" operator="lessThan">
      <formula>0</formula>
    </cfRule>
  </conditionalFormatting>
  <conditionalFormatting sqref="Q124">
    <cfRule type="cellIs" dxfId="5386" priority="1827" operator="lessThan">
      <formula>0</formula>
    </cfRule>
  </conditionalFormatting>
  <conditionalFormatting sqref="R124">
    <cfRule type="cellIs" dxfId="5385" priority="1825" operator="lessThan">
      <formula>0.8</formula>
    </cfRule>
    <cfRule type="cellIs" dxfId="5384" priority="1826" operator="greaterThan">
      <formula>1</formula>
    </cfRule>
  </conditionalFormatting>
  <conditionalFormatting sqref="R124">
    <cfRule type="cellIs" dxfId="5383" priority="1823" operator="greaterThan">
      <formula>1</formula>
    </cfRule>
    <cfRule type="cellIs" dxfId="5382" priority="1824" operator="lessThan">
      <formula>0.8</formula>
    </cfRule>
  </conditionalFormatting>
  <conditionalFormatting sqref="P124">
    <cfRule type="cellIs" dxfId="5381" priority="1822" operator="greaterThan">
      <formula>0</formula>
    </cfRule>
  </conditionalFormatting>
  <conditionalFormatting sqref="P124">
    <cfRule type="cellIs" dxfId="5380" priority="1816" operator="greaterThan">
      <formula>0</formula>
    </cfRule>
  </conditionalFormatting>
  <conditionalFormatting sqref="Q124">
    <cfRule type="cellIs" dxfId="5379" priority="1821" operator="lessThan">
      <formula>0</formula>
    </cfRule>
  </conditionalFormatting>
  <conditionalFormatting sqref="R124">
    <cfRule type="cellIs" dxfId="5378" priority="1819" operator="lessThan">
      <formula>0.8</formula>
    </cfRule>
    <cfRule type="cellIs" dxfId="5377" priority="1820" operator="greaterThan">
      <formula>1</formula>
    </cfRule>
  </conditionalFormatting>
  <conditionalFormatting sqref="R124">
    <cfRule type="cellIs" dxfId="5376" priority="1817" operator="greaterThan">
      <formula>1</formula>
    </cfRule>
    <cfRule type="cellIs" dxfId="5375" priority="1818" operator="lessThan">
      <formula>0.8</formula>
    </cfRule>
  </conditionalFormatting>
  <conditionalFormatting sqref="P124">
    <cfRule type="cellIs" dxfId="5374" priority="1810" operator="greaterThan">
      <formula>0</formula>
    </cfRule>
  </conditionalFormatting>
  <conditionalFormatting sqref="Q124">
    <cfRule type="cellIs" dxfId="5373" priority="1815" operator="lessThan">
      <formula>0</formula>
    </cfRule>
  </conditionalFormatting>
  <conditionalFormatting sqref="R124">
    <cfRule type="cellIs" dxfId="5372" priority="1813" operator="lessThan">
      <formula>0.8</formula>
    </cfRule>
    <cfRule type="cellIs" dxfId="5371" priority="1814" operator="greaterThan">
      <formula>1</formula>
    </cfRule>
  </conditionalFormatting>
  <conditionalFormatting sqref="R124">
    <cfRule type="cellIs" dxfId="5370" priority="1811" operator="greaterThan">
      <formula>1</formula>
    </cfRule>
    <cfRule type="cellIs" dxfId="5369" priority="1812" operator="lessThan">
      <formula>0.8</formula>
    </cfRule>
  </conditionalFormatting>
  <conditionalFormatting sqref="R124">
    <cfRule type="cellIs" dxfId="5368" priority="1807" operator="lessThan">
      <formula>0.8</formula>
    </cfRule>
    <cfRule type="cellIs" dxfId="5367" priority="1808" operator="greaterThan">
      <formula>1</formula>
    </cfRule>
  </conditionalFormatting>
  <conditionalFormatting sqref="R124">
    <cfRule type="cellIs" dxfId="5366" priority="1805" operator="greaterThan">
      <formula>1</formula>
    </cfRule>
    <cfRule type="cellIs" dxfId="5365" priority="1806" operator="lessThan">
      <formula>0.8</formula>
    </cfRule>
  </conditionalFormatting>
  <conditionalFormatting sqref="P124">
    <cfRule type="cellIs" dxfId="5364" priority="1804" operator="greaterThan">
      <formula>0</formula>
    </cfRule>
  </conditionalFormatting>
  <conditionalFormatting sqref="Q124">
    <cfRule type="cellIs" dxfId="5363" priority="1809" operator="lessThan">
      <formula>0</formula>
    </cfRule>
  </conditionalFormatting>
  <conditionalFormatting sqref="P124">
    <cfRule type="cellIs" dxfId="5362" priority="1798" operator="greaterThan">
      <formula>0</formula>
    </cfRule>
  </conditionalFormatting>
  <conditionalFormatting sqref="Q124">
    <cfRule type="cellIs" dxfId="5361" priority="1803" operator="lessThan">
      <formula>0</formula>
    </cfRule>
  </conditionalFormatting>
  <conditionalFormatting sqref="R124">
    <cfRule type="cellIs" dxfId="5360" priority="1801" operator="lessThan">
      <formula>0.8</formula>
    </cfRule>
    <cfRule type="cellIs" dxfId="5359" priority="1802" operator="greaterThan">
      <formula>1</formula>
    </cfRule>
  </conditionalFormatting>
  <conditionalFormatting sqref="R124">
    <cfRule type="cellIs" dxfId="5358" priority="1799" operator="greaterThan">
      <formula>1</formula>
    </cfRule>
    <cfRule type="cellIs" dxfId="5357" priority="1800" operator="lessThan">
      <formula>0.8</formula>
    </cfRule>
  </conditionalFormatting>
  <conditionalFormatting sqref="R124">
    <cfRule type="cellIs" dxfId="5356" priority="1795" operator="lessThan">
      <formula>0.8</formula>
    </cfRule>
    <cfRule type="cellIs" dxfId="5355" priority="1796" operator="greaterThan">
      <formula>1</formula>
    </cfRule>
  </conditionalFormatting>
  <conditionalFormatting sqref="R124">
    <cfRule type="cellIs" dxfId="5354" priority="1793" operator="greaterThan">
      <formula>1</formula>
    </cfRule>
    <cfRule type="cellIs" dxfId="5353" priority="1794" operator="lessThan">
      <formula>0.8</formula>
    </cfRule>
  </conditionalFormatting>
  <conditionalFormatting sqref="P124">
    <cfRule type="cellIs" dxfId="5352" priority="1792" operator="greaterThan">
      <formula>0</formula>
    </cfRule>
  </conditionalFormatting>
  <conditionalFormatting sqref="Q124">
    <cfRule type="cellIs" dxfId="5351" priority="1797" operator="lessThan">
      <formula>0</formula>
    </cfRule>
  </conditionalFormatting>
  <conditionalFormatting sqref="R124">
    <cfRule type="cellIs" dxfId="5350" priority="1789" operator="lessThan">
      <formula>0.8</formula>
    </cfRule>
    <cfRule type="cellIs" dxfId="5349" priority="1790" operator="greaterThan">
      <formula>1</formula>
    </cfRule>
  </conditionalFormatting>
  <conditionalFormatting sqref="R124">
    <cfRule type="cellIs" dxfId="5348" priority="1787" operator="greaterThan">
      <formula>1</formula>
    </cfRule>
    <cfRule type="cellIs" dxfId="5347" priority="1788" operator="lessThan">
      <formula>0.8</formula>
    </cfRule>
  </conditionalFormatting>
  <conditionalFormatting sqref="P124">
    <cfRule type="cellIs" dxfId="5346" priority="1786" operator="greaterThan">
      <formula>0</formula>
    </cfRule>
  </conditionalFormatting>
  <conditionalFormatting sqref="Q124">
    <cfRule type="cellIs" dxfId="5345" priority="1791" operator="lessThan">
      <formula>0</formula>
    </cfRule>
  </conditionalFormatting>
  <conditionalFormatting sqref="Q124">
    <cfRule type="cellIs" dxfId="5344" priority="1785" operator="lessThan">
      <formula>0</formula>
    </cfRule>
  </conditionalFormatting>
  <conditionalFormatting sqref="R124">
    <cfRule type="cellIs" dxfId="5343" priority="1783" operator="lessThan">
      <formula>0.8</formula>
    </cfRule>
    <cfRule type="cellIs" dxfId="5342" priority="1784" operator="greaterThan">
      <formula>1</formula>
    </cfRule>
  </conditionalFormatting>
  <conditionalFormatting sqref="R124">
    <cfRule type="cellIs" dxfId="5341" priority="1781" operator="greaterThan">
      <formula>1</formula>
    </cfRule>
    <cfRule type="cellIs" dxfId="5340" priority="1782" operator="lessThan">
      <formula>0.8</formula>
    </cfRule>
  </conditionalFormatting>
  <conditionalFormatting sqref="P124">
    <cfRule type="cellIs" dxfId="5339" priority="1780" operator="greaterThan">
      <formula>0</formula>
    </cfRule>
  </conditionalFormatting>
  <conditionalFormatting sqref="Q124">
    <cfRule type="cellIs" dxfId="5338" priority="1774" operator="lessThan">
      <formula>0</formula>
    </cfRule>
  </conditionalFormatting>
  <conditionalFormatting sqref="R124">
    <cfRule type="cellIs" dxfId="5337" priority="1778" operator="lessThan">
      <formula>0.8</formula>
    </cfRule>
    <cfRule type="cellIs" dxfId="5336" priority="1779" operator="greaterThan">
      <formula>1</formula>
    </cfRule>
  </conditionalFormatting>
  <conditionalFormatting sqref="R124">
    <cfRule type="cellIs" dxfId="5335" priority="1776" operator="greaterThan">
      <formula>1</formula>
    </cfRule>
    <cfRule type="cellIs" dxfId="5334" priority="1777" operator="lessThan">
      <formula>0.8</formula>
    </cfRule>
  </conditionalFormatting>
  <conditionalFormatting sqref="P124">
    <cfRule type="cellIs" dxfId="5333" priority="1775" operator="greaterThan">
      <formula>0</formula>
    </cfRule>
  </conditionalFormatting>
  <conditionalFormatting sqref="Q124">
    <cfRule type="cellIs" dxfId="5332" priority="1773" operator="lessThan">
      <formula>0</formula>
    </cfRule>
  </conditionalFormatting>
  <conditionalFormatting sqref="R124">
    <cfRule type="cellIs" dxfId="5331" priority="1771" operator="lessThan">
      <formula>0.8</formula>
    </cfRule>
    <cfRule type="cellIs" dxfId="5330" priority="1772" operator="greaterThan">
      <formula>1</formula>
    </cfRule>
  </conditionalFormatting>
  <conditionalFormatting sqref="R124">
    <cfRule type="cellIs" dxfId="5329" priority="1769" operator="greaterThan">
      <formula>1</formula>
    </cfRule>
    <cfRule type="cellIs" dxfId="5328" priority="1770" operator="lessThan">
      <formula>0.8</formula>
    </cfRule>
  </conditionalFormatting>
  <conditionalFormatting sqref="P124">
    <cfRule type="cellIs" dxfId="5327" priority="1768" operator="greaterThan">
      <formula>0</formula>
    </cfRule>
  </conditionalFormatting>
  <conditionalFormatting sqref="Q124">
    <cfRule type="cellIs" dxfId="5326" priority="1767" operator="lessThan">
      <formula>0</formula>
    </cfRule>
  </conditionalFormatting>
  <conditionalFormatting sqref="R124">
    <cfRule type="cellIs" dxfId="5325" priority="1765" operator="lessThan">
      <formula>0.8</formula>
    </cfRule>
    <cfRule type="cellIs" dxfId="5324" priority="1766" operator="greaterThan">
      <formula>1</formula>
    </cfRule>
  </conditionalFormatting>
  <conditionalFormatting sqref="R124">
    <cfRule type="cellIs" dxfId="5323" priority="1763" operator="greaterThan">
      <formula>1</formula>
    </cfRule>
    <cfRule type="cellIs" dxfId="5322" priority="1764" operator="lessThan">
      <formula>0.8</formula>
    </cfRule>
  </conditionalFormatting>
  <conditionalFormatting sqref="P124">
    <cfRule type="cellIs" dxfId="5321" priority="1762" operator="greaterThan">
      <formula>0</formula>
    </cfRule>
  </conditionalFormatting>
  <conditionalFormatting sqref="Q124">
    <cfRule type="cellIs" dxfId="5320" priority="1761" operator="lessThan">
      <formula>0</formula>
    </cfRule>
  </conditionalFormatting>
  <conditionalFormatting sqref="R124">
    <cfRule type="cellIs" dxfId="5319" priority="1759" operator="lessThan">
      <formula>0.8</formula>
    </cfRule>
    <cfRule type="cellIs" dxfId="5318" priority="1760" operator="greaterThan">
      <formula>1</formula>
    </cfRule>
  </conditionalFormatting>
  <conditionalFormatting sqref="R124">
    <cfRule type="cellIs" dxfId="5317" priority="1757" operator="greaterThan">
      <formula>1</formula>
    </cfRule>
    <cfRule type="cellIs" dxfId="5316" priority="1758" operator="lessThan">
      <formula>0.8</formula>
    </cfRule>
  </conditionalFormatting>
  <conditionalFormatting sqref="P124">
    <cfRule type="cellIs" dxfId="5315" priority="1756" operator="greaterThan">
      <formula>0</formula>
    </cfRule>
  </conditionalFormatting>
  <conditionalFormatting sqref="Q124">
    <cfRule type="cellIs" dxfId="5314" priority="1755" operator="lessThan">
      <formula>0</formula>
    </cfRule>
  </conditionalFormatting>
  <conditionalFormatting sqref="R124">
    <cfRule type="cellIs" dxfId="5313" priority="1753" operator="lessThan">
      <formula>0.8</formula>
    </cfRule>
    <cfRule type="cellIs" dxfId="5312" priority="1754" operator="greaterThan">
      <formula>1</formula>
    </cfRule>
  </conditionalFormatting>
  <conditionalFormatting sqref="R124">
    <cfRule type="cellIs" dxfId="5311" priority="1751" operator="greaterThan">
      <formula>1</formula>
    </cfRule>
    <cfRule type="cellIs" dxfId="5310" priority="1752" operator="lessThan">
      <formula>0.8</formula>
    </cfRule>
  </conditionalFormatting>
  <conditionalFormatting sqref="P124">
    <cfRule type="cellIs" dxfId="5309" priority="1750" operator="greaterThan">
      <formula>0</formula>
    </cfRule>
  </conditionalFormatting>
  <conditionalFormatting sqref="Q124">
    <cfRule type="cellIs" dxfId="5308" priority="1749" operator="lessThan">
      <formula>0</formula>
    </cfRule>
  </conditionalFormatting>
  <conditionalFormatting sqref="R124">
    <cfRule type="cellIs" dxfId="5307" priority="1747" operator="lessThan">
      <formula>0.8</formula>
    </cfRule>
    <cfRule type="cellIs" dxfId="5306" priority="1748" operator="greaterThan">
      <formula>1</formula>
    </cfRule>
  </conditionalFormatting>
  <conditionalFormatting sqref="R124">
    <cfRule type="cellIs" dxfId="5305" priority="1745" operator="greaterThan">
      <formula>1</formula>
    </cfRule>
    <cfRule type="cellIs" dxfId="5304" priority="1746" operator="lessThan">
      <formula>0.8</formula>
    </cfRule>
  </conditionalFormatting>
  <conditionalFormatting sqref="P124">
    <cfRule type="cellIs" dxfId="5303" priority="1744" operator="greaterThan">
      <formula>0</formula>
    </cfRule>
  </conditionalFormatting>
  <conditionalFormatting sqref="P124">
    <cfRule type="cellIs" dxfId="5302" priority="1738" operator="greaterThan">
      <formula>0</formula>
    </cfRule>
  </conditionalFormatting>
  <conditionalFormatting sqref="Q124">
    <cfRule type="cellIs" dxfId="5301" priority="1743" operator="lessThan">
      <formula>0</formula>
    </cfRule>
  </conditionalFormatting>
  <conditionalFormatting sqref="R124">
    <cfRule type="cellIs" dxfId="5300" priority="1741" operator="lessThan">
      <formula>0.8</formula>
    </cfRule>
    <cfRule type="cellIs" dxfId="5299" priority="1742" operator="greaterThan">
      <formula>1</formula>
    </cfRule>
  </conditionalFormatting>
  <conditionalFormatting sqref="R124">
    <cfRule type="cellIs" dxfId="5298" priority="1739" operator="greaterThan">
      <formula>1</formula>
    </cfRule>
    <cfRule type="cellIs" dxfId="5297" priority="1740" operator="lessThan">
      <formula>0.8</formula>
    </cfRule>
  </conditionalFormatting>
  <conditionalFormatting sqref="P124">
    <cfRule type="cellIs" dxfId="5296" priority="1732" operator="greaterThan">
      <formula>0</formula>
    </cfRule>
  </conditionalFormatting>
  <conditionalFormatting sqref="Q124">
    <cfRule type="cellIs" dxfId="5295" priority="1737" operator="lessThan">
      <formula>0</formula>
    </cfRule>
  </conditionalFormatting>
  <conditionalFormatting sqref="R124">
    <cfRule type="cellIs" dxfId="5294" priority="1735" operator="lessThan">
      <formula>0.8</formula>
    </cfRule>
    <cfRule type="cellIs" dxfId="5293" priority="1736" operator="greaterThan">
      <formula>1</formula>
    </cfRule>
  </conditionalFormatting>
  <conditionalFormatting sqref="R124">
    <cfRule type="cellIs" dxfId="5292" priority="1733" operator="greaterThan">
      <formula>1</formula>
    </cfRule>
    <cfRule type="cellIs" dxfId="5291" priority="1734" operator="lessThan">
      <formula>0.8</formula>
    </cfRule>
  </conditionalFormatting>
  <conditionalFormatting sqref="R124">
    <cfRule type="cellIs" dxfId="5290" priority="1729" operator="lessThan">
      <formula>0.8</formula>
    </cfRule>
    <cfRule type="cellIs" dxfId="5289" priority="1730" operator="greaterThan">
      <formula>1</formula>
    </cfRule>
  </conditionalFormatting>
  <conditionalFormatting sqref="R124">
    <cfRule type="cellIs" dxfId="5288" priority="1727" operator="greaterThan">
      <formula>1</formula>
    </cfRule>
    <cfRule type="cellIs" dxfId="5287" priority="1728" operator="lessThan">
      <formula>0.8</formula>
    </cfRule>
  </conditionalFormatting>
  <conditionalFormatting sqref="P124">
    <cfRule type="cellIs" dxfId="5286" priority="1726" operator="greaterThan">
      <formula>0</formula>
    </cfRule>
  </conditionalFormatting>
  <conditionalFormatting sqref="Q124">
    <cfRule type="cellIs" dxfId="5285" priority="1731" operator="lessThan">
      <formula>0</formula>
    </cfRule>
  </conditionalFormatting>
  <conditionalFormatting sqref="Q5:Q14">
    <cfRule type="cellIs" dxfId="5284" priority="1725" operator="lessThan">
      <formula>0</formula>
    </cfRule>
  </conditionalFormatting>
  <conditionalFormatting sqref="R5:R14">
    <cfRule type="cellIs" dxfId="5283" priority="1723" operator="lessThan">
      <formula>0.8</formula>
    </cfRule>
    <cfRule type="cellIs" dxfId="5282" priority="1724" operator="greaterThan">
      <formula>1</formula>
    </cfRule>
  </conditionalFormatting>
  <conditionalFormatting sqref="R5:R14">
    <cfRule type="cellIs" dxfId="5281" priority="1721" operator="greaterThan">
      <formula>1</formula>
    </cfRule>
    <cfRule type="cellIs" dxfId="5280" priority="1722" operator="lessThan">
      <formula>0.8</formula>
    </cfRule>
  </conditionalFormatting>
  <conditionalFormatting sqref="P5:P14">
    <cfRule type="cellIs" dxfId="5279" priority="1720" operator="greaterThan">
      <formula>0</formula>
    </cfRule>
  </conditionalFormatting>
  <conditionalFormatting sqref="Q83">
    <cfRule type="cellIs" dxfId="5278" priority="1719" operator="lessThan">
      <formula>0</formula>
    </cfRule>
  </conditionalFormatting>
  <conditionalFormatting sqref="R83">
    <cfRule type="cellIs" dxfId="5277" priority="1717" operator="lessThan">
      <formula>0.8</formula>
    </cfRule>
    <cfRule type="cellIs" dxfId="5276" priority="1718" operator="greaterThan">
      <formula>1</formula>
    </cfRule>
  </conditionalFormatting>
  <conditionalFormatting sqref="R83">
    <cfRule type="cellIs" dxfId="5275" priority="1715" operator="greaterThan">
      <formula>1</formula>
    </cfRule>
    <cfRule type="cellIs" dxfId="5274" priority="1716" operator="lessThan">
      <formula>0.8</formula>
    </cfRule>
  </conditionalFormatting>
  <conditionalFormatting sqref="P83">
    <cfRule type="cellIs" dxfId="5273" priority="1714" operator="greaterThan">
      <formula>0</formula>
    </cfRule>
  </conditionalFormatting>
  <conditionalFormatting sqref="Q83">
    <cfRule type="cellIs" dxfId="5272" priority="1713" operator="lessThan">
      <formula>0</formula>
    </cfRule>
  </conditionalFormatting>
  <conditionalFormatting sqref="R83">
    <cfRule type="cellIs" dxfId="5271" priority="1711" operator="lessThan">
      <formula>0.8</formula>
    </cfRule>
    <cfRule type="cellIs" dxfId="5270" priority="1712" operator="greaterThan">
      <formula>1</formula>
    </cfRule>
  </conditionalFormatting>
  <conditionalFormatting sqref="R83">
    <cfRule type="cellIs" dxfId="5269" priority="1709" operator="greaterThan">
      <formula>1</formula>
    </cfRule>
    <cfRule type="cellIs" dxfId="5268" priority="1710" operator="lessThan">
      <formula>0.8</formula>
    </cfRule>
  </conditionalFormatting>
  <conditionalFormatting sqref="P83">
    <cfRule type="cellIs" dxfId="5267" priority="1708" operator="greaterThan">
      <formula>0</formula>
    </cfRule>
  </conditionalFormatting>
  <conditionalFormatting sqref="Q83">
    <cfRule type="cellIs" dxfId="5266" priority="1707" operator="lessThan">
      <formula>0</formula>
    </cfRule>
  </conditionalFormatting>
  <conditionalFormatting sqref="R83">
    <cfRule type="cellIs" dxfId="5265" priority="1705" operator="lessThan">
      <formula>0.8</formula>
    </cfRule>
    <cfRule type="cellIs" dxfId="5264" priority="1706" operator="greaterThan">
      <formula>1</formula>
    </cfRule>
  </conditionalFormatting>
  <conditionalFormatting sqref="R83">
    <cfRule type="cellIs" dxfId="5263" priority="1703" operator="greaterThan">
      <formula>1</formula>
    </cfRule>
    <cfRule type="cellIs" dxfId="5262" priority="1704" operator="lessThan">
      <formula>0.8</formula>
    </cfRule>
  </conditionalFormatting>
  <conditionalFormatting sqref="P83">
    <cfRule type="cellIs" dxfId="5261" priority="1702" operator="greaterThan">
      <formula>0</formula>
    </cfRule>
  </conditionalFormatting>
  <conditionalFormatting sqref="Q83">
    <cfRule type="cellIs" dxfId="5260" priority="1701" operator="lessThan">
      <formula>0</formula>
    </cfRule>
  </conditionalFormatting>
  <conditionalFormatting sqref="R83">
    <cfRule type="cellIs" dxfId="5259" priority="1699" operator="lessThan">
      <formula>0.8</formula>
    </cfRule>
    <cfRule type="cellIs" dxfId="5258" priority="1700" operator="greaterThan">
      <formula>1</formula>
    </cfRule>
  </conditionalFormatting>
  <conditionalFormatting sqref="R83">
    <cfRule type="cellIs" dxfId="5257" priority="1697" operator="greaterThan">
      <formula>1</formula>
    </cfRule>
    <cfRule type="cellIs" dxfId="5256" priority="1698" operator="lessThan">
      <formula>0.8</formula>
    </cfRule>
  </conditionalFormatting>
  <conditionalFormatting sqref="P83">
    <cfRule type="cellIs" dxfId="5255" priority="1696" operator="greaterThan">
      <formula>0</formula>
    </cfRule>
  </conditionalFormatting>
  <conditionalFormatting sqref="P83">
    <cfRule type="cellIs" dxfId="5254" priority="1690" operator="greaterThan">
      <formula>0</formula>
    </cfRule>
  </conditionalFormatting>
  <conditionalFormatting sqref="Q83">
    <cfRule type="cellIs" dxfId="5253" priority="1695" operator="lessThan">
      <formula>0</formula>
    </cfRule>
  </conditionalFormatting>
  <conditionalFormatting sqref="R83">
    <cfRule type="cellIs" dxfId="5252" priority="1693" operator="lessThan">
      <formula>0.8</formula>
    </cfRule>
    <cfRule type="cellIs" dxfId="5251" priority="1694" operator="greaterThan">
      <formula>1</formula>
    </cfRule>
  </conditionalFormatting>
  <conditionalFormatting sqref="R83">
    <cfRule type="cellIs" dxfId="5250" priority="1691" operator="greaterThan">
      <formula>1</formula>
    </cfRule>
    <cfRule type="cellIs" dxfId="5249" priority="1692" operator="lessThan">
      <formula>0.8</formula>
    </cfRule>
  </conditionalFormatting>
  <conditionalFormatting sqref="P83">
    <cfRule type="cellIs" dxfId="5248" priority="1684" operator="greaterThan">
      <formula>0</formula>
    </cfRule>
  </conditionalFormatting>
  <conditionalFormatting sqref="Q83">
    <cfRule type="cellIs" dxfId="5247" priority="1689" operator="lessThan">
      <formula>0</formula>
    </cfRule>
  </conditionalFormatting>
  <conditionalFormatting sqref="R83">
    <cfRule type="cellIs" dxfId="5246" priority="1687" operator="lessThan">
      <formula>0.8</formula>
    </cfRule>
    <cfRule type="cellIs" dxfId="5245" priority="1688" operator="greaterThan">
      <formula>1</formula>
    </cfRule>
  </conditionalFormatting>
  <conditionalFormatting sqref="R83">
    <cfRule type="cellIs" dxfId="5244" priority="1685" operator="greaterThan">
      <formula>1</formula>
    </cfRule>
    <cfRule type="cellIs" dxfId="5243" priority="1686" operator="lessThan">
      <formula>0.8</formula>
    </cfRule>
  </conditionalFormatting>
  <conditionalFormatting sqref="R83">
    <cfRule type="cellIs" dxfId="5242" priority="1681" operator="lessThan">
      <formula>0.8</formula>
    </cfRule>
    <cfRule type="cellIs" dxfId="5241" priority="1682" operator="greaterThan">
      <formula>1</formula>
    </cfRule>
  </conditionalFormatting>
  <conditionalFormatting sqref="R83">
    <cfRule type="cellIs" dxfId="5240" priority="1679" operator="greaterThan">
      <formula>1</formula>
    </cfRule>
    <cfRule type="cellIs" dxfId="5239" priority="1680" operator="lessThan">
      <formula>0.8</formula>
    </cfRule>
  </conditionalFormatting>
  <conditionalFormatting sqref="P83">
    <cfRule type="cellIs" dxfId="5238" priority="1678" operator="greaterThan">
      <formula>0</formula>
    </cfRule>
  </conditionalFormatting>
  <conditionalFormatting sqref="Q83">
    <cfRule type="cellIs" dxfId="5237" priority="1683" operator="lessThan">
      <formula>0</formula>
    </cfRule>
  </conditionalFormatting>
  <conditionalFormatting sqref="Q83">
    <cfRule type="cellIs" dxfId="5236" priority="1677" operator="lessThan">
      <formula>0</formula>
    </cfRule>
  </conditionalFormatting>
  <conditionalFormatting sqref="R83">
    <cfRule type="cellIs" dxfId="5235" priority="1675" operator="lessThan">
      <formula>0.8</formula>
    </cfRule>
    <cfRule type="cellIs" dxfId="5234" priority="1676" operator="greaterThan">
      <formula>1</formula>
    </cfRule>
  </conditionalFormatting>
  <conditionalFormatting sqref="R83">
    <cfRule type="cellIs" dxfId="5233" priority="1673" operator="greaterThan">
      <formula>1</formula>
    </cfRule>
    <cfRule type="cellIs" dxfId="5232" priority="1674" operator="lessThan">
      <formula>0.8</formula>
    </cfRule>
  </conditionalFormatting>
  <conditionalFormatting sqref="P83">
    <cfRule type="cellIs" dxfId="5231" priority="1672" operator="greaterThan">
      <formula>0</formula>
    </cfRule>
  </conditionalFormatting>
  <conditionalFormatting sqref="P83">
    <cfRule type="cellIs" dxfId="5230" priority="1666" operator="greaterThan">
      <formula>0</formula>
    </cfRule>
  </conditionalFormatting>
  <conditionalFormatting sqref="Q83">
    <cfRule type="cellIs" dxfId="5229" priority="1671" operator="lessThan">
      <formula>0</formula>
    </cfRule>
  </conditionalFormatting>
  <conditionalFormatting sqref="R83">
    <cfRule type="cellIs" dxfId="5228" priority="1669" operator="lessThan">
      <formula>0.8</formula>
    </cfRule>
    <cfRule type="cellIs" dxfId="5227" priority="1670" operator="greaterThan">
      <formula>1</formula>
    </cfRule>
  </conditionalFormatting>
  <conditionalFormatting sqref="R83">
    <cfRule type="cellIs" dxfId="5226" priority="1667" operator="greaterThan">
      <formula>1</formula>
    </cfRule>
    <cfRule type="cellIs" dxfId="5225" priority="1668" operator="lessThan">
      <formula>0.8</formula>
    </cfRule>
  </conditionalFormatting>
  <conditionalFormatting sqref="P83">
    <cfRule type="cellIs" dxfId="5224" priority="1660" operator="greaterThan">
      <formula>0</formula>
    </cfRule>
  </conditionalFormatting>
  <conditionalFormatting sqref="Q83">
    <cfRule type="cellIs" dxfId="5223" priority="1665" operator="lessThan">
      <formula>0</formula>
    </cfRule>
  </conditionalFormatting>
  <conditionalFormatting sqref="R83">
    <cfRule type="cellIs" dxfId="5222" priority="1663" operator="lessThan">
      <formula>0.8</formula>
    </cfRule>
    <cfRule type="cellIs" dxfId="5221" priority="1664" operator="greaterThan">
      <formula>1</formula>
    </cfRule>
  </conditionalFormatting>
  <conditionalFormatting sqref="R83">
    <cfRule type="cellIs" dxfId="5220" priority="1661" operator="greaterThan">
      <formula>1</formula>
    </cfRule>
    <cfRule type="cellIs" dxfId="5219" priority="1662" operator="lessThan">
      <formula>0.8</formula>
    </cfRule>
  </conditionalFormatting>
  <conditionalFormatting sqref="R83">
    <cfRule type="cellIs" dxfId="5218" priority="1657" operator="lessThan">
      <formula>0.8</formula>
    </cfRule>
    <cfRule type="cellIs" dxfId="5217" priority="1658" operator="greaterThan">
      <formula>1</formula>
    </cfRule>
  </conditionalFormatting>
  <conditionalFormatting sqref="R83">
    <cfRule type="cellIs" dxfId="5216" priority="1655" operator="greaterThan">
      <formula>1</formula>
    </cfRule>
    <cfRule type="cellIs" dxfId="5215" priority="1656" operator="lessThan">
      <formula>0.8</formula>
    </cfRule>
  </conditionalFormatting>
  <conditionalFormatting sqref="P83">
    <cfRule type="cellIs" dxfId="5214" priority="1654" operator="greaterThan">
      <formula>0</formula>
    </cfRule>
  </conditionalFormatting>
  <conditionalFormatting sqref="Q83">
    <cfRule type="cellIs" dxfId="5213" priority="1659" operator="lessThan">
      <formula>0</formula>
    </cfRule>
  </conditionalFormatting>
  <conditionalFormatting sqref="P83">
    <cfRule type="cellIs" dxfId="5212" priority="1648" operator="greaterThan">
      <formula>0</formula>
    </cfRule>
  </conditionalFormatting>
  <conditionalFormatting sqref="Q83">
    <cfRule type="cellIs" dxfId="5211" priority="1653" operator="lessThan">
      <formula>0</formula>
    </cfRule>
  </conditionalFormatting>
  <conditionalFormatting sqref="R83">
    <cfRule type="cellIs" dxfId="5210" priority="1651" operator="lessThan">
      <formula>0.8</formula>
    </cfRule>
    <cfRule type="cellIs" dxfId="5209" priority="1652" operator="greaterThan">
      <formula>1</formula>
    </cfRule>
  </conditionalFormatting>
  <conditionalFormatting sqref="R83">
    <cfRule type="cellIs" dxfId="5208" priority="1649" operator="greaterThan">
      <formula>1</formula>
    </cfRule>
    <cfRule type="cellIs" dxfId="5207" priority="1650" operator="lessThan">
      <formula>0.8</formula>
    </cfRule>
  </conditionalFormatting>
  <conditionalFormatting sqref="R83">
    <cfRule type="cellIs" dxfId="5206" priority="1645" operator="lessThan">
      <formula>0.8</formula>
    </cfRule>
    <cfRule type="cellIs" dxfId="5205" priority="1646" operator="greaterThan">
      <formula>1</formula>
    </cfRule>
  </conditionalFormatting>
  <conditionalFormatting sqref="R83">
    <cfRule type="cellIs" dxfId="5204" priority="1643" operator="greaterThan">
      <formula>1</formula>
    </cfRule>
    <cfRule type="cellIs" dxfId="5203" priority="1644" operator="lessThan">
      <formula>0.8</formula>
    </cfRule>
  </conditionalFormatting>
  <conditionalFormatting sqref="P83">
    <cfRule type="cellIs" dxfId="5202" priority="1642" operator="greaterThan">
      <formula>0</formula>
    </cfRule>
  </conditionalFormatting>
  <conditionalFormatting sqref="Q83">
    <cfRule type="cellIs" dxfId="5201" priority="1647" operator="lessThan">
      <formula>0</formula>
    </cfRule>
  </conditionalFormatting>
  <conditionalFormatting sqref="R83">
    <cfRule type="cellIs" dxfId="5200" priority="1639" operator="lessThan">
      <formula>0.8</formula>
    </cfRule>
    <cfRule type="cellIs" dxfId="5199" priority="1640" operator="greaterThan">
      <formula>1</formula>
    </cfRule>
  </conditionalFormatting>
  <conditionalFormatting sqref="R83">
    <cfRule type="cellIs" dxfId="5198" priority="1637" operator="greaterThan">
      <formula>1</formula>
    </cfRule>
    <cfRule type="cellIs" dxfId="5197" priority="1638" operator="lessThan">
      <formula>0.8</formula>
    </cfRule>
  </conditionalFormatting>
  <conditionalFormatting sqref="P83">
    <cfRule type="cellIs" dxfId="5196" priority="1636" operator="greaterThan">
      <formula>0</formula>
    </cfRule>
  </conditionalFormatting>
  <conditionalFormatting sqref="Q83">
    <cfRule type="cellIs" dxfId="5195" priority="1641" operator="lessThan">
      <formula>0</formula>
    </cfRule>
  </conditionalFormatting>
  <conditionalFormatting sqref="Q83">
    <cfRule type="cellIs" dxfId="5194" priority="1635" operator="lessThan">
      <formula>0</formula>
    </cfRule>
  </conditionalFormatting>
  <conditionalFormatting sqref="R83">
    <cfRule type="cellIs" dxfId="5193" priority="1633" operator="lessThan">
      <formula>0.8</formula>
    </cfRule>
    <cfRule type="cellIs" dxfId="5192" priority="1634" operator="greaterThan">
      <formula>1</formula>
    </cfRule>
  </conditionalFormatting>
  <conditionalFormatting sqref="R83">
    <cfRule type="cellIs" dxfId="5191" priority="1631" operator="greaterThan">
      <formula>1</formula>
    </cfRule>
    <cfRule type="cellIs" dxfId="5190" priority="1632" operator="lessThan">
      <formula>0.8</formula>
    </cfRule>
  </conditionalFormatting>
  <conditionalFormatting sqref="P83">
    <cfRule type="cellIs" dxfId="5189" priority="1630" operator="greaterThan">
      <formula>0</formula>
    </cfRule>
  </conditionalFormatting>
  <conditionalFormatting sqref="Q83">
    <cfRule type="cellIs" dxfId="5188" priority="1624" operator="lessThan">
      <formula>0</formula>
    </cfRule>
  </conditionalFormatting>
  <conditionalFormatting sqref="R83">
    <cfRule type="cellIs" dxfId="5187" priority="1628" operator="lessThan">
      <formula>0.8</formula>
    </cfRule>
    <cfRule type="cellIs" dxfId="5186" priority="1629" operator="greaterThan">
      <formula>1</formula>
    </cfRule>
  </conditionalFormatting>
  <conditionalFormatting sqref="R83">
    <cfRule type="cellIs" dxfId="5185" priority="1626" operator="greaterThan">
      <formula>1</formula>
    </cfRule>
    <cfRule type="cellIs" dxfId="5184" priority="1627" operator="lessThan">
      <formula>0.8</formula>
    </cfRule>
  </conditionalFormatting>
  <conditionalFormatting sqref="P83">
    <cfRule type="cellIs" dxfId="5183" priority="1625" operator="greaterThan">
      <formula>0</formula>
    </cfRule>
  </conditionalFormatting>
  <conditionalFormatting sqref="Q83">
    <cfRule type="cellIs" dxfId="5182" priority="1623" operator="lessThan">
      <formula>0</formula>
    </cfRule>
  </conditionalFormatting>
  <conditionalFormatting sqref="R83">
    <cfRule type="cellIs" dxfId="5181" priority="1621" operator="lessThan">
      <formula>0.8</formula>
    </cfRule>
    <cfRule type="cellIs" dxfId="5180" priority="1622" operator="greaterThan">
      <formula>1</formula>
    </cfRule>
  </conditionalFormatting>
  <conditionalFormatting sqref="R83">
    <cfRule type="cellIs" dxfId="5179" priority="1619" operator="greaterThan">
      <formula>1</formula>
    </cfRule>
    <cfRule type="cellIs" dxfId="5178" priority="1620" operator="lessThan">
      <formula>0.8</formula>
    </cfRule>
  </conditionalFormatting>
  <conditionalFormatting sqref="P83">
    <cfRule type="cellIs" dxfId="5177" priority="1618" operator="greaterThan">
      <formula>0</formula>
    </cfRule>
  </conditionalFormatting>
  <conditionalFormatting sqref="Q83">
    <cfRule type="cellIs" dxfId="5176" priority="1617" operator="lessThan">
      <formula>0</formula>
    </cfRule>
  </conditionalFormatting>
  <conditionalFormatting sqref="R83">
    <cfRule type="cellIs" dxfId="5175" priority="1615" operator="lessThan">
      <formula>0.8</formula>
    </cfRule>
    <cfRule type="cellIs" dxfId="5174" priority="1616" operator="greaterThan">
      <formula>1</formula>
    </cfRule>
  </conditionalFormatting>
  <conditionalFormatting sqref="R83">
    <cfRule type="cellIs" dxfId="5173" priority="1613" operator="greaterThan">
      <formula>1</formula>
    </cfRule>
    <cfRule type="cellIs" dxfId="5172" priority="1614" operator="lessThan">
      <formula>0.8</formula>
    </cfRule>
  </conditionalFormatting>
  <conditionalFormatting sqref="P83">
    <cfRule type="cellIs" dxfId="5171" priority="1612" operator="greaterThan">
      <formula>0</formula>
    </cfRule>
  </conditionalFormatting>
  <conditionalFormatting sqref="Q83">
    <cfRule type="cellIs" dxfId="5170" priority="1611" operator="lessThan">
      <formula>0</formula>
    </cfRule>
  </conditionalFormatting>
  <conditionalFormatting sqref="R83">
    <cfRule type="cellIs" dxfId="5169" priority="1609" operator="lessThan">
      <formula>0.8</formula>
    </cfRule>
    <cfRule type="cellIs" dxfId="5168" priority="1610" operator="greaterThan">
      <formula>1</formula>
    </cfRule>
  </conditionalFormatting>
  <conditionalFormatting sqref="R83">
    <cfRule type="cellIs" dxfId="5167" priority="1607" operator="greaterThan">
      <formula>1</formula>
    </cfRule>
    <cfRule type="cellIs" dxfId="5166" priority="1608" operator="lessThan">
      <formula>0.8</formula>
    </cfRule>
  </conditionalFormatting>
  <conditionalFormatting sqref="P83">
    <cfRule type="cellIs" dxfId="5165" priority="1606" operator="greaterThan">
      <formula>0</formula>
    </cfRule>
  </conditionalFormatting>
  <conditionalFormatting sqref="Q83">
    <cfRule type="cellIs" dxfId="5164" priority="1605" operator="lessThan">
      <formula>0</formula>
    </cfRule>
  </conditionalFormatting>
  <conditionalFormatting sqref="R83">
    <cfRule type="cellIs" dxfId="5163" priority="1603" operator="lessThan">
      <formula>0.8</formula>
    </cfRule>
    <cfRule type="cellIs" dxfId="5162" priority="1604" operator="greaterThan">
      <formula>1</formula>
    </cfRule>
  </conditionalFormatting>
  <conditionalFormatting sqref="R83">
    <cfRule type="cellIs" dxfId="5161" priority="1601" operator="greaterThan">
      <formula>1</formula>
    </cfRule>
    <cfRule type="cellIs" dxfId="5160" priority="1602" operator="lessThan">
      <formula>0.8</formula>
    </cfRule>
  </conditionalFormatting>
  <conditionalFormatting sqref="P83">
    <cfRule type="cellIs" dxfId="5159" priority="1600" operator="greaterThan">
      <formula>0</formula>
    </cfRule>
  </conditionalFormatting>
  <conditionalFormatting sqref="Q83">
    <cfRule type="cellIs" dxfId="5158" priority="1599" operator="lessThan">
      <formula>0</formula>
    </cfRule>
  </conditionalFormatting>
  <conditionalFormatting sqref="R83">
    <cfRule type="cellIs" dxfId="5157" priority="1597" operator="lessThan">
      <formula>0.8</formula>
    </cfRule>
    <cfRule type="cellIs" dxfId="5156" priority="1598" operator="greaterThan">
      <formula>1</formula>
    </cfRule>
  </conditionalFormatting>
  <conditionalFormatting sqref="R83">
    <cfRule type="cellIs" dxfId="5155" priority="1595" operator="greaterThan">
      <formula>1</formula>
    </cfRule>
    <cfRule type="cellIs" dxfId="5154" priority="1596" operator="lessThan">
      <formula>0.8</formula>
    </cfRule>
  </conditionalFormatting>
  <conditionalFormatting sqref="P83">
    <cfRule type="cellIs" dxfId="5153" priority="1594" operator="greaterThan">
      <formula>0</formula>
    </cfRule>
  </conditionalFormatting>
  <conditionalFormatting sqref="P83">
    <cfRule type="cellIs" dxfId="5152" priority="1588" operator="greaterThan">
      <formula>0</formula>
    </cfRule>
  </conditionalFormatting>
  <conditionalFormatting sqref="Q83">
    <cfRule type="cellIs" dxfId="5151" priority="1593" operator="lessThan">
      <formula>0</formula>
    </cfRule>
  </conditionalFormatting>
  <conditionalFormatting sqref="R83">
    <cfRule type="cellIs" dxfId="5150" priority="1591" operator="lessThan">
      <formula>0.8</formula>
    </cfRule>
    <cfRule type="cellIs" dxfId="5149" priority="1592" operator="greaterThan">
      <formula>1</formula>
    </cfRule>
  </conditionalFormatting>
  <conditionalFormatting sqref="R83">
    <cfRule type="cellIs" dxfId="5148" priority="1589" operator="greaterThan">
      <formula>1</formula>
    </cfRule>
    <cfRule type="cellIs" dxfId="5147" priority="1590" operator="lessThan">
      <formula>0.8</formula>
    </cfRule>
  </conditionalFormatting>
  <conditionalFormatting sqref="P83">
    <cfRule type="cellIs" dxfId="5146" priority="1582" operator="greaterThan">
      <formula>0</formula>
    </cfRule>
  </conditionalFormatting>
  <conditionalFormatting sqref="Q83">
    <cfRule type="cellIs" dxfId="5145" priority="1587" operator="lessThan">
      <formula>0</formula>
    </cfRule>
  </conditionalFormatting>
  <conditionalFormatting sqref="R83">
    <cfRule type="cellIs" dxfId="5144" priority="1585" operator="lessThan">
      <formula>0.8</formula>
    </cfRule>
    <cfRule type="cellIs" dxfId="5143" priority="1586" operator="greaterThan">
      <formula>1</formula>
    </cfRule>
  </conditionalFormatting>
  <conditionalFormatting sqref="R83">
    <cfRule type="cellIs" dxfId="5142" priority="1583" operator="greaterThan">
      <formula>1</formula>
    </cfRule>
    <cfRule type="cellIs" dxfId="5141" priority="1584" operator="lessThan">
      <formula>0.8</formula>
    </cfRule>
  </conditionalFormatting>
  <conditionalFormatting sqref="R83">
    <cfRule type="cellIs" dxfId="5140" priority="1579" operator="lessThan">
      <formula>0.8</formula>
    </cfRule>
    <cfRule type="cellIs" dxfId="5139" priority="1580" operator="greaterThan">
      <formula>1</formula>
    </cfRule>
  </conditionalFormatting>
  <conditionalFormatting sqref="R83">
    <cfRule type="cellIs" dxfId="5138" priority="1577" operator="greaterThan">
      <formula>1</formula>
    </cfRule>
    <cfRule type="cellIs" dxfId="5137" priority="1578" operator="lessThan">
      <formula>0.8</formula>
    </cfRule>
  </conditionalFormatting>
  <conditionalFormatting sqref="P83">
    <cfRule type="cellIs" dxfId="5136" priority="1576" operator="greaterThan">
      <formula>0</formula>
    </cfRule>
  </conditionalFormatting>
  <conditionalFormatting sqref="Q83">
    <cfRule type="cellIs" dxfId="5135" priority="1581" operator="lessThan">
      <formula>0</formula>
    </cfRule>
  </conditionalFormatting>
  <conditionalFormatting sqref="Q83">
    <cfRule type="cellIs" dxfId="5134" priority="1570" operator="lessThan">
      <formula>0</formula>
    </cfRule>
  </conditionalFormatting>
  <conditionalFormatting sqref="P83">
    <cfRule type="cellIs" dxfId="5133" priority="1571" operator="greaterThan">
      <formula>0</formula>
    </cfRule>
  </conditionalFormatting>
  <conditionalFormatting sqref="R83">
    <cfRule type="cellIs" dxfId="5132" priority="1574" operator="lessThan">
      <formula>0.8</formula>
    </cfRule>
    <cfRule type="cellIs" dxfId="5131" priority="1575" operator="greaterThan">
      <formula>1</formula>
    </cfRule>
  </conditionalFormatting>
  <conditionalFormatting sqref="R83">
    <cfRule type="cellIs" dxfId="5130" priority="1572" operator="greaterThan">
      <formula>1</formula>
    </cfRule>
    <cfRule type="cellIs" dxfId="5129" priority="1573" operator="lessThan">
      <formula>0.8</formula>
    </cfRule>
  </conditionalFormatting>
  <conditionalFormatting sqref="Q83">
    <cfRule type="cellIs" dxfId="5128" priority="1564" operator="lessThan">
      <formula>0</formula>
    </cfRule>
  </conditionalFormatting>
  <conditionalFormatting sqref="R83">
    <cfRule type="cellIs" dxfId="5127" priority="1568" operator="lessThan">
      <formula>0.8</formula>
    </cfRule>
    <cfRule type="cellIs" dxfId="5126" priority="1569" operator="greaterThan">
      <formula>1</formula>
    </cfRule>
  </conditionalFormatting>
  <conditionalFormatting sqref="R83">
    <cfRule type="cellIs" dxfId="5125" priority="1566" operator="greaterThan">
      <formula>1</formula>
    </cfRule>
    <cfRule type="cellIs" dxfId="5124" priority="1567" operator="lessThan">
      <formula>0.8</formula>
    </cfRule>
  </conditionalFormatting>
  <conditionalFormatting sqref="P83">
    <cfRule type="cellIs" dxfId="5123" priority="1565" operator="greaterThan">
      <formula>0</formula>
    </cfRule>
  </conditionalFormatting>
  <conditionalFormatting sqref="Q83">
    <cfRule type="cellIs" dxfId="5122" priority="1563" operator="lessThan">
      <formula>0</formula>
    </cfRule>
  </conditionalFormatting>
  <conditionalFormatting sqref="R83">
    <cfRule type="cellIs" dxfId="5121" priority="1561" operator="lessThan">
      <formula>0.8</formula>
    </cfRule>
    <cfRule type="cellIs" dxfId="5120" priority="1562" operator="greaterThan">
      <formula>1</formula>
    </cfRule>
  </conditionalFormatting>
  <conditionalFormatting sqref="R83">
    <cfRule type="cellIs" dxfId="5119" priority="1559" operator="greaterThan">
      <formula>1</formula>
    </cfRule>
    <cfRule type="cellIs" dxfId="5118" priority="1560" operator="lessThan">
      <formula>0.8</formula>
    </cfRule>
  </conditionalFormatting>
  <conditionalFormatting sqref="P83">
    <cfRule type="cellIs" dxfId="5117" priority="1558" operator="greaterThan">
      <formula>0</formula>
    </cfRule>
  </conditionalFormatting>
  <conditionalFormatting sqref="Q83">
    <cfRule type="cellIs" dxfId="5116" priority="1557" operator="lessThan">
      <formula>0</formula>
    </cfRule>
  </conditionalFormatting>
  <conditionalFormatting sqref="R83">
    <cfRule type="cellIs" dxfId="5115" priority="1555" operator="lessThan">
      <formula>0.8</formula>
    </cfRule>
    <cfRule type="cellIs" dxfId="5114" priority="1556" operator="greaterThan">
      <formula>1</formula>
    </cfRule>
  </conditionalFormatting>
  <conditionalFormatting sqref="R83">
    <cfRule type="cellIs" dxfId="5113" priority="1553" operator="greaterThan">
      <formula>1</formula>
    </cfRule>
    <cfRule type="cellIs" dxfId="5112" priority="1554" operator="lessThan">
      <formula>0.8</formula>
    </cfRule>
  </conditionalFormatting>
  <conditionalFormatting sqref="P83">
    <cfRule type="cellIs" dxfId="5111" priority="1552" operator="greaterThan">
      <formula>0</formula>
    </cfRule>
  </conditionalFormatting>
  <conditionalFormatting sqref="Q83">
    <cfRule type="cellIs" dxfId="5110" priority="1551" operator="lessThan">
      <formula>0</formula>
    </cfRule>
  </conditionalFormatting>
  <conditionalFormatting sqref="R83">
    <cfRule type="cellIs" dxfId="5109" priority="1549" operator="lessThan">
      <formula>0.8</formula>
    </cfRule>
    <cfRule type="cellIs" dxfId="5108" priority="1550" operator="greaterThan">
      <formula>1</formula>
    </cfRule>
  </conditionalFormatting>
  <conditionalFormatting sqref="R83">
    <cfRule type="cellIs" dxfId="5107" priority="1547" operator="greaterThan">
      <formula>1</formula>
    </cfRule>
    <cfRule type="cellIs" dxfId="5106" priority="1548" operator="lessThan">
      <formula>0.8</formula>
    </cfRule>
  </conditionalFormatting>
  <conditionalFormatting sqref="P83">
    <cfRule type="cellIs" dxfId="5105" priority="1546" operator="greaterThan">
      <formula>0</formula>
    </cfRule>
  </conditionalFormatting>
  <conditionalFormatting sqref="Q32:Q40">
    <cfRule type="cellIs" dxfId="5104" priority="1541" operator="lessThan">
      <formula>0</formula>
    </cfRule>
  </conditionalFormatting>
  <conditionalFormatting sqref="R32:R40">
    <cfRule type="cellIs" dxfId="5103" priority="1544" operator="lessThan">
      <formula>0.8</formula>
    </cfRule>
    <cfRule type="cellIs" dxfId="5102" priority="1545" operator="greaterThan">
      <formula>1</formula>
    </cfRule>
  </conditionalFormatting>
  <conditionalFormatting sqref="R32:R40">
    <cfRule type="cellIs" dxfId="5101" priority="1542" operator="greaterThan">
      <formula>1</formula>
    </cfRule>
    <cfRule type="cellIs" dxfId="5100" priority="1543" operator="lessThan">
      <formula>0.8</formula>
    </cfRule>
  </conditionalFormatting>
  <conditionalFormatting sqref="Q32:Q40">
    <cfRule type="cellIs" dxfId="5099" priority="1536" operator="lessThan">
      <formula>0</formula>
    </cfRule>
  </conditionalFormatting>
  <conditionalFormatting sqref="R32:R40">
    <cfRule type="cellIs" dxfId="5098" priority="1539" operator="lessThan">
      <formula>0.8</formula>
    </cfRule>
    <cfRule type="cellIs" dxfId="5097" priority="1540" operator="greaterThan">
      <formula>1</formula>
    </cfRule>
  </conditionalFormatting>
  <conditionalFormatting sqref="R32:R40">
    <cfRule type="cellIs" dxfId="5096" priority="1537" operator="greaterThan">
      <formula>1</formula>
    </cfRule>
    <cfRule type="cellIs" dxfId="5095" priority="1538" operator="lessThan">
      <formula>0.8</formula>
    </cfRule>
  </conditionalFormatting>
  <conditionalFormatting sqref="Q32:Q40">
    <cfRule type="cellIs" dxfId="5094" priority="1535" operator="lessThan">
      <formula>0</formula>
    </cfRule>
  </conditionalFormatting>
  <conditionalFormatting sqref="R32:R40">
    <cfRule type="cellIs" dxfId="5093" priority="1533" operator="lessThan">
      <formula>0.8</formula>
    </cfRule>
    <cfRule type="cellIs" dxfId="5092" priority="1534" operator="greaterThan">
      <formula>1</formula>
    </cfRule>
  </conditionalFormatting>
  <conditionalFormatting sqref="R32:R40">
    <cfRule type="cellIs" dxfId="5091" priority="1531" operator="greaterThan">
      <formula>1</formula>
    </cfRule>
    <cfRule type="cellIs" dxfId="5090" priority="1532" operator="lessThan">
      <formula>0.8</formula>
    </cfRule>
  </conditionalFormatting>
  <conditionalFormatting sqref="Q32:Q40">
    <cfRule type="cellIs" dxfId="5089" priority="1530" operator="lessThan">
      <formula>0</formula>
    </cfRule>
  </conditionalFormatting>
  <conditionalFormatting sqref="R32:R40">
    <cfRule type="cellIs" dxfId="5088" priority="1528" operator="lessThan">
      <formula>0.8</formula>
    </cfRule>
    <cfRule type="cellIs" dxfId="5087" priority="1529" operator="greaterThan">
      <formula>1</formula>
    </cfRule>
  </conditionalFormatting>
  <conditionalFormatting sqref="R32:R40">
    <cfRule type="cellIs" dxfId="5086" priority="1526" operator="greaterThan">
      <formula>1</formula>
    </cfRule>
    <cfRule type="cellIs" dxfId="5085" priority="1527" operator="lessThan">
      <formula>0.8</formula>
    </cfRule>
  </conditionalFormatting>
  <conditionalFormatting sqref="Q32:Q40">
    <cfRule type="cellIs" dxfId="5084" priority="1521" operator="lessThan">
      <formula>0</formula>
    </cfRule>
  </conditionalFormatting>
  <conditionalFormatting sqref="R32:R40">
    <cfRule type="cellIs" dxfId="5083" priority="1524" operator="lessThan">
      <formula>0.8</formula>
    </cfRule>
    <cfRule type="cellIs" dxfId="5082" priority="1525" operator="greaterThan">
      <formula>1</formula>
    </cfRule>
  </conditionalFormatting>
  <conditionalFormatting sqref="R32:R40">
    <cfRule type="cellIs" dxfId="5081" priority="1522" operator="greaterThan">
      <formula>1</formula>
    </cfRule>
    <cfRule type="cellIs" dxfId="5080" priority="1523" operator="lessThan">
      <formula>0.8</formula>
    </cfRule>
  </conditionalFormatting>
  <conditionalFormatting sqref="Q32:Q40">
    <cfRule type="cellIs" dxfId="5079" priority="1520" operator="lessThan">
      <formula>0</formula>
    </cfRule>
  </conditionalFormatting>
  <conditionalFormatting sqref="R32:R40">
    <cfRule type="cellIs" dxfId="5078" priority="1518" operator="lessThan">
      <formula>0.8</formula>
    </cfRule>
    <cfRule type="cellIs" dxfId="5077" priority="1519" operator="greaterThan">
      <formula>1</formula>
    </cfRule>
  </conditionalFormatting>
  <conditionalFormatting sqref="R32:R40">
    <cfRule type="cellIs" dxfId="5076" priority="1516" operator="greaterThan">
      <formula>1</formula>
    </cfRule>
    <cfRule type="cellIs" dxfId="5075" priority="1517" operator="lessThan">
      <formula>0.8</formula>
    </cfRule>
  </conditionalFormatting>
  <conditionalFormatting sqref="Q32:Q40">
    <cfRule type="cellIs" dxfId="5074" priority="1515" operator="lessThan">
      <formula>0</formula>
    </cfRule>
  </conditionalFormatting>
  <conditionalFormatting sqref="R32:R40">
    <cfRule type="cellIs" dxfId="5073" priority="1513" operator="lessThan">
      <formula>0.8</formula>
    </cfRule>
    <cfRule type="cellIs" dxfId="5072" priority="1514" operator="greaterThan">
      <formula>1</formula>
    </cfRule>
  </conditionalFormatting>
  <conditionalFormatting sqref="R32:R40">
    <cfRule type="cellIs" dxfId="5071" priority="1511" operator="greaterThan">
      <formula>1</formula>
    </cfRule>
    <cfRule type="cellIs" dxfId="5070" priority="1512" operator="lessThan">
      <formula>0.8</formula>
    </cfRule>
  </conditionalFormatting>
  <conditionalFormatting sqref="Q32:Q40">
    <cfRule type="cellIs" dxfId="5069" priority="1510" operator="lessThan">
      <formula>0</formula>
    </cfRule>
  </conditionalFormatting>
  <conditionalFormatting sqref="R32:R40">
    <cfRule type="cellIs" dxfId="5068" priority="1508" operator="lessThan">
      <formula>0.8</formula>
    </cfRule>
    <cfRule type="cellIs" dxfId="5067" priority="1509" operator="greaterThan">
      <formula>1</formula>
    </cfRule>
  </conditionalFormatting>
  <conditionalFormatting sqref="R32:R40">
    <cfRule type="cellIs" dxfId="5066" priority="1506" operator="greaterThan">
      <formula>1</formula>
    </cfRule>
    <cfRule type="cellIs" dxfId="5065" priority="1507" operator="lessThan">
      <formula>0.8</formula>
    </cfRule>
  </conditionalFormatting>
  <conditionalFormatting sqref="Q32:Q40">
    <cfRule type="cellIs" dxfId="5064" priority="1505" operator="lessThan">
      <formula>0</formula>
    </cfRule>
  </conditionalFormatting>
  <conditionalFormatting sqref="R32:R40">
    <cfRule type="cellIs" dxfId="5063" priority="1503" operator="lessThan">
      <formula>0.8</formula>
    </cfRule>
    <cfRule type="cellIs" dxfId="5062" priority="1504" operator="greaterThan">
      <formula>1</formula>
    </cfRule>
  </conditionalFormatting>
  <conditionalFormatting sqref="R32:R40">
    <cfRule type="cellIs" dxfId="5061" priority="1501" operator="greaterThan">
      <formula>1</formula>
    </cfRule>
    <cfRule type="cellIs" dxfId="5060" priority="1502" operator="lessThan">
      <formula>0.8</formula>
    </cfRule>
  </conditionalFormatting>
  <conditionalFormatting sqref="Q32:Q40">
    <cfRule type="cellIs" dxfId="5059" priority="1500" operator="lessThan">
      <formula>0</formula>
    </cfRule>
  </conditionalFormatting>
  <conditionalFormatting sqref="R32:R40">
    <cfRule type="cellIs" dxfId="5058" priority="1498" operator="lessThan">
      <formula>0.8</formula>
    </cfRule>
    <cfRule type="cellIs" dxfId="5057" priority="1499" operator="greaterThan">
      <formula>1</formula>
    </cfRule>
  </conditionalFormatting>
  <conditionalFormatting sqref="R32:R40">
    <cfRule type="cellIs" dxfId="5056" priority="1496" operator="greaterThan">
      <formula>1</formula>
    </cfRule>
    <cfRule type="cellIs" dxfId="5055" priority="1497" operator="lessThan">
      <formula>0.8</formula>
    </cfRule>
  </conditionalFormatting>
  <conditionalFormatting sqref="Q32:Q40">
    <cfRule type="cellIs" dxfId="5054" priority="1495" operator="lessThan">
      <formula>0</formula>
    </cfRule>
  </conditionalFormatting>
  <conditionalFormatting sqref="R32:R40">
    <cfRule type="cellIs" dxfId="5053" priority="1493" operator="lessThan">
      <formula>0.8</formula>
    </cfRule>
    <cfRule type="cellIs" dxfId="5052" priority="1494" operator="greaterThan">
      <formula>1</formula>
    </cfRule>
  </conditionalFormatting>
  <conditionalFormatting sqref="R32:R40">
    <cfRule type="cellIs" dxfId="5051" priority="1491" operator="greaterThan">
      <formula>1</formula>
    </cfRule>
    <cfRule type="cellIs" dxfId="5050" priority="1492" operator="lessThan">
      <formula>0.8</formula>
    </cfRule>
  </conditionalFormatting>
  <conditionalFormatting sqref="Q32:Q40">
    <cfRule type="cellIs" dxfId="5049" priority="1490" operator="lessThan">
      <formula>0</formula>
    </cfRule>
  </conditionalFormatting>
  <conditionalFormatting sqref="R32:R40">
    <cfRule type="cellIs" dxfId="5048" priority="1488" operator="lessThan">
      <formula>0.8</formula>
    </cfRule>
    <cfRule type="cellIs" dxfId="5047" priority="1489" operator="greaterThan">
      <formula>1</formula>
    </cfRule>
  </conditionalFormatting>
  <conditionalFormatting sqref="R32:R40">
    <cfRule type="cellIs" dxfId="5046" priority="1486" operator="greaterThan">
      <formula>1</formula>
    </cfRule>
    <cfRule type="cellIs" dxfId="5045" priority="1487" operator="lessThan">
      <formula>0.8</formula>
    </cfRule>
  </conditionalFormatting>
  <conditionalFormatting sqref="R32:R40">
    <cfRule type="cellIs" dxfId="5044" priority="1483" operator="lessThan">
      <formula>0.8</formula>
    </cfRule>
    <cfRule type="cellIs" dxfId="5043" priority="1484" operator="greaterThan">
      <formula>1</formula>
    </cfRule>
  </conditionalFormatting>
  <conditionalFormatting sqref="R32:R40">
    <cfRule type="cellIs" dxfId="5042" priority="1481" operator="greaterThan">
      <formula>1</formula>
    </cfRule>
    <cfRule type="cellIs" dxfId="5041" priority="1482" operator="lessThan">
      <formula>0.8</formula>
    </cfRule>
  </conditionalFormatting>
  <conditionalFormatting sqref="Q32:Q40">
    <cfRule type="cellIs" dxfId="5040" priority="1485" operator="lessThan">
      <formula>0</formula>
    </cfRule>
  </conditionalFormatting>
  <conditionalFormatting sqref="Q32:Q40">
    <cfRule type="cellIs" dxfId="5039" priority="1476" operator="lessThan">
      <formula>0</formula>
    </cfRule>
  </conditionalFormatting>
  <conditionalFormatting sqref="R32:R40">
    <cfRule type="cellIs" dxfId="5038" priority="1479" operator="lessThan">
      <formula>0.8</formula>
    </cfRule>
    <cfRule type="cellIs" dxfId="5037" priority="1480" operator="greaterThan">
      <formula>1</formula>
    </cfRule>
  </conditionalFormatting>
  <conditionalFormatting sqref="R32:R40">
    <cfRule type="cellIs" dxfId="5036" priority="1477" operator="greaterThan">
      <formula>1</formula>
    </cfRule>
    <cfRule type="cellIs" dxfId="5035" priority="1478" operator="lessThan">
      <formula>0.8</formula>
    </cfRule>
  </conditionalFormatting>
  <conditionalFormatting sqref="Q32:Q40">
    <cfRule type="cellIs" dxfId="5034" priority="1471" operator="lessThan">
      <formula>0</formula>
    </cfRule>
  </conditionalFormatting>
  <conditionalFormatting sqref="R32:R40">
    <cfRule type="cellIs" dxfId="5033" priority="1474" operator="lessThan">
      <formula>0.8</formula>
    </cfRule>
    <cfRule type="cellIs" dxfId="5032" priority="1475" operator="greaterThan">
      <formula>1</formula>
    </cfRule>
  </conditionalFormatting>
  <conditionalFormatting sqref="R32:R40">
    <cfRule type="cellIs" dxfId="5031" priority="1472" operator="greaterThan">
      <formula>1</formula>
    </cfRule>
    <cfRule type="cellIs" dxfId="5030" priority="1473" operator="lessThan">
      <formula>0.8</formula>
    </cfRule>
  </conditionalFormatting>
  <conditionalFormatting sqref="Q32:Q40">
    <cfRule type="cellIs" dxfId="5029" priority="1470" operator="lessThan">
      <formula>0</formula>
    </cfRule>
  </conditionalFormatting>
  <conditionalFormatting sqref="R32:R40">
    <cfRule type="cellIs" dxfId="5028" priority="1468" operator="lessThan">
      <formula>0.8</formula>
    </cfRule>
    <cfRule type="cellIs" dxfId="5027" priority="1469" operator="greaterThan">
      <formula>1</formula>
    </cfRule>
  </conditionalFormatting>
  <conditionalFormatting sqref="R32:R40">
    <cfRule type="cellIs" dxfId="5026" priority="1466" operator="greaterThan">
      <formula>1</formula>
    </cfRule>
    <cfRule type="cellIs" dxfId="5025" priority="1467" operator="lessThan">
      <formula>0.8</formula>
    </cfRule>
  </conditionalFormatting>
  <conditionalFormatting sqref="Q32:Q40">
    <cfRule type="cellIs" dxfId="5024" priority="1465" operator="lessThan">
      <formula>0</formula>
    </cfRule>
  </conditionalFormatting>
  <conditionalFormatting sqref="R32:R40">
    <cfRule type="cellIs" dxfId="5023" priority="1463" operator="lessThan">
      <formula>0.8</formula>
    </cfRule>
    <cfRule type="cellIs" dxfId="5022" priority="1464" operator="greaterThan">
      <formula>1</formula>
    </cfRule>
  </conditionalFormatting>
  <conditionalFormatting sqref="R32:R40">
    <cfRule type="cellIs" dxfId="5021" priority="1461" operator="greaterThan">
      <formula>1</formula>
    </cfRule>
    <cfRule type="cellIs" dxfId="5020" priority="1462" operator="lessThan">
      <formula>0.8</formula>
    </cfRule>
  </conditionalFormatting>
  <conditionalFormatting sqref="Q32:Q40">
    <cfRule type="cellIs" dxfId="5019" priority="1456" operator="lessThan">
      <formula>0</formula>
    </cfRule>
  </conditionalFormatting>
  <conditionalFormatting sqref="R32:R40">
    <cfRule type="cellIs" dxfId="5018" priority="1459" operator="lessThan">
      <formula>0.8</formula>
    </cfRule>
    <cfRule type="cellIs" dxfId="5017" priority="1460" operator="greaterThan">
      <formula>1</formula>
    </cfRule>
  </conditionalFormatting>
  <conditionalFormatting sqref="R32:R40">
    <cfRule type="cellIs" dxfId="5016" priority="1457" operator="greaterThan">
      <formula>1</formula>
    </cfRule>
    <cfRule type="cellIs" dxfId="5015" priority="1458" operator="lessThan">
      <formula>0.8</formula>
    </cfRule>
  </conditionalFormatting>
  <conditionalFormatting sqref="Q32:Q40">
    <cfRule type="cellIs" dxfId="5014" priority="1451" operator="lessThan">
      <formula>0</formula>
    </cfRule>
  </conditionalFormatting>
  <conditionalFormatting sqref="R32:R40">
    <cfRule type="cellIs" dxfId="5013" priority="1454" operator="lessThan">
      <formula>0.8</formula>
    </cfRule>
    <cfRule type="cellIs" dxfId="5012" priority="1455" operator="greaterThan">
      <formula>1</formula>
    </cfRule>
  </conditionalFormatting>
  <conditionalFormatting sqref="R32:R40">
    <cfRule type="cellIs" dxfId="5011" priority="1452" operator="greaterThan">
      <formula>1</formula>
    </cfRule>
    <cfRule type="cellIs" dxfId="5010" priority="1453" operator="lessThan">
      <formula>0.8</formula>
    </cfRule>
  </conditionalFormatting>
  <conditionalFormatting sqref="Q32:Q40">
    <cfRule type="cellIs" dxfId="5009" priority="1450" operator="lessThan">
      <formula>0</formula>
    </cfRule>
  </conditionalFormatting>
  <conditionalFormatting sqref="R32:R40">
    <cfRule type="cellIs" dxfId="5008" priority="1448" operator="lessThan">
      <formula>0.8</formula>
    </cfRule>
    <cfRule type="cellIs" dxfId="5007" priority="1449" operator="greaterThan">
      <formula>1</formula>
    </cfRule>
  </conditionalFormatting>
  <conditionalFormatting sqref="R32:R40">
    <cfRule type="cellIs" dxfId="5006" priority="1446" operator="greaterThan">
      <formula>1</formula>
    </cfRule>
    <cfRule type="cellIs" dxfId="5005" priority="1447" operator="lessThan">
      <formula>0.8</formula>
    </cfRule>
  </conditionalFormatting>
  <conditionalFormatting sqref="Q32:Q40">
    <cfRule type="cellIs" dxfId="5004" priority="1445" operator="lessThan">
      <formula>0</formula>
    </cfRule>
  </conditionalFormatting>
  <conditionalFormatting sqref="R32:R40">
    <cfRule type="cellIs" dxfId="5003" priority="1443" operator="lessThan">
      <formula>0.8</formula>
    </cfRule>
    <cfRule type="cellIs" dxfId="5002" priority="1444" operator="greaterThan">
      <formula>1</formula>
    </cfRule>
  </conditionalFormatting>
  <conditionalFormatting sqref="R32:R40">
    <cfRule type="cellIs" dxfId="5001" priority="1441" operator="greaterThan">
      <formula>1</formula>
    </cfRule>
    <cfRule type="cellIs" dxfId="5000" priority="1442" operator="lessThan">
      <formula>0.8</formula>
    </cfRule>
  </conditionalFormatting>
  <conditionalFormatting sqref="Q19:Q25">
    <cfRule type="cellIs" dxfId="4999" priority="1440" operator="lessThan">
      <formula>0</formula>
    </cfRule>
  </conditionalFormatting>
  <conditionalFormatting sqref="R19:R25">
    <cfRule type="cellIs" dxfId="4998" priority="1438" operator="lessThan">
      <formula>0.8</formula>
    </cfRule>
    <cfRule type="cellIs" dxfId="4997" priority="1439" operator="greaterThan">
      <formula>1</formula>
    </cfRule>
  </conditionalFormatting>
  <conditionalFormatting sqref="R19:R25">
    <cfRule type="cellIs" dxfId="4996" priority="1436" operator="greaterThan">
      <formula>1</formula>
    </cfRule>
    <cfRule type="cellIs" dxfId="4995" priority="1437" operator="lessThan">
      <formula>0.8</formula>
    </cfRule>
  </conditionalFormatting>
  <conditionalFormatting sqref="R19:R25">
    <cfRule type="cellIs" dxfId="4994" priority="1433" operator="lessThan">
      <formula>0.8</formula>
    </cfRule>
    <cfRule type="cellIs" dxfId="4993" priority="1434" operator="greaterThan">
      <formula>1</formula>
    </cfRule>
  </conditionalFormatting>
  <conditionalFormatting sqref="R19:R25">
    <cfRule type="cellIs" dxfId="4992" priority="1431" operator="greaterThan">
      <formula>1</formula>
    </cfRule>
    <cfRule type="cellIs" dxfId="4991" priority="1432" operator="lessThan">
      <formula>0.8</formula>
    </cfRule>
  </conditionalFormatting>
  <conditionalFormatting sqref="Q19:Q25">
    <cfRule type="cellIs" dxfId="4990" priority="1435" operator="lessThan">
      <formula>0</formula>
    </cfRule>
  </conditionalFormatting>
  <conditionalFormatting sqref="R19:R25">
    <cfRule type="cellIs" dxfId="4989" priority="1428" operator="lessThan">
      <formula>0.8</formula>
    </cfRule>
    <cfRule type="cellIs" dxfId="4988" priority="1429" operator="greaterThan">
      <formula>1</formula>
    </cfRule>
  </conditionalFormatting>
  <conditionalFormatting sqref="R19:R25">
    <cfRule type="cellIs" dxfId="4987" priority="1426" operator="greaterThan">
      <formula>1</formula>
    </cfRule>
    <cfRule type="cellIs" dxfId="4986" priority="1427" operator="lessThan">
      <formula>0.8</formula>
    </cfRule>
  </conditionalFormatting>
  <conditionalFormatting sqref="Q19:Q25">
    <cfRule type="cellIs" dxfId="4985" priority="1430" operator="lessThan">
      <formula>0</formula>
    </cfRule>
  </conditionalFormatting>
  <conditionalFormatting sqref="Q19:Q25">
    <cfRule type="cellIs" dxfId="4984" priority="1425" operator="lessThan">
      <formula>0</formula>
    </cfRule>
  </conditionalFormatting>
  <conditionalFormatting sqref="R19:R25">
    <cfRule type="cellIs" dxfId="4983" priority="1423" operator="lessThan">
      <formula>0.8</formula>
    </cfRule>
    <cfRule type="cellIs" dxfId="4982" priority="1424" operator="greaterThan">
      <formula>1</formula>
    </cfRule>
  </conditionalFormatting>
  <conditionalFormatting sqref="R19:R25">
    <cfRule type="cellIs" dxfId="4981" priority="1421" operator="greaterThan">
      <formula>1</formula>
    </cfRule>
    <cfRule type="cellIs" dxfId="4980" priority="1422" operator="lessThan">
      <formula>0.8</formula>
    </cfRule>
  </conditionalFormatting>
  <conditionalFormatting sqref="Q135:Q136">
    <cfRule type="cellIs" dxfId="4979" priority="1420" operator="lessThan">
      <formula>0</formula>
    </cfRule>
  </conditionalFormatting>
  <conditionalFormatting sqref="R135:R136 R139:R145">
    <cfRule type="cellIs" dxfId="4978" priority="1418" operator="lessThan">
      <formula>0.8</formula>
    </cfRule>
    <cfRule type="cellIs" dxfId="4977" priority="1419" operator="greaterThan">
      <formula>1</formula>
    </cfRule>
  </conditionalFormatting>
  <conditionalFormatting sqref="R135:R136 R139:R145">
    <cfRule type="cellIs" dxfId="4976" priority="1416" operator="greaterThan">
      <formula>1</formula>
    </cfRule>
    <cfRule type="cellIs" dxfId="4975" priority="1417" operator="lessThan">
      <formula>0.8</formula>
    </cfRule>
  </conditionalFormatting>
  <conditionalFormatting sqref="P135:P136 P139 P141 P143 P145">
    <cfRule type="cellIs" dxfId="4974" priority="1415" operator="greaterThan">
      <formula>0</formula>
    </cfRule>
  </conditionalFormatting>
  <conditionalFormatting sqref="P135:P136 P139 P141 P143 P145">
    <cfRule type="cellIs" dxfId="4973" priority="1409" operator="greaterThan">
      <formula>0</formula>
    </cfRule>
  </conditionalFormatting>
  <conditionalFormatting sqref="Q135:Q136">
    <cfRule type="cellIs" dxfId="4972" priority="1414" operator="lessThan">
      <formula>0</formula>
    </cfRule>
  </conditionalFormatting>
  <conditionalFormatting sqref="R135:R136 R139:R145">
    <cfRule type="cellIs" dxfId="4971" priority="1412" operator="lessThan">
      <formula>0.8</formula>
    </cfRule>
    <cfRule type="cellIs" dxfId="4970" priority="1413" operator="greaterThan">
      <formula>1</formula>
    </cfRule>
  </conditionalFormatting>
  <conditionalFormatting sqref="R135:R136 R139:R145">
    <cfRule type="cellIs" dxfId="4969" priority="1410" operator="greaterThan">
      <formula>1</formula>
    </cfRule>
    <cfRule type="cellIs" dxfId="4968" priority="1411" operator="lessThan">
      <formula>0.8</formula>
    </cfRule>
  </conditionalFormatting>
  <conditionalFormatting sqref="Q19:Q25">
    <cfRule type="cellIs" dxfId="4967" priority="1408" operator="lessThan">
      <formula>0</formula>
    </cfRule>
  </conditionalFormatting>
  <conditionalFormatting sqref="R19:R25">
    <cfRule type="cellIs" dxfId="4966" priority="1406" operator="lessThan">
      <formula>0.8</formula>
    </cfRule>
    <cfRule type="cellIs" dxfId="4965" priority="1407" operator="greaterThan">
      <formula>1</formula>
    </cfRule>
  </conditionalFormatting>
  <conditionalFormatting sqref="R19:R25">
    <cfRule type="cellIs" dxfId="4964" priority="1404" operator="greaterThan">
      <formula>1</formula>
    </cfRule>
    <cfRule type="cellIs" dxfId="4963" priority="1405" operator="lessThan">
      <formula>0.8</formula>
    </cfRule>
  </conditionalFormatting>
  <conditionalFormatting sqref="Q19:Q25">
    <cfRule type="cellIs" dxfId="4962" priority="1403" operator="lessThan">
      <formula>0</formula>
    </cfRule>
  </conditionalFormatting>
  <conditionalFormatting sqref="R19:R25">
    <cfRule type="cellIs" dxfId="4961" priority="1401" operator="lessThan">
      <formula>0.8</formula>
    </cfRule>
    <cfRule type="cellIs" dxfId="4960" priority="1402" operator="greaterThan">
      <formula>1</formula>
    </cfRule>
  </conditionalFormatting>
  <conditionalFormatting sqref="R19:R25">
    <cfRule type="cellIs" dxfId="4959" priority="1399" operator="greaterThan">
      <formula>1</formula>
    </cfRule>
    <cfRule type="cellIs" dxfId="4958" priority="1400" operator="lessThan">
      <formula>0.8</formula>
    </cfRule>
  </conditionalFormatting>
  <conditionalFormatting sqref="Q19:Q25">
    <cfRule type="cellIs" dxfId="4957" priority="1398" operator="lessThan">
      <formula>0</formula>
    </cfRule>
  </conditionalFormatting>
  <conditionalFormatting sqref="R19:R25">
    <cfRule type="cellIs" dxfId="4956" priority="1396" operator="lessThan">
      <formula>0.8</formula>
    </cfRule>
    <cfRule type="cellIs" dxfId="4955" priority="1397" operator="greaterThan">
      <formula>1</formula>
    </cfRule>
  </conditionalFormatting>
  <conditionalFormatting sqref="R19:R25">
    <cfRule type="cellIs" dxfId="4954" priority="1394" operator="greaterThan">
      <formula>1</formula>
    </cfRule>
    <cfRule type="cellIs" dxfId="4953" priority="1395" operator="lessThan">
      <formula>0.8</formula>
    </cfRule>
  </conditionalFormatting>
  <conditionalFormatting sqref="Q19:Q25">
    <cfRule type="cellIs" dxfId="4952" priority="1393" operator="lessThan">
      <formula>0</formula>
    </cfRule>
  </conditionalFormatting>
  <conditionalFormatting sqref="R19:R25">
    <cfRule type="cellIs" dxfId="4951" priority="1391" operator="lessThan">
      <formula>0.8</formula>
    </cfRule>
    <cfRule type="cellIs" dxfId="4950" priority="1392" operator="greaterThan">
      <formula>1</formula>
    </cfRule>
  </conditionalFormatting>
  <conditionalFormatting sqref="R19:R25">
    <cfRule type="cellIs" dxfId="4949" priority="1389" operator="greaterThan">
      <formula>1</formula>
    </cfRule>
    <cfRule type="cellIs" dxfId="4948" priority="1390" operator="lessThan">
      <formula>0.8</formula>
    </cfRule>
  </conditionalFormatting>
  <conditionalFormatting sqref="R19:R25">
    <cfRule type="cellIs" dxfId="4947" priority="1386" operator="lessThan">
      <formula>0.8</formula>
    </cfRule>
    <cfRule type="cellIs" dxfId="4946" priority="1387" operator="greaterThan">
      <formula>1</formula>
    </cfRule>
  </conditionalFormatting>
  <conditionalFormatting sqref="R19:R25">
    <cfRule type="cellIs" dxfId="4945" priority="1384" operator="greaterThan">
      <formula>1</formula>
    </cfRule>
    <cfRule type="cellIs" dxfId="4944" priority="1385" operator="lessThan">
      <formula>0.8</formula>
    </cfRule>
  </conditionalFormatting>
  <conditionalFormatting sqref="Q19:Q25">
    <cfRule type="cellIs" dxfId="4943" priority="1388" operator="lessThan">
      <formula>0</formula>
    </cfRule>
  </conditionalFormatting>
  <conditionalFormatting sqref="Q19:Q25">
    <cfRule type="cellIs" dxfId="4942" priority="1383" operator="lessThan">
      <formula>0</formula>
    </cfRule>
  </conditionalFormatting>
  <conditionalFormatting sqref="R19:R25">
    <cfRule type="cellIs" dxfId="4941" priority="1381" operator="lessThan">
      <formula>0.8</formula>
    </cfRule>
    <cfRule type="cellIs" dxfId="4940" priority="1382" operator="greaterThan">
      <formula>1</formula>
    </cfRule>
  </conditionalFormatting>
  <conditionalFormatting sqref="R19:R25">
    <cfRule type="cellIs" dxfId="4939" priority="1379" operator="greaterThan">
      <formula>1</formula>
    </cfRule>
    <cfRule type="cellIs" dxfId="4938" priority="1380" operator="lessThan">
      <formula>0.8</formula>
    </cfRule>
  </conditionalFormatting>
  <conditionalFormatting sqref="Q19:Q25">
    <cfRule type="cellIs" dxfId="4937" priority="1378" operator="lessThan">
      <formula>0</formula>
    </cfRule>
  </conditionalFormatting>
  <conditionalFormatting sqref="R19:R25">
    <cfRule type="cellIs" dxfId="4936" priority="1376" operator="lessThan">
      <formula>0.8</formula>
    </cfRule>
    <cfRule type="cellIs" dxfId="4935" priority="1377" operator="greaterThan">
      <formula>1</formula>
    </cfRule>
  </conditionalFormatting>
  <conditionalFormatting sqref="R19:R25">
    <cfRule type="cellIs" dxfId="4934" priority="1374" operator="greaterThan">
      <formula>1</formula>
    </cfRule>
    <cfRule type="cellIs" dxfId="4933" priority="1375" operator="lessThan">
      <formula>0.8</formula>
    </cfRule>
  </conditionalFormatting>
  <conditionalFormatting sqref="Q19:Q25">
    <cfRule type="cellIs" dxfId="4932" priority="1373" operator="lessThan">
      <formula>0</formula>
    </cfRule>
  </conditionalFormatting>
  <conditionalFormatting sqref="R19:R25">
    <cfRule type="cellIs" dxfId="4931" priority="1371" operator="lessThan">
      <formula>0.8</formula>
    </cfRule>
    <cfRule type="cellIs" dxfId="4930" priority="1372" operator="greaterThan">
      <formula>1</formula>
    </cfRule>
  </conditionalFormatting>
  <conditionalFormatting sqref="R19:R25">
    <cfRule type="cellIs" dxfId="4929" priority="1369" operator="greaterThan">
      <formula>1</formula>
    </cfRule>
    <cfRule type="cellIs" dxfId="4928" priority="1370" operator="lessThan">
      <formula>0.8</formula>
    </cfRule>
  </conditionalFormatting>
  <conditionalFormatting sqref="Q19:Q25">
    <cfRule type="cellIs" dxfId="4927" priority="1368" operator="lessThan">
      <formula>0</formula>
    </cfRule>
  </conditionalFormatting>
  <conditionalFormatting sqref="R19:R25">
    <cfRule type="cellIs" dxfId="4926" priority="1366" operator="lessThan">
      <formula>0.8</formula>
    </cfRule>
    <cfRule type="cellIs" dxfId="4925" priority="1367" operator="greaterThan">
      <formula>1</formula>
    </cfRule>
  </conditionalFormatting>
  <conditionalFormatting sqref="R19:R25">
    <cfRule type="cellIs" dxfId="4924" priority="1364" operator="greaterThan">
      <formula>1</formula>
    </cfRule>
    <cfRule type="cellIs" dxfId="4923" priority="1365" operator="lessThan">
      <formula>0.8</formula>
    </cfRule>
  </conditionalFormatting>
  <conditionalFormatting sqref="Q19:Q25">
    <cfRule type="cellIs" dxfId="4922" priority="1363" operator="lessThan">
      <formula>0</formula>
    </cfRule>
  </conditionalFormatting>
  <conditionalFormatting sqref="R19:R25">
    <cfRule type="cellIs" dxfId="4921" priority="1361" operator="lessThan">
      <formula>0.8</formula>
    </cfRule>
    <cfRule type="cellIs" dxfId="4920" priority="1362" operator="greaterThan">
      <formula>1</formula>
    </cfRule>
  </conditionalFormatting>
  <conditionalFormatting sqref="R19:R25">
    <cfRule type="cellIs" dxfId="4919" priority="1359" operator="greaterThan">
      <formula>1</formula>
    </cfRule>
    <cfRule type="cellIs" dxfId="4918" priority="1360" operator="lessThan">
      <formula>0.8</formula>
    </cfRule>
  </conditionalFormatting>
  <conditionalFormatting sqref="Q19:Q25">
    <cfRule type="cellIs" dxfId="4917" priority="1358" operator="lessThan">
      <formula>0</formula>
    </cfRule>
  </conditionalFormatting>
  <conditionalFormatting sqref="R19:R25">
    <cfRule type="cellIs" dxfId="4916" priority="1356" operator="lessThan">
      <formula>0.8</formula>
    </cfRule>
    <cfRule type="cellIs" dxfId="4915" priority="1357" operator="greaterThan">
      <formula>1</formula>
    </cfRule>
  </conditionalFormatting>
  <conditionalFormatting sqref="R19:R25">
    <cfRule type="cellIs" dxfId="4914" priority="1354" operator="greaterThan">
      <formula>1</formula>
    </cfRule>
    <cfRule type="cellIs" dxfId="4913" priority="1355" operator="lessThan">
      <formula>0.8</formula>
    </cfRule>
  </conditionalFormatting>
  <conditionalFormatting sqref="Q19:Q25">
    <cfRule type="cellIs" dxfId="4912" priority="1353" operator="lessThan">
      <formula>0</formula>
    </cfRule>
  </conditionalFormatting>
  <conditionalFormatting sqref="R19:R25">
    <cfRule type="cellIs" dxfId="4911" priority="1351" operator="lessThan">
      <formula>0.8</formula>
    </cfRule>
    <cfRule type="cellIs" dxfId="4910" priority="1352" operator="greaterThan">
      <formula>1</formula>
    </cfRule>
  </conditionalFormatting>
  <conditionalFormatting sqref="R19:R25">
    <cfRule type="cellIs" dxfId="4909" priority="1349" operator="greaterThan">
      <formula>1</formula>
    </cfRule>
    <cfRule type="cellIs" dxfId="4908" priority="1350" operator="lessThan">
      <formula>0.8</formula>
    </cfRule>
  </conditionalFormatting>
  <conditionalFormatting sqref="Q19:Q25">
    <cfRule type="cellIs" dxfId="4907" priority="1348" operator="lessThan">
      <formula>0</formula>
    </cfRule>
  </conditionalFormatting>
  <conditionalFormatting sqref="R19:R25">
    <cfRule type="cellIs" dxfId="4906" priority="1346" operator="lessThan">
      <formula>0.8</formula>
    </cfRule>
    <cfRule type="cellIs" dxfId="4905" priority="1347" operator="greaterThan">
      <formula>1</formula>
    </cfRule>
  </conditionalFormatting>
  <conditionalFormatting sqref="R19:R25">
    <cfRule type="cellIs" dxfId="4904" priority="1344" operator="greaterThan">
      <formula>1</formula>
    </cfRule>
    <cfRule type="cellIs" dxfId="4903" priority="1345" operator="lessThan">
      <formula>0.8</formula>
    </cfRule>
  </conditionalFormatting>
  <conditionalFormatting sqref="Q19:Q25">
    <cfRule type="cellIs" dxfId="4902" priority="1343" operator="lessThan">
      <formula>0</formula>
    </cfRule>
  </conditionalFormatting>
  <conditionalFormatting sqref="R19:R25">
    <cfRule type="cellIs" dxfId="4901" priority="1341" operator="lessThan">
      <formula>0.8</formula>
    </cfRule>
    <cfRule type="cellIs" dxfId="4900" priority="1342" operator="greaterThan">
      <formula>1</formula>
    </cfRule>
  </conditionalFormatting>
  <conditionalFormatting sqref="R19:R25">
    <cfRule type="cellIs" dxfId="4899" priority="1339" operator="greaterThan">
      <formula>1</formula>
    </cfRule>
    <cfRule type="cellIs" dxfId="4898" priority="1340" operator="lessThan">
      <formula>0.8</formula>
    </cfRule>
  </conditionalFormatting>
  <conditionalFormatting sqref="R19:R25">
    <cfRule type="cellIs" dxfId="4897" priority="1336" operator="lessThan">
      <formula>0.8</formula>
    </cfRule>
    <cfRule type="cellIs" dxfId="4896" priority="1337" operator="greaterThan">
      <formula>1</formula>
    </cfRule>
  </conditionalFormatting>
  <conditionalFormatting sqref="R19:R25">
    <cfRule type="cellIs" dxfId="4895" priority="1334" operator="greaterThan">
      <formula>1</formula>
    </cfRule>
    <cfRule type="cellIs" dxfId="4894" priority="1335" operator="lessThan">
      <formula>0.8</formula>
    </cfRule>
  </conditionalFormatting>
  <conditionalFormatting sqref="Q19:Q25">
    <cfRule type="cellIs" dxfId="4893" priority="1338" operator="lessThan">
      <formula>0</formula>
    </cfRule>
  </conditionalFormatting>
  <conditionalFormatting sqref="Q32:Q40">
    <cfRule type="cellIs" dxfId="4892" priority="1333" operator="lessThan">
      <formula>0</formula>
    </cfRule>
  </conditionalFormatting>
  <conditionalFormatting sqref="R32:R40">
    <cfRule type="cellIs" dxfId="4891" priority="1331" operator="lessThan">
      <formula>0.8</formula>
    </cfRule>
    <cfRule type="cellIs" dxfId="4890" priority="1332" operator="greaterThan">
      <formula>1</formula>
    </cfRule>
  </conditionalFormatting>
  <conditionalFormatting sqref="R32:R40">
    <cfRule type="cellIs" dxfId="4889" priority="1329" operator="greaterThan">
      <formula>1</formula>
    </cfRule>
    <cfRule type="cellIs" dxfId="4888" priority="1330" operator="lessThan">
      <formula>0.8</formula>
    </cfRule>
  </conditionalFormatting>
  <conditionalFormatting sqref="Q32:Q40">
    <cfRule type="cellIs" dxfId="4887" priority="1328" operator="lessThan">
      <formula>0</formula>
    </cfRule>
  </conditionalFormatting>
  <conditionalFormatting sqref="R32:R40">
    <cfRule type="cellIs" dxfId="4886" priority="1326" operator="lessThan">
      <formula>0.8</formula>
    </cfRule>
    <cfRule type="cellIs" dxfId="4885" priority="1327" operator="greaterThan">
      <formula>1</formula>
    </cfRule>
  </conditionalFormatting>
  <conditionalFormatting sqref="R32:R40">
    <cfRule type="cellIs" dxfId="4884" priority="1324" operator="greaterThan">
      <formula>1</formula>
    </cfRule>
    <cfRule type="cellIs" dxfId="4883" priority="1325" operator="lessThan">
      <formula>0.8</formula>
    </cfRule>
  </conditionalFormatting>
  <conditionalFormatting sqref="Q32:Q40">
    <cfRule type="cellIs" dxfId="4882" priority="1323" operator="lessThan">
      <formula>0</formula>
    </cfRule>
  </conditionalFormatting>
  <conditionalFormatting sqref="R32:R40">
    <cfRule type="cellIs" dxfId="4881" priority="1321" operator="lessThan">
      <formula>0.8</formula>
    </cfRule>
    <cfRule type="cellIs" dxfId="4880" priority="1322" operator="greaterThan">
      <formula>1</formula>
    </cfRule>
  </conditionalFormatting>
  <conditionalFormatting sqref="R32:R40">
    <cfRule type="cellIs" dxfId="4879" priority="1319" operator="greaterThan">
      <formula>1</formula>
    </cfRule>
    <cfRule type="cellIs" dxfId="4878" priority="1320" operator="lessThan">
      <formula>0.8</formula>
    </cfRule>
  </conditionalFormatting>
  <conditionalFormatting sqref="Q32:Q40">
    <cfRule type="cellIs" dxfId="4877" priority="1318" operator="lessThan">
      <formula>0</formula>
    </cfRule>
  </conditionalFormatting>
  <conditionalFormatting sqref="R32:R40">
    <cfRule type="cellIs" dxfId="4876" priority="1316" operator="lessThan">
      <formula>0.8</formula>
    </cfRule>
    <cfRule type="cellIs" dxfId="4875" priority="1317" operator="greaterThan">
      <formula>1</formula>
    </cfRule>
  </conditionalFormatting>
  <conditionalFormatting sqref="R32:R40">
    <cfRule type="cellIs" dxfId="4874" priority="1314" operator="greaterThan">
      <formula>1</formula>
    </cfRule>
    <cfRule type="cellIs" dxfId="4873" priority="1315" operator="lessThan">
      <formula>0.8</formula>
    </cfRule>
  </conditionalFormatting>
  <conditionalFormatting sqref="Q32:Q40">
    <cfRule type="cellIs" dxfId="4872" priority="1313" operator="lessThan">
      <formula>0</formula>
    </cfRule>
  </conditionalFormatting>
  <conditionalFormatting sqref="R32:R40">
    <cfRule type="cellIs" dxfId="4871" priority="1311" operator="lessThan">
      <formula>0.8</formula>
    </cfRule>
    <cfRule type="cellIs" dxfId="4870" priority="1312" operator="greaterThan">
      <formula>1</formula>
    </cfRule>
  </conditionalFormatting>
  <conditionalFormatting sqref="R32:R40">
    <cfRule type="cellIs" dxfId="4869" priority="1309" operator="greaterThan">
      <formula>1</formula>
    </cfRule>
    <cfRule type="cellIs" dxfId="4868" priority="1310" operator="lessThan">
      <formula>0.8</formula>
    </cfRule>
  </conditionalFormatting>
  <conditionalFormatting sqref="Q32:Q40">
    <cfRule type="cellIs" dxfId="4867" priority="1308" operator="lessThan">
      <formula>0</formula>
    </cfRule>
  </conditionalFormatting>
  <conditionalFormatting sqref="R32:R40">
    <cfRule type="cellIs" dxfId="4866" priority="1306" operator="lessThan">
      <formula>0.8</formula>
    </cfRule>
    <cfRule type="cellIs" dxfId="4865" priority="1307" operator="greaterThan">
      <formula>1</formula>
    </cfRule>
  </conditionalFormatting>
  <conditionalFormatting sqref="R32:R40">
    <cfRule type="cellIs" dxfId="4864" priority="1304" operator="greaterThan">
      <formula>1</formula>
    </cfRule>
    <cfRule type="cellIs" dxfId="4863" priority="1305" operator="lessThan">
      <formula>0.8</formula>
    </cfRule>
  </conditionalFormatting>
  <conditionalFormatting sqref="R32:R40">
    <cfRule type="cellIs" dxfId="4862" priority="1301" operator="lessThan">
      <formula>0.8</formula>
    </cfRule>
    <cfRule type="cellIs" dxfId="4861" priority="1302" operator="greaterThan">
      <formula>1</formula>
    </cfRule>
  </conditionalFormatting>
  <conditionalFormatting sqref="R32:R40">
    <cfRule type="cellIs" dxfId="4860" priority="1299" operator="greaterThan">
      <formula>1</formula>
    </cfRule>
    <cfRule type="cellIs" dxfId="4859" priority="1300" operator="lessThan">
      <formula>0.8</formula>
    </cfRule>
  </conditionalFormatting>
  <conditionalFormatting sqref="Q32:Q40">
    <cfRule type="cellIs" dxfId="4858" priority="1303" operator="lessThan">
      <formula>0</formula>
    </cfRule>
  </conditionalFormatting>
  <conditionalFormatting sqref="Q32:Q40">
    <cfRule type="cellIs" dxfId="4857" priority="1298" operator="lessThan">
      <formula>0</formula>
    </cfRule>
  </conditionalFormatting>
  <conditionalFormatting sqref="R32:R40">
    <cfRule type="cellIs" dxfId="4856" priority="1296" operator="lessThan">
      <formula>0.8</formula>
    </cfRule>
    <cfRule type="cellIs" dxfId="4855" priority="1297" operator="greaterThan">
      <formula>1</formula>
    </cfRule>
  </conditionalFormatting>
  <conditionalFormatting sqref="R32:R40">
    <cfRule type="cellIs" dxfId="4854" priority="1294" operator="greaterThan">
      <formula>1</formula>
    </cfRule>
    <cfRule type="cellIs" dxfId="4853" priority="1295" operator="lessThan">
      <formula>0.8</formula>
    </cfRule>
  </conditionalFormatting>
  <conditionalFormatting sqref="Q32:Q40">
    <cfRule type="cellIs" dxfId="4852" priority="1293" operator="lessThan">
      <formula>0</formula>
    </cfRule>
  </conditionalFormatting>
  <conditionalFormatting sqref="R32:R40">
    <cfRule type="cellIs" dxfId="4851" priority="1291" operator="lessThan">
      <formula>0.8</formula>
    </cfRule>
    <cfRule type="cellIs" dxfId="4850" priority="1292" operator="greaterThan">
      <formula>1</formula>
    </cfRule>
  </conditionalFormatting>
  <conditionalFormatting sqref="R32:R40">
    <cfRule type="cellIs" dxfId="4849" priority="1289" operator="greaterThan">
      <formula>1</formula>
    </cfRule>
    <cfRule type="cellIs" dxfId="4848" priority="1290" operator="lessThan">
      <formula>0.8</formula>
    </cfRule>
  </conditionalFormatting>
  <conditionalFormatting sqref="Q32:Q40">
    <cfRule type="cellIs" dxfId="4847" priority="1288" operator="lessThan">
      <formula>0</formula>
    </cfRule>
  </conditionalFormatting>
  <conditionalFormatting sqref="R32:R40">
    <cfRule type="cellIs" dxfId="4846" priority="1286" operator="lessThan">
      <formula>0.8</formula>
    </cfRule>
    <cfRule type="cellIs" dxfId="4845" priority="1287" operator="greaterThan">
      <formula>1</formula>
    </cfRule>
  </conditionalFormatting>
  <conditionalFormatting sqref="R32:R40">
    <cfRule type="cellIs" dxfId="4844" priority="1284" operator="greaterThan">
      <formula>1</formula>
    </cfRule>
    <cfRule type="cellIs" dxfId="4843" priority="1285" operator="lessThan">
      <formula>0.8</formula>
    </cfRule>
  </conditionalFormatting>
  <conditionalFormatting sqref="R32:R40">
    <cfRule type="cellIs" dxfId="4842" priority="1281" operator="lessThan">
      <formula>0.8</formula>
    </cfRule>
    <cfRule type="cellIs" dxfId="4841" priority="1282" operator="greaterThan">
      <formula>1</formula>
    </cfRule>
  </conditionalFormatting>
  <conditionalFormatting sqref="R32:R40">
    <cfRule type="cellIs" dxfId="4840" priority="1279" operator="greaterThan">
      <formula>1</formula>
    </cfRule>
    <cfRule type="cellIs" dxfId="4839" priority="1280" operator="lessThan">
      <formula>0.8</formula>
    </cfRule>
  </conditionalFormatting>
  <conditionalFormatting sqref="Q32:Q40">
    <cfRule type="cellIs" dxfId="4838" priority="1283" operator="lessThan">
      <formula>0</formula>
    </cfRule>
  </conditionalFormatting>
  <conditionalFormatting sqref="Q32:Q40">
    <cfRule type="cellIs" dxfId="4837" priority="1278" operator="lessThan">
      <formula>0</formula>
    </cfRule>
  </conditionalFormatting>
  <conditionalFormatting sqref="R32:R40">
    <cfRule type="cellIs" dxfId="4836" priority="1276" operator="lessThan">
      <formula>0.8</formula>
    </cfRule>
    <cfRule type="cellIs" dxfId="4835" priority="1277" operator="greaterThan">
      <formula>1</formula>
    </cfRule>
  </conditionalFormatting>
  <conditionalFormatting sqref="R32:R40">
    <cfRule type="cellIs" dxfId="4834" priority="1274" operator="greaterThan">
      <formula>1</formula>
    </cfRule>
    <cfRule type="cellIs" dxfId="4833" priority="1275" operator="lessThan">
      <formula>0.8</formula>
    </cfRule>
  </conditionalFormatting>
  <conditionalFormatting sqref="R32:R40">
    <cfRule type="cellIs" dxfId="4832" priority="1271" operator="lessThan">
      <formula>0.8</formula>
    </cfRule>
    <cfRule type="cellIs" dxfId="4831" priority="1272" operator="greaterThan">
      <formula>1</formula>
    </cfRule>
  </conditionalFormatting>
  <conditionalFormatting sqref="R32:R40">
    <cfRule type="cellIs" dxfId="4830" priority="1269" operator="greaterThan">
      <formula>1</formula>
    </cfRule>
    <cfRule type="cellIs" dxfId="4829" priority="1270" operator="lessThan">
      <formula>0.8</formula>
    </cfRule>
  </conditionalFormatting>
  <conditionalFormatting sqref="Q32:Q40">
    <cfRule type="cellIs" dxfId="4828" priority="1273" operator="lessThan">
      <formula>0</formula>
    </cfRule>
  </conditionalFormatting>
  <conditionalFormatting sqref="R32:R40">
    <cfRule type="cellIs" dxfId="4827" priority="1266" operator="lessThan">
      <formula>0.8</formula>
    </cfRule>
    <cfRule type="cellIs" dxfId="4826" priority="1267" operator="greaterThan">
      <formula>1</formula>
    </cfRule>
  </conditionalFormatting>
  <conditionalFormatting sqref="R32:R40">
    <cfRule type="cellIs" dxfId="4825" priority="1264" operator="greaterThan">
      <formula>1</formula>
    </cfRule>
    <cfRule type="cellIs" dxfId="4824" priority="1265" operator="lessThan">
      <formula>0.8</formula>
    </cfRule>
  </conditionalFormatting>
  <conditionalFormatting sqref="Q32:Q40">
    <cfRule type="cellIs" dxfId="4823" priority="1268" operator="lessThan">
      <formula>0</formula>
    </cfRule>
  </conditionalFormatting>
  <conditionalFormatting sqref="Q32:Q40">
    <cfRule type="cellIs" dxfId="4822" priority="1263" operator="lessThan">
      <formula>0</formula>
    </cfRule>
  </conditionalFormatting>
  <conditionalFormatting sqref="R32:R40">
    <cfRule type="cellIs" dxfId="4821" priority="1261" operator="lessThan">
      <formula>0.8</formula>
    </cfRule>
    <cfRule type="cellIs" dxfId="4820" priority="1262" operator="greaterThan">
      <formula>1</formula>
    </cfRule>
  </conditionalFormatting>
  <conditionalFormatting sqref="R32:R40">
    <cfRule type="cellIs" dxfId="4819" priority="1259" operator="greaterThan">
      <formula>1</formula>
    </cfRule>
    <cfRule type="cellIs" dxfId="4818" priority="1260" operator="lessThan">
      <formula>0.8</formula>
    </cfRule>
  </conditionalFormatting>
  <conditionalFormatting sqref="Q32:Q40">
    <cfRule type="cellIs" dxfId="4817" priority="1254" operator="lessThan">
      <formula>0</formula>
    </cfRule>
  </conditionalFormatting>
  <conditionalFormatting sqref="R32:R40">
    <cfRule type="cellIs" dxfId="4816" priority="1257" operator="lessThan">
      <formula>0.8</formula>
    </cfRule>
    <cfRule type="cellIs" dxfId="4815" priority="1258" operator="greaterThan">
      <formula>1</formula>
    </cfRule>
  </conditionalFormatting>
  <conditionalFormatting sqref="R32:R40">
    <cfRule type="cellIs" dxfId="4814" priority="1255" operator="greaterThan">
      <formula>1</formula>
    </cfRule>
    <cfRule type="cellIs" dxfId="4813" priority="1256" operator="lessThan">
      <formula>0.8</formula>
    </cfRule>
  </conditionalFormatting>
  <conditionalFormatting sqref="Q32:Q40">
    <cfRule type="cellIs" dxfId="4812" priority="1253" operator="lessThan">
      <formula>0</formula>
    </cfRule>
  </conditionalFormatting>
  <conditionalFormatting sqref="R32:R40">
    <cfRule type="cellIs" dxfId="4811" priority="1251" operator="lessThan">
      <formula>0.8</formula>
    </cfRule>
    <cfRule type="cellIs" dxfId="4810" priority="1252" operator="greaterThan">
      <formula>1</formula>
    </cfRule>
  </conditionalFormatting>
  <conditionalFormatting sqref="R32:R40">
    <cfRule type="cellIs" dxfId="4809" priority="1249" operator="greaterThan">
      <formula>1</formula>
    </cfRule>
    <cfRule type="cellIs" dxfId="4808" priority="1250" operator="lessThan">
      <formula>0.8</formula>
    </cfRule>
  </conditionalFormatting>
  <conditionalFormatting sqref="Q32:Q40">
    <cfRule type="cellIs" dxfId="4807" priority="1248" operator="lessThan">
      <formula>0</formula>
    </cfRule>
  </conditionalFormatting>
  <conditionalFormatting sqref="R32:R40">
    <cfRule type="cellIs" dxfId="4806" priority="1246" operator="lessThan">
      <formula>0.8</formula>
    </cfRule>
    <cfRule type="cellIs" dxfId="4805" priority="1247" operator="greaterThan">
      <formula>1</formula>
    </cfRule>
  </conditionalFormatting>
  <conditionalFormatting sqref="R32:R40">
    <cfRule type="cellIs" dxfId="4804" priority="1244" operator="greaterThan">
      <formula>1</formula>
    </cfRule>
    <cfRule type="cellIs" dxfId="4803" priority="1245" operator="lessThan">
      <formula>0.8</formula>
    </cfRule>
  </conditionalFormatting>
  <conditionalFormatting sqref="Q32:Q40">
    <cfRule type="cellIs" dxfId="4802" priority="1243" operator="lessThan">
      <formula>0</formula>
    </cfRule>
  </conditionalFormatting>
  <conditionalFormatting sqref="R32:R40">
    <cfRule type="cellIs" dxfId="4801" priority="1241" operator="lessThan">
      <formula>0.8</formula>
    </cfRule>
    <cfRule type="cellIs" dxfId="4800" priority="1242" operator="greaterThan">
      <formula>1</formula>
    </cfRule>
  </conditionalFormatting>
  <conditionalFormatting sqref="R32:R40">
    <cfRule type="cellIs" dxfId="4799" priority="1239" operator="greaterThan">
      <formula>1</formula>
    </cfRule>
    <cfRule type="cellIs" dxfId="4798" priority="1240" operator="lessThan">
      <formula>0.8</formula>
    </cfRule>
  </conditionalFormatting>
  <conditionalFormatting sqref="Q32:Q40">
    <cfRule type="cellIs" dxfId="4797" priority="1238" operator="lessThan">
      <formula>0</formula>
    </cfRule>
  </conditionalFormatting>
  <conditionalFormatting sqref="R32:R40">
    <cfRule type="cellIs" dxfId="4796" priority="1236" operator="lessThan">
      <formula>0.8</formula>
    </cfRule>
    <cfRule type="cellIs" dxfId="4795" priority="1237" operator="greaterThan">
      <formula>1</formula>
    </cfRule>
  </conditionalFormatting>
  <conditionalFormatting sqref="R32:R40">
    <cfRule type="cellIs" dxfId="4794" priority="1234" operator="greaterThan">
      <formula>1</formula>
    </cfRule>
    <cfRule type="cellIs" dxfId="4793" priority="1235" operator="lessThan">
      <formula>0.8</formula>
    </cfRule>
  </conditionalFormatting>
  <conditionalFormatting sqref="Q32:Q40">
    <cfRule type="cellIs" dxfId="4792" priority="1233" operator="lessThan">
      <formula>0</formula>
    </cfRule>
  </conditionalFormatting>
  <conditionalFormatting sqref="R32:R40">
    <cfRule type="cellIs" dxfId="4791" priority="1231" operator="lessThan">
      <formula>0.8</formula>
    </cfRule>
    <cfRule type="cellIs" dxfId="4790" priority="1232" operator="greaterThan">
      <formula>1</formula>
    </cfRule>
  </conditionalFormatting>
  <conditionalFormatting sqref="R32:R40">
    <cfRule type="cellIs" dxfId="4789" priority="1229" operator="greaterThan">
      <formula>1</formula>
    </cfRule>
    <cfRule type="cellIs" dxfId="4788" priority="1230" operator="lessThan">
      <formula>0.8</formula>
    </cfRule>
  </conditionalFormatting>
  <conditionalFormatting sqref="Q32:Q40">
    <cfRule type="cellIs" dxfId="4787" priority="1228" operator="lessThan">
      <formula>0</formula>
    </cfRule>
  </conditionalFormatting>
  <conditionalFormatting sqref="R32:R40">
    <cfRule type="cellIs" dxfId="4786" priority="1226" operator="lessThan">
      <formula>0.8</formula>
    </cfRule>
    <cfRule type="cellIs" dxfId="4785" priority="1227" operator="greaterThan">
      <formula>1</formula>
    </cfRule>
  </conditionalFormatting>
  <conditionalFormatting sqref="R32:R40">
    <cfRule type="cellIs" dxfId="4784" priority="1224" operator="greaterThan">
      <formula>1</formula>
    </cfRule>
    <cfRule type="cellIs" dxfId="4783" priority="1225" operator="lessThan">
      <formula>0.8</formula>
    </cfRule>
  </conditionalFormatting>
  <conditionalFormatting sqref="Q32:Q40">
    <cfRule type="cellIs" dxfId="4782" priority="1223" operator="lessThan">
      <formula>0</formula>
    </cfRule>
  </conditionalFormatting>
  <conditionalFormatting sqref="R32:R40">
    <cfRule type="cellIs" dxfId="4781" priority="1221" operator="lessThan">
      <formula>0.8</formula>
    </cfRule>
    <cfRule type="cellIs" dxfId="4780" priority="1222" operator="greaterThan">
      <formula>1</formula>
    </cfRule>
  </conditionalFormatting>
  <conditionalFormatting sqref="R32:R40">
    <cfRule type="cellIs" dxfId="4779" priority="1219" operator="greaterThan">
      <formula>1</formula>
    </cfRule>
    <cfRule type="cellIs" dxfId="4778" priority="1220" operator="lessThan">
      <formula>0.8</formula>
    </cfRule>
  </conditionalFormatting>
  <conditionalFormatting sqref="R32:R40">
    <cfRule type="cellIs" dxfId="4777" priority="1216" operator="lessThan">
      <formula>0.8</formula>
    </cfRule>
    <cfRule type="cellIs" dxfId="4776" priority="1217" operator="greaterThan">
      <formula>1</formula>
    </cfRule>
  </conditionalFormatting>
  <conditionalFormatting sqref="R32:R40">
    <cfRule type="cellIs" dxfId="4775" priority="1214" operator="greaterThan">
      <formula>1</formula>
    </cfRule>
    <cfRule type="cellIs" dxfId="4774" priority="1215" operator="lessThan">
      <formula>0.8</formula>
    </cfRule>
  </conditionalFormatting>
  <conditionalFormatting sqref="Q32:Q40">
    <cfRule type="cellIs" dxfId="4773" priority="1218" operator="lessThan">
      <formula>0</formula>
    </cfRule>
  </conditionalFormatting>
  <conditionalFormatting sqref="Q32:Q40">
    <cfRule type="cellIs" dxfId="4772" priority="1209" operator="lessThan">
      <formula>0</formula>
    </cfRule>
  </conditionalFormatting>
  <conditionalFormatting sqref="R32:R40">
    <cfRule type="cellIs" dxfId="4771" priority="1212" operator="lessThan">
      <formula>0.8</formula>
    </cfRule>
    <cfRule type="cellIs" dxfId="4770" priority="1213" operator="greaterThan">
      <formula>1</formula>
    </cfRule>
  </conditionalFormatting>
  <conditionalFormatting sqref="R32:R40">
    <cfRule type="cellIs" dxfId="4769" priority="1210" operator="greaterThan">
      <formula>1</formula>
    </cfRule>
    <cfRule type="cellIs" dxfId="4768" priority="1211" operator="lessThan">
      <formula>0.8</formula>
    </cfRule>
  </conditionalFormatting>
  <conditionalFormatting sqref="Q32:Q40">
    <cfRule type="cellIs" dxfId="4767" priority="1204" operator="lessThan">
      <formula>0</formula>
    </cfRule>
  </conditionalFormatting>
  <conditionalFormatting sqref="R32:R40">
    <cfRule type="cellIs" dxfId="4766" priority="1207" operator="lessThan">
      <formula>0.8</formula>
    </cfRule>
    <cfRule type="cellIs" dxfId="4765" priority="1208" operator="greaterThan">
      <formula>1</formula>
    </cfRule>
  </conditionalFormatting>
  <conditionalFormatting sqref="R32:R40">
    <cfRule type="cellIs" dxfId="4764" priority="1205" operator="greaterThan">
      <formula>1</formula>
    </cfRule>
    <cfRule type="cellIs" dxfId="4763" priority="1206" operator="lessThan">
      <formula>0.8</formula>
    </cfRule>
  </conditionalFormatting>
  <conditionalFormatting sqref="Q32:Q40">
    <cfRule type="cellIs" dxfId="4762" priority="1203" operator="lessThan">
      <formula>0</formula>
    </cfRule>
  </conditionalFormatting>
  <conditionalFormatting sqref="R32:R40">
    <cfRule type="cellIs" dxfId="4761" priority="1201" operator="lessThan">
      <formula>0.8</formula>
    </cfRule>
    <cfRule type="cellIs" dxfId="4760" priority="1202" operator="greaterThan">
      <formula>1</formula>
    </cfRule>
  </conditionalFormatting>
  <conditionalFormatting sqref="R32:R40">
    <cfRule type="cellIs" dxfId="4759" priority="1199" operator="greaterThan">
      <formula>1</formula>
    </cfRule>
    <cfRule type="cellIs" dxfId="4758" priority="1200" operator="lessThan">
      <formula>0.8</formula>
    </cfRule>
  </conditionalFormatting>
  <conditionalFormatting sqref="Q32:Q40">
    <cfRule type="cellIs" dxfId="4757" priority="1198" operator="lessThan">
      <formula>0</formula>
    </cfRule>
  </conditionalFormatting>
  <conditionalFormatting sqref="R32:R40">
    <cfRule type="cellIs" dxfId="4756" priority="1196" operator="lessThan">
      <formula>0.8</formula>
    </cfRule>
    <cfRule type="cellIs" dxfId="4755" priority="1197" operator="greaterThan">
      <formula>1</formula>
    </cfRule>
  </conditionalFormatting>
  <conditionalFormatting sqref="R32:R40">
    <cfRule type="cellIs" dxfId="4754" priority="1194" operator="greaterThan">
      <formula>1</formula>
    </cfRule>
    <cfRule type="cellIs" dxfId="4753" priority="1195" operator="lessThan">
      <formula>0.8</formula>
    </cfRule>
  </conditionalFormatting>
  <conditionalFormatting sqref="Q32:Q40">
    <cfRule type="cellIs" dxfId="4752" priority="1193" operator="lessThan">
      <formula>0</formula>
    </cfRule>
  </conditionalFormatting>
  <conditionalFormatting sqref="R32:R40">
    <cfRule type="cellIs" dxfId="4751" priority="1191" operator="lessThan">
      <formula>0.8</formula>
    </cfRule>
    <cfRule type="cellIs" dxfId="4750" priority="1192" operator="greaterThan">
      <formula>1</formula>
    </cfRule>
  </conditionalFormatting>
  <conditionalFormatting sqref="R32:R40">
    <cfRule type="cellIs" dxfId="4749" priority="1189" operator="greaterThan">
      <formula>1</formula>
    </cfRule>
    <cfRule type="cellIs" dxfId="4748" priority="1190" operator="lessThan">
      <formula>0.8</formula>
    </cfRule>
  </conditionalFormatting>
  <conditionalFormatting sqref="Q32:Q40">
    <cfRule type="cellIs" dxfId="4747" priority="1188" operator="lessThan">
      <formula>0</formula>
    </cfRule>
  </conditionalFormatting>
  <conditionalFormatting sqref="R32:R40">
    <cfRule type="cellIs" dxfId="4746" priority="1186" operator="lessThan">
      <formula>0.8</formula>
    </cfRule>
    <cfRule type="cellIs" dxfId="4745" priority="1187" operator="greaterThan">
      <formula>1</formula>
    </cfRule>
  </conditionalFormatting>
  <conditionalFormatting sqref="R32:R40">
    <cfRule type="cellIs" dxfId="4744" priority="1184" operator="greaterThan">
      <formula>1</formula>
    </cfRule>
    <cfRule type="cellIs" dxfId="4743" priority="1185" operator="lessThan">
      <formula>0.8</formula>
    </cfRule>
  </conditionalFormatting>
  <conditionalFormatting sqref="Q96:Q105">
    <cfRule type="cellIs" dxfId="4742" priority="1178" operator="lessThan">
      <formula>0</formula>
    </cfRule>
  </conditionalFormatting>
  <conditionalFormatting sqref="P96:P105">
    <cfRule type="cellIs" dxfId="4741" priority="1179" operator="greaterThan">
      <formula>0</formula>
    </cfRule>
  </conditionalFormatting>
  <conditionalFormatting sqref="R96:R105">
    <cfRule type="cellIs" dxfId="4740" priority="1182" operator="lessThan">
      <formula>0.8</formula>
    </cfRule>
    <cfRule type="cellIs" dxfId="4739" priority="1183" operator="greaterThan">
      <formula>1</formula>
    </cfRule>
  </conditionalFormatting>
  <conditionalFormatting sqref="R96:R105">
    <cfRule type="cellIs" dxfId="4738" priority="1180" operator="greaterThan">
      <formula>1</formula>
    </cfRule>
    <cfRule type="cellIs" dxfId="4737" priority="1181" operator="lessThan">
      <formula>0.8</formula>
    </cfRule>
  </conditionalFormatting>
  <conditionalFormatting sqref="Q96:Q105">
    <cfRule type="cellIs" dxfId="4736" priority="1172" operator="lessThan">
      <formula>0</formula>
    </cfRule>
  </conditionalFormatting>
  <conditionalFormatting sqref="R96:R105">
    <cfRule type="cellIs" dxfId="4735" priority="1176" operator="lessThan">
      <formula>0.8</formula>
    </cfRule>
    <cfRule type="cellIs" dxfId="4734" priority="1177" operator="greaterThan">
      <formula>1</formula>
    </cfRule>
  </conditionalFormatting>
  <conditionalFormatting sqref="R96:R105">
    <cfRule type="cellIs" dxfId="4733" priority="1174" operator="greaterThan">
      <formula>1</formula>
    </cfRule>
    <cfRule type="cellIs" dxfId="4732" priority="1175" operator="lessThan">
      <formula>0.8</formula>
    </cfRule>
  </conditionalFormatting>
  <conditionalFormatting sqref="P96:P105">
    <cfRule type="cellIs" dxfId="4731" priority="1173" operator="greaterThan">
      <formula>0</formula>
    </cfRule>
  </conditionalFormatting>
  <conditionalFormatting sqref="Q96:Q105">
    <cfRule type="cellIs" dxfId="4730" priority="1171" operator="lessThan">
      <formula>0</formula>
    </cfRule>
  </conditionalFormatting>
  <conditionalFormatting sqref="R96:R105">
    <cfRule type="cellIs" dxfId="4729" priority="1169" operator="lessThan">
      <formula>0.8</formula>
    </cfRule>
    <cfRule type="cellIs" dxfId="4728" priority="1170" operator="greaterThan">
      <formula>1</formula>
    </cfRule>
  </conditionalFormatting>
  <conditionalFormatting sqref="R96:R105">
    <cfRule type="cellIs" dxfId="4727" priority="1167" operator="greaterThan">
      <formula>1</formula>
    </cfRule>
    <cfRule type="cellIs" dxfId="4726" priority="1168" operator="lessThan">
      <formula>0.8</formula>
    </cfRule>
  </conditionalFormatting>
  <conditionalFormatting sqref="P96:P105">
    <cfRule type="cellIs" dxfId="4725" priority="1166" operator="greaterThan">
      <formula>0</formula>
    </cfRule>
  </conditionalFormatting>
  <conditionalFormatting sqref="Q96:Q105">
    <cfRule type="cellIs" dxfId="4724" priority="1165" operator="lessThan">
      <formula>0</formula>
    </cfRule>
  </conditionalFormatting>
  <conditionalFormatting sqref="R96:R105">
    <cfRule type="cellIs" dxfId="4723" priority="1163" operator="lessThan">
      <formula>0.8</formula>
    </cfRule>
    <cfRule type="cellIs" dxfId="4722" priority="1164" operator="greaterThan">
      <formula>1</formula>
    </cfRule>
  </conditionalFormatting>
  <conditionalFormatting sqref="R96:R105">
    <cfRule type="cellIs" dxfId="4721" priority="1161" operator="greaterThan">
      <formula>1</formula>
    </cfRule>
    <cfRule type="cellIs" dxfId="4720" priority="1162" operator="lessThan">
      <formula>0.8</formula>
    </cfRule>
  </conditionalFormatting>
  <conditionalFormatting sqref="P96:P105">
    <cfRule type="cellIs" dxfId="4719" priority="1160" operator="greaterThan">
      <formula>0</formula>
    </cfRule>
  </conditionalFormatting>
  <conditionalFormatting sqref="Q96:Q105">
    <cfRule type="cellIs" dxfId="4718" priority="1154" operator="lessThan">
      <formula>0</formula>
    </cfRule>
  </conditionalFormatting>
  <conditionalFormatting sqref="R96:R105">
    <cfRule type="cellIs" dxfId="4717" priority="1158" operator="lessThan">
      <formula>0.8</formula>
    </cfRule>
    <cfRule type="cellIs" dxfId="4716" priority="1159" operator="greaterThan">
      <formula>1</formula>
    </cfRule>
  </conditionalFormatting>
  <conditionalFormatting sqref="R96:R105">
    <cfRule type="cellIs" dxfId="4715" priority="1156" operator="greaterThan">
      <formula>1</formula>
    </cfRule>
    <cfRule type="cellIs" dxfId="4714" priority="1157" operator="lessThan">
      <formula>0.8</formula>
    </cfRule>
  </conditionalFormatting>
  <conditionalFormatting sqref="P96:P105">
    <cfRule type="cellIs" dxfId="4713" priority="1155" operator="greaterThan">
      <formula>0</formula>
    </cfRule>
  </conditionalFormatting>
  <conditionalFormatting sqref="Q96:Q105">
    <cfRule type="cellIs" dxfId="4712" priority="1153" operator="lessThan">
      <formula>0</formula>
    </cfRule>
  </conditionalFormatting>
  <conditionalFormatting sqref="R96:R105">
    <cfRule type="cellIs" dxfId="4711" priority="1151" operator="lessThan">
      <formula>0.8</formula>
    </cfRule>
    <cfRule type="cellIs" dxfId="4710" priority="1152" operator="greaterThan">
      <formula>1</formula>
    </cfRule>
  </conditionalFormatting>
  <conditionalFormatting sqref="R96:R105">
    <cfRule type="cellIs" dxfId="4709" priority="1149" operator="greaterThan">
      <formula>1</formula>
    </cfRule>
    <cfRule type="cellIs" dxfId="4708" priority="1150" operator="lessThan">
      <formula>0.8</formula>
    </cfRule>
  </conditionalFormatting>
  <conditionalFormatting sqref="P96:P105">
    <cfRule type="cellIs" dxfId="4707" priority="1148" operator="greaterThan">
      <formula>0</formula>
    </cfRule>
  </conditionalFormatting>
  <conditionalFormatting sqref="Q96:Q105">
    <cfRule type="cellIs" dxfId="4706" priority="1147" operator="lessThan">
      <formula>0</formula>
    </cfRule>
  </conditionalFormatting>
  <conditionalFormatting sqref="R96:R105">
    <cfRule type="cellIs" dxfId="4705" priority="1145" operator="lessThan">
      <formula>0.8</formula>
    </cfRule>
    <cfRule type="cellIs" dxfId="4704" priority="1146" operator="greaterThan">
      <formula>1</formula>
    </cfRule>
  </conditionalFormatting>
  <conditionalFormatting sqref="R96:R105">
    <cfRule type="cellIs" dxfId="4703" priority="1143" operator="greaterThan">
      <formula>1</formula>
    </cfRule>
    <cfRule type="cellIs" dxfId="4702" priority="1144" operator="lessThan">
      <formula>0.8</formula>
    </cfRule>
  </conditionalFormatting>
  <conditionalFormatting sqref="P96:P105">
    <cfRule type="cellIs" dxfId="4701" priority="1142" operator="greaterThan">
      <formula>0</formula>
    </cfRule>
  </conditionalFormatting>
  <conditionalFormatting sqref="Q96:Q105">
    <cfRule type="cellIs" dxfId="4700" priority="1141" operator="lessThan">
      <formula>0</formula>
    </cfRule>
  </conditionalFormatting>
  <conditionalFormatting sqref="R96:R105">
    <cfRule type="cellIs" dxfId="4699" priority="1139" operator="lessThan">
      <formula>0.8</formula>
    </cfRule>
    <cfRule type="cellIs" dxfId="4698" priority="1140" operator="greaterThan">
      <formula>1</formula>
    </cfRule>
  </conditionalFormatting>
  <conditionalFormatting sqref="R96:R105">
    <cfRule type="cellIs" dxfId="4697" priority="1137" operator="greaterThan">
      <formula>1</formula>
    </cfRule>
    <cfRule type="cellIs" dxfId="4696" priority="1138" operator="lessThan">
      <formula>0.8</formula>
    </cfRule>
  </conditionalFormatting>
  <conditionalFormatting sqref="P96:P105">
    <cfRule type="cellIs" dxfId="4695" priority="1136" operator="greaterThan">
      <formula>0</formula>
    </cfRule>
  </conditionalFormatting>
  <conditionalFormatting sqref="Q96:Q105">
    <cfRule type="cellIs" dxfId="4694" priority="1135" operator="lessThan">
      <formula>0</formula>
    </cfRule>
  </conditionalFormatting>
  <conditionalFormatting sqref="R96:R105">
    <cfRule type="cellIs" dxfId="4693" priority="1133" operator="lessThan">
      <formula>0.8</formula>
    </cfRule>
    <cfRule type="cellIs" dxfId="4692" priority="1134" operator="greaterThan">
      <formula>1</formula>
    </cfRule>
  </conditionalFormatting>
  <conditionalFormatting sqref="R96:R105">
    <cfRule type="cellIs" dxfId="4691" priority="1131" operator="greaterThan">
      <formula>1</formula>
    </cfRule>
    <cfRule type="cellIs" dxfId="4690" priority="1132" operator="lessThan">
      <formula>0.8</formula>
    </cfRule>
  </conditionalFormatting>
  <conditionalFormatting sqref="P96:P105">
    <cfRule type="cellIs" dxfId="4689" priority="1130" operator="greaterThan">
      <formula>0</formula>
    </cfRule>
  </conditionalFormatting>
  <conditionalFormatting sqref="Q96:Q105">
    <cfRule type="cellIs" dxfId="4688" priority="1129" operator="lessThan">
      <formula>0</formula>
    </cfRule>
  </conditionalFormatting>
  <conditionalFormatting sqref="R96:R105">
    <cfRule type="cellIs" dxfId="4687" priority="1127" operator="lessThan">
      <formula>0.8</formula>
    </cfRule>
    <cfRule type="cellIs" dxfId="4686" priority="1128" operator="greaterThan">
      <formula>1</formula>
    </cfRule>
  </conditionalFormatting>
  <conditionalFormatting sqref="R96:R105">
    <cfRule type="cellIs" dxfId="4685" priority="1125" operator="greaterThan">
      <formula>1</formula>
    </cfRule>
    <cfRule type="cellIs" dxfId="4684" priority="1126" operator="lessThan">
      <formula>0.8</formula>
    </cfRule>
  </conditionalFormatting>
  <conditionalFormatting sqref="P96:P105">
    <cfRule type="cellIs" dxfId="4683" priority="1124" operator="greaterThan">
      <formula>0</formula>
    </cfRule>
  </conditionalFormatting>
  <conditionalFormatting sqref="P96:P105">
    <cfRule type="cellIs" dxfId="4682" priority="1118" operator="greaterThan">
      <formula>0</formula>
    </cfRule>
  </conditionalFormatting>
  <conditionalFormatting sqref="Q96:Q105">
    <cfRule type="cellIs" dxfId="4681" priority="1123" operator="lessThan">
      <formula>0</formula>
    </cfRule>
  </conditionalFormatting>
  <conditionalFormatting sqref="R96:R105">
    <cfRule type="cellIs" dxfId="4680" priority="1121" operator="lessThan">
      <formula>0.8</formula>
    </cfRule>
    <cfRule type="cellIs" dxfId="4679" priority="1122" operator="greaterThan">
      <formula>1</formula>
    </cfRule>
  </conditionalFormatting>
  <conditionalFormatting sqref="R96:R105">
    <cfRule type="cellIs" dxfId="4678" priority="1119" operator="greaterThan">
      <formula>1</formula>
    </cfRule>
    <cfRule type="cellIs" dxfId="4677" priority="1120" operator="lessThan">
      <formula>0.8</formula>
    </cfRule>
  </conditionalFormatting>
  <conditionalFormatting sqref="P96:P105">
    <cfRule type="cellIs" dxfId="4676" priority="1112" operator="greaterThan">
      <formula>0</formula>
    </cfRule>
  </conditionalFormatting>
  <conditionalFormatting sqref="Q96:Q105">
    <cfRule type="cellIs" dxfId="4675" priority="1117" operator="lessThan">
      <formula>0</formula>
    </cfRule>
  </conditionalFormatting>
  <conditionalFormatting sqref="R96:R105">
    <cfRule type="cellIs" dxfId="4674" priority="1115" operator="lessThan">
      <formula>0.8</formula>
    </cfRule>
    <cfRule type="cellIs" dxfId="4673" priority="1116" operator="greaterThan">
      <formula>1</formula>
    </cfRule>
  </conditionalFormatting>
  <conditionalFormatting sqref="R96:R105">
    <cfRule type="cellIs" dxfId="4672" priority="1113" operator="greaterThan">
      <formula>1</formula>
    </cfRule>
    <cfRule type="cellIs" dxfId="4671" priority="1114" operator="lessThan">
      <formula>0.8</formula>
    </cfRule>
  </conditionalFormatting>
  <conditionalFormatting sqref="R96:R105">
    <cfRule type="cellIs" dxfId="4670" priority="1109" operator="lessThan">
      <formula>0.8</formula>
    </cfRule>
    <cfRule type="cellIs" dxfId="4669" priority="1110" operator="greaterThan">
      <formula>1</formula>
    </cfRule>
  </conditionalFormatting>
  <conditionalFormatting sqref="R96:R105">
    <cfRule type="cellIs" dxfId="4668" priority="1107" operator="greaterThan">
      <formula>1</formula>
    </cfRule>
    <cfRule type="cellIs" dxfId="4667" priority="1108" operator="lessThan">
      <formula>0.8</formula>
    </cfRule>
  </conditionalFormatting>
  <conditionalFormatting sqref="P96:P105">
    <cfRule type="cellIs" dxfId="4666" priority="1106" operator="greaterThan">
      <formula>0</formula>
    </cfRule>
  </conditionalFormatting>
  <conditionalFormatting sqref="Q96:Q105">
    <cfRule type="cellIs" dxfId="4665" priority="1111" operator="lessThan">
      <formula>0</formula>
    </cfRule>
  </conditionalFormatting>
  <conditionalFormatting sqref="Q96:Q105">
    <cfRule type="cellIs" dxfId="4664" priority="1100" operator="lessThan">
      <formula>0</formula>
    </cfRule>
  </conditionalFormatting>
  <conditionalFormatting sqref="P96:P105">
    <cfRule type="cellIs" dxfId="4663" priority="1101" operator="greaterThan">
      <formula>0</formula>
    </cfRule>
  </conditionalFormatting>
  <conditionalFormatting sqref="R96:R105">
    <cfRule type="cellIs" dxfId="4662" priority="1104" operator="lessThan">
      <formula>0.8</formula>
    </cfRule>
    <cfRule type="cellIs" dxfId="4661" priority="1105" operator="greaterThan">
      <formula>1</formula>
    </cfRule>
  </conditionalFormatting>
  <conditionalFormatting sqref="R96:R105">
    <cfRule type="cellIs" dxfId="4660" priority="1102" operator="greaterThan">
      <formula>1</formula>
    </cfRule>
    <cfRule type="cellIs" dxfId="4659" priority="1103" operator="lessThan">
      <formula>0.8</formula>
    </cfRule>
  </conditionalFormatting>
  <conditionalFormatting sqref="Q96:Q105">
    <cfRule type="cellIs" dxfId="4658" priority="1094" operator="lessThan">
      <formula>0</formula>
    </cfRule>
  </conditionalFormatting>
  <conditionalFormatting sqref="R96:R105">
    <cfRule type="cellIs" dxfId="4657" priority="1098" operator="lessThan">
      <formula>0.8</formula>
    </cfRule>
    <cfRule type="cellIs" dxfId="4656" priority="1099" operator="greaterThan">
      <formula>1</formula>
    </cfRule>
  </conditionalFormatting>
  <conditionalFormatting sqref="R96:R105">
    <cfRule type="cellIs" dxfId="4655" priority="1096" operator="greaterThan">
      <formula>1</formula>
    </cfRule>
    <cfRule type="cellIs" dxfId="4654" priority="1097" operator="lessThan">
      <formula>0.8</formula>
    </cfRule>
  </conditionalFormatting>
  <conditionalFormatting sqref="P96:P105">
    <cfRule type="cellIs" dxfId="4653" priority="1095" operator="greaterThan">
      <formula>0</formula>
    </cfRule>
  </conditionalFormatting>
  <conditionalFormatting sqref="Q96:Q105">
    <cfRule type="cellIs" dxfId="4652" priority="1093" operator="lessThan">
      <formula>0</formula>
    </cfRule>
  </conditionalFormatting>
  <conditionalFormatting sqref="R96:R105">
    <cfRule type="cellIs" dxfId="4651" priority="1091" operator="lessThan">
      <formula>0.8</formula>
    </cfRule>
    <cfRule type="cellIs" dxfId="4650" priority="1092" operator="greaterThan">
      <formula>1</formula>
    </cfRule>
  </conditionalFormatting>
  <conditionalFormatting sqref="R96:R105">
    <cfRule type="cellIs" dxfId="4649" priority="1089" operator="greaterThan">
      <formula>1</formula>
    </cfRule>
    <cfRule type="cellIs" dxfId="4648" priority="1090" operator="lessThan">
      <formula>0.8</formula>
    </cfRule>
  </conditionalFormatting>
  <conditionalFormatting sqref="P96:P105">
    <cfRule type="cellIs" dxfId="4647" priority="1088" operator="greaterThan">
      <formula>0</formula>
    </cfRule>
  </conditionalFormatting>
  <conditionalFormatting sqref="Q96:Q105">
    <cfRule type="cellIs" dxfId="4646" priority="1087" operator="lessThan">
      <formula>0</formula>
    </cfRule>
  </conditionalFormatting>
  <conditionalFormatting sqref="R96:R105">
    <cfRule type="cellIs" dxfId="4645" priority="1085" operator="lessThan">
      <formula>0.8</formula>
    </cfRule>
    <cfRule type="cellIs" dxfId="4644" priority="1086" operator="greaterThan">
      <formula>1</formula>
    </cfRule>
  </conditionalFormatting>
  <conditionalFormatting sqref="R96:R105">
    <cfRule type="cellIs" dxfId="4643" priority="1083" operator="greaterThan">
      <formula>1</formula>
    </cfRule>
    <cfRule type="cellIs" dxfId="4642" priority="1084" operator="lessThan">
      <formula>0.8</formula>
    </cfRule>
  </conditionalFormatting>
  <conditionalFormatting sqref="P96:P105">
    <cfRule type="cellIs" dxfId="4641" priority="1082" operator="greaterThan">
      <formula>0</formula>
    </cfRule>
  </conditionalFormatting>
  <conditionalFormatting sqref="Q96:Q105">
    <cfRule type="cellIs" dxfId="4640" priority="1076" operator="lessThan">
      <formula>0</formula>
    </cfRule>
  </conditionalFormatting>
  <conditionalFormatting sqref="P96:P105">
    <cfRule type="cellIs" dxfId="4639" priority="1077" operator="greaterThan">
      <formula>0</formula>
    </cfRule>
  </conditionalFormatting>
  <conditionalFormatting sqref="R96:R105">
    <cfRule type="cellIs" dxfId="4638" priority="1080" operator="lessThan">
      <formula>0.8</formula>
    </cfRule>
    <cfRule type="cellIs" dxfId="4637" priority="1081" operator="greaterThan">
      <formula>1</formula>
    </cfRule>
  </conditionalFormatting>
  <conditionalFormatting sqref="R96:R105">
    <cfRule type="cellIs" dxfId="4636" priority="1078" operator="greaterThan">
      <formula>1</formula>
    </cfRule>
    <cfRule type="cellIs" dxfId="4635" priority="1079" operator="lessThan">
      <formula>0.8</formula>
    </cfRule>
  </conditionalFormatting>
  <conditionalFormatting sqref="Q96:Q105">
    <cfRule type="cellIs" dxfId="4634" priority="1070" operator="lessThan">
      <formula>0</formula>
    </cfRule>
  </conditionalFormatting>
  <conditionalFormatting sqref="R96:R105">
    <cfRule type="cellIs" dxfId="4633" priority="1074" operator="lessThan">
      <formula>0.8</formula>
    </cfRule>
    <cfRule type="cellIs" dxfId="4632" priority="1075" operator="greaterThan">
      <formula>1</formula>
    </cfRule>
  </conditionalFormatting>
  <conditionalFormatting sqref="R96:R105">
    <cfRule type="cellIs" dxfId="4631" priority="1072" operator="greaterThan">
      <formula>1</formula>
    </cfRule>
    <cfRule type="cellIs" dxfId="4630" priority="1073" operator="lessThan">
      <formula>0.8</formula>
    </cfRule>
  </conditionalFormatting>
  <conditionalFormatting sqref="P96:P105">
    <cfRule type="cellIs" dxfId="4629" priority="1071" operator="greaterThan">
      <formula>0</formula>
    </cfRule>
  </conditionalFormatting>
  <conditionalFormatting sqref="Q96:Q105">
    <cfRule type="cellIs" dxfId="4628" priority="1069" operator="lessThan">
      <formula>0</formula>
    </cfRule>
  </conditionalFormatting>
  <conditionalFormatting sqref="R96:R105">
    <cfRule type="cellIs" dxfId="4627" priority="1067" operator="lessThan">
      <formula>0.8</formula>
    </cfRule>
    <cfRule type="cellIs" dxfId="4626" priority="1068" operator="greaterThan">
      <formula>1</formula>
    </cfRule>
  </conditionalFormatting>
  <conditionalFormatting sqref="R96:R105">
    <cfRule type="cellIs" dxfId="4625" priority="1065" operator="greaterThan">
      <formula>1</formula>
    </cfRule>
    <cfRule type="cellIs" dxfId="4624" priority="1066" operator="lessThan">
      <formula>0.8</formula>
    </cfRule>
  </conditionalFormatting>
  <conditionalFormatting sqref="P96:P105">
    <cfRule type="cellIs" dxfId="4623" priority="1064" operator="greaterThan">
      <formula>0</formula>
    </cfRule>
  </conditionalFormatting>
  <conditionalFormatting sqref="Q96:Q105">
    <cfRule type="cellIs" dxfId="4622" priority="1063" operator="lessThan">
      <formula>0</formula>
    </cfRule>
  </conditionalFormatting>
  <conditionalFormatting sqref="R96:R105">
    <cfRule type="cellIs" dxfId="4621" priority="1061" operator="lessThan">
      <formula>0.8</formula>
    </cfRule>
    <cfRule type="cellIs" dxfId="4620" priority="1062" operator="greaterThan">
      <formula>1</formula>
    </cfRule>
  </conditionalFormatting>
  <conditionalFormatting sqref="R96:R105">
    <cfRule type="cellIs" dxfId="4619" priority="1059" operator="greaterThan">
      <formula>1</formula>
    </cfRule>
    <cfRule type="cellIs" dxfId="4618" priority="1060" operator="lessThan">
      <formula>0.8</formula>
    </cfRule>
  </conditionalFormatting>
  <conditionalFormatting sqref="P96:P105">
    <cfRule type="cellIs" dxfId="4617" priority="1058" operator="greaterThan">
      <formula>0</formula>
    </cfRule>
  </conditionalFormatting>
  <conditionalFormatting sqref="P124">
    <cfRule type="cellIs" dxfId="4616" priority="1052" operator="greaterThan">
      <formula>0</formula>
    </cfRule>
  </conditionalFormatting>
  <conditionalFormatting sqref="Q124">
    <cfRule type="cellIs" dxfId="4615" priority="1057" operator="lessThan">
      <formula>0</formula>
    </cfRule>
  </conditionalFormatting>
  <conditionalFormatting sqref="R124">
    <cfRule type="cellIs" dxfId="4614" priority="1055" operator="lessThan">
      <formula>0.8</formula>
    </cfRule>
    <cfRule type="cellIs" dxfId="4613" priority="1056" operator="greaterThan">
      <formula>1</formula>
    </cfRule>
  </conditionalFormatting>
  <conditionalFormatting sqref="R124">
    <cfRule type="cellIs" dxfId="4612" priority="1053" operator="greaterThan">
      <formula>1</formula>
    </cfRule>
    <cfRule type="cellIs" dxfId="4611" priority="1054" operator="lessThan">
      <formula>0.8</formula>
    </cfRule>
  </conditionalFormatting>
  <conditionalFormatting sqref="Q124">
    <cfRule type="cellIs" dxfId="4610" priority="1051" operator="lessThan">
      <formula>0</formula>
    </cfRule>
  </conditionalFormatting>
  <conditionalFormatting sqref="R124">
    <cfRule type="cellIs" dxfId="4609" priority="1049" operator="lessThan">
      <formula>0.8</formula>
    </cfRule>
    <cfRule type="cellIs" dxfId="4608" priority="1050" operator="greaterThan">
      <formula>1</formula>
    </cfRule>
  </conditionalFormatting>
  <conditionalFormatting sqref="R124">
    <cfRule type="cellIs" dxfId="4607" priority="1047" operator="greaterThan">
      <formula>1</formula>
    </cfRule>
    <cfRule type="cellIs" dxfId="4606" priority="1048" operator="lessThan">
      <formula>0.8</formula>
    </cfRule>
  </conditionalFormatting>
  <conditionalFormatting sqref="P124">
    <cfRule type="cellIs" dxfId="4605" priority="1046" operator="greaterThan">
      <formula>0</formula>
    </cfRule>
  </conditionalFormatting>
  <conditionalFormatting sqref="Q123 Q126:Q131">
    <cfRule type="cellIs" dxfId="4604" priority="1045" operator="lessThan">
      <formula>0</formula>
    </cfRule>
  </conditionalFormatting>
  <conditionalFormatting sqref="R123 R126:R131">
    <cfRule type="cellIs" dxfId="4603" priority="1043" operator="lessThan">
      <formula>0.8</formula>
    </cfRule>
    <cfRule type="cellIs" dxfId="4602" priority="1044" operator="greaterThan">
      <formula>1</formula>
    </cfRule>
  </conditionalFormatting>
  <conditionalFormatting sqref="R123 R126:R131">
    <cfRule type="cellIs" dxfId="4601" priority="1041" operator="greaterThan">
      <formula>1</formula>
    </cfRule>
    <cfRule type="cellIs" dxfId="4600" priority="1042" operator="lessThan">
      <formula>0.8</formula>
    </cfRule>
  </conditionalFormatting>
  <conditionalFormatting sqref="P123 P126:P131">
    <cfRule type="cellIs" dxfId="4599" priority="1040" operator="greaterThan">
      <formula>0</formula>
    </cfRule>
  </conditionalFormatting>
  <conditionalFormatting sqref="P123 P126:P131">
    <cfRule type="cellIs" dxfId="4598" priority="1034" operator="greaterThan">
      <formula>0</formula>
    </cfRule>
  </conditionalFormatting>
  <conditionalFormatting sqref="Q123 Q126:Q131">
    <cfRule type="cellIs" dxfId="4597" priority="1039" operator="lessThan">
      <formula>0</formula>
    </cfRule>
  </conditionalFormatting>
  <conditionalFormatting sqref="R123 R126:R131">
    <cfRule type="cellIs" dxfId="4596" priority="1037" operator="lessThan">
      <formula>0.8</formula>
    </cfRule>
    <cfRule type="cellIs" dxfId="4595" priority="1038" operator="greaterThan">
      <formula>1</formula>
    </cfRule>
  </conditionalFormatting>
  <conditionalFormatting sqref="R123 R126:R131">
    <cfRule type="cellIs" dxfId="4594" priority="1035" operator="greaterThan">
      <formula>1</formula>
    </cfRule>
    <cfRule type="cellIs" dxfId="4593" priority="1036" operator="lessThan">
      <formula>0.8</formula>
    </cfRule>
  </conditionalFormatting>
  <conditionalFormatting sqref="P122 P125">
    <cfRule type="cellIs" dxfId="4592" priority="1028" operator="greaterThan">
      <formula>0</formula>
    </cfRule>
  </conditionalFormatting>
  <conditionalFormatting sqref="Q122 Q125">
    <cfRule type="cellIs" dxfId="4591" priority="1033" operator="lessThan">
      <formula>0</formula>
    </cfRule>
  </conditionalFormatting>
  <conditionalFormatting sqref="R122 R125">
    <cfRule type="cellIs" dxfId="4590" priority="1031" operator="lessThan">
      <formula>0.8</formula>
    </cfRule>
    <cfRule type="cellIs" dxfId="4589" priority="1032" operator="greaterThan">
      <formula>1</formula>
    </cfRule>
  </conditionalFormatting>
  <conditionalFormatting sqref="R122 R125">
    <cfRule type="cellIs" dxfId="4588" priority="1029" operator="greaterThan">
      <formula>1</formula>
    </cfRule>
    <cfRule type="cellIs" dxfId="4587" priority="1030" operator="lessThan">
      <formula>0.8</formula>
    </cfRule>
  </conditionalFormatting>
  <conditionalFormatting sqref="P137 P140 P142 P144">
    <cfRule type="cellIs" dxfId="4586" priority="1027" operator="greaterThan">
      <formula>0</formula>
    </cfRule>
  </conditionalFormatting>
  <conditionalFormatting sqref="Q137:Q145">
    <cfRule type="cellIs" dxfId="4585" priority="1026" operator="lessThan">
      <formula>0</formula>
    </cfRule>
  </conditionalFormatting>
  <conditionalFormatting sqref="R137">
    <cfRule type="cellIs" dxfId="4584" priority="1024" operator="lessThan">
      <formula>0.8</formula>
    </cfRule>
    <cfRule type="cellIs" dxfId="4583" priority="1025" operator="greaterThan">
      <formula>1</formula>
    </cfRule>
  </conditionalFormatting>
  <conditionalFormatting sqref="R137">
    <cfRule type="cellIs" dxfId="4582" priority="1022" operator="greaterThan">
      <formula>1</formula>
    </cfRule>
    <cfRule type="cellIs" dxfId="4581" priority="1023" operator="lessThan">
      <formula>0.8</formula>
    </cfRule>
  </conditionalFormatting>
  <conditionalFormatting sqref="P137 P140 P142 P144">
    <cfRule type="cellIs" dxfId="4580" priority="1021" operator="greaterThan">
      <formula>0</formula>
    </cfRule>
  </conditionalFormatting>
  <conditionalFormatting sqref="Q137:Q145">
    <cfRule type="cellIs" dxfId="4579" priority="1020" operator="lessThan">
      <formula>0</formula>
    </cfRule>
  </conditionalFormatting>
  <conditionalFormatting sqref="R137">
    <cfRule type="cellIs" dxfId="4578" priority="1018" operator="lessThan">
      <formula>0.8</formula>
    </cfRule>
    <cfRule type="cellIs" dxfId="4577" priority="1019" operator="greaterThan">
      <formula>1</formula>
    </cfRule>
  </conditionalFormatting>
  <conditionalFormatting sqref="R137">
    <cfRule type="cellIs" dxfId="4576" priority="1016" operator="greaterThan">
      <formula>1</formula>
    </cfRule>
    <cfRule type="cellIs" dxfId="4575" priority="1017" operator="lessThan">
      <formula>0.8</formula>
    </cfRule>
  </conditionalFormatting>
  <conditionalFormatting sqref="P137 P140 P142 P144">
    <cfRule type="cellIs" dxfId="4574" priority="1015" operator="greaterThan">
      <formula>0</formula>
    </cfRule>
  </conditionalFormatting>
  <conditionalFormatting sqref="P137 P140 P142 P144">
    <cfRule type="cellIs" dxfId="4573" priority="1009" operator="greaterThan">
      <formula>0</formula>
    </cfRule>
  </conditionalFormatting>
  <conditionalFormatting sqref="Q137:Q145">
    <cfRule type="cellIs" dxfId="4572" priority="1014" operator="lessThan">
      <formula>0</formula>
    </cfRule>
  </conditionalFormatting>
  <conditionalFormatting sqref="R137">
    <cfRule type="cellIs" dxfId="4571" priority="1012" operator="lessThan">
      <formula>0.8</formula>
    </cfRule>
    <cfRule type="cellIs" dxfId="4570" priority="1013" operator="greaterThan">
      <formula>1</formula>
    </cfRule>
  </conditionalFormatting>
  <conditionalFormatting sqref="R137">
    <cfRule type="cellIs" dxfId="4569" priority="1010" operator="greaterThan">
      <formula>1</formula>
    </cfRule>
    <cfRule type="cellIs" dxfId="4568" priority="1011" operator="lessThan">
      <formula>0.8</formula>
    </cfRule>
  </conditionalFormatting>
  <conditionalFormatting sqref="Q137:Q145">
    <cfRule type="cellIs" dxfId="4567" priority="1008" operator="lessThan">
      <formula>0</formula>
    </cfRule>
  </conditionalFormatting>
  <conditionalFormatting sqref="R137">
    <cfRule type="cellIs" dxfId="4566" priority="1006" operator="lessThan">
      <formula>0.8</formula>
    </cfRule>
    <cfRule type="cellIs" dxfId="4565" priority="1007" operator="greaterThan">
      <formula>1</formula>
    </cfRule>
  </conditionalFormatting>
  <conditionalFormatting sqref="R137">
    <cfRule type="cellIs" dxfId="4564" priority="1004" operator="greaterThan">
      <formula>1</formula>
    </cfRule>
    <cfRule type="cellIs" dxfId="4563" priority="1005" operator="lessThan">
      <formula>0.8</formula>
    </cfRule>
  </conditionalFormatting>
  <conditionalFormatting sqref="P137 P140 P142 P144">
    <cfRule type="cellIs" dxfId="4562" priority="1003" operator="greaterThan">
      <formula>0</formula>
    </cfRule>
  </conditionalFormatting>
  <conditionalFormatting sqref="Q137:Q145">
    <cfRule type="cellIs" dxfId="4561" priority="1002" operator="lessThan">
      <formula>0</formula>
    </cfRule>
  </conditionalFormatting>
  <conditionalFormatting sqref="R137">
    <cfRule type="cellIs" dxfId="4560" priority="1000" operator="lessThan">
      <formula>0.8</formula>
    </cfRule>
    <cfRule type="cellIs" dxfId="4559" priority="1001" operator="greaterThan">
      <formula>1</formula>
    </cfRule>
  </conditionalFormatting>
  <conditionalFormatting sqref="R137">
    <cfRule type="cellIs" dxfId="4558" priority="998" operator="greaterThan">
      <formula>1</formula>
    </cfRule>
    <cfRule type="cellIs" dxfId="4557" priority="999" operator="lessThan">
      <formula>0.8</formula>
    </cfRule>
  </conditionalFormatting>
  <conditionalFormatting sqref="P137 P140 P142 P144">
    <cfRule type="cellIs" dxfId="4556" priority="997" operator="greaterThan">
      <formula>0</formula>
    </cfRule>
  </conditionalFormatting>
  <conditionalFormatting sqref="P137 P140 P142 P144">
    <cfRule type="cellIs" dxfId="4555" priority="991" operator="greaterThan">
      <formula>0</formula>
    </cfRule>
  </conditionalFormatting>
  <conditionalFormatting sqref="Q137:Q145">
    <cfRule type="cellIs" dxfId="4554" priority="996" operator="lessThan">
      <formula>0</formula>
    </cfRule>
  </conditionalFormatting>
  <conditionalFormatting sqref="R137">
    <cfRule type="cellIs" dxfId="4553" priority="994" operator="lessThan">
      <formula>0.8</formula>
    </cfRule>
    <cfRule type="cellIs" dxfId="4552" priority="995" operator="greaterThan">
      <formula>1</formula>
    </cfRule>
  </conditionalFormatting>
  <conditionalFormatting sqref="R137">
    <cfRule type="cellIs" dxfId="4551" priority="992" operator="greaterThan">
      <formula>1</formula>
    </cfRule>
    <cfRule type="cellIs" dxfId="4550" priority="993" operator="lessThan">
      <formula>0.8</formula>
    </cfRule>
  </conditionalFormatting>
  <conditionalFormatting sqref="Q137:Q145">
    <cfRule type="cellIs" dxfId="4549" priority="990" operator="lessThan">
      <formula>0</formula>
    </cfRule>
  </conditionalFormatting>
  <conditionalFormatting sqref="R137">
    <cfRule type="cellIs" dxfId="4548" priority="988" operator="lessThan">
      <formula>0.8</formula>
    </cfRule>
    <cfRule type="cellIs" dxfId="4547" priority="989" operator="greaterThan">
      <formula>1</formula>
    </cfRule>
  </conditionalFormatting>
  <conditionalFormatting sqref="R137">
    <cfRule type="cellIs" dxfId="4546" priority="986" operator="greaterThan">
      <formula>1</formula>
    </cfRule>
    <cfRule type="cellIs" dxfId="4545" priority="987" operator="lessThan">
      <formula>0.8</formula>
    </cfRule>
  </conditionalFormatting>
  <conditionalFormatting sqref="P137 P140 P142 P144">
    <cfRule type="cellIs" dxfId="4544" priority="985" operator="greaterThan">
      <formula>0</formula>
    </cfRule>
  </conditionalFormatting>
  <conditionalFormatting sqref="Q137:Q145">
    <cfRule type="cellIs" dxfId="4543" priority="984" operator="lessThan">
      <formula>0</formula>
    </cfRule>
  </conditionalFormatting>
  <conditionalFormatting sqref="R137">
    <cfRule type="cellIs" dxfId="4542" priority="982" operator="lessThan">
      <formula>0.8</formula>
    </cfRule>
    <cfRule type="cellIs" dxfId="4541" priority="983" operator="greaterThan">
      <formula>1</formula>
    </cfRule>
  </conditionalFormatting>
  <conditionalFormatting sqref="R137">
    <cfRule type="cellIs" dxfId="4540" priority="980" operator="greaterThan">
      <formula>1</formula>
    </cfRule>
    <cfRule type="cellIs" dxfId="4539" priority="981" operator="lessThan">
      <formula>0.8</formula>
    </cfRule>
  </conditionalFormatting>
  <conditionalFormatting sqref="P137 P140 P142 P144">
    <cfRule type="cellIs" dxfId="4538" priority="979" operator="greaterThan">
      <formula>0</formula>
    </cfRule>
  </conditionalFormatting>
  <conditionalFormatting sqref="P137 P140 P142 P144">
    <cfRule type="cellIs" dxfId="4537" priority="973" operator="greaterThan">
      <formula>0</formula>
    </cfRule>
  </conditionalFormatting>
  <conditionalFormatting sqref="Q137:Q145">
    <cfRule type="cellIs" dxfId="4536" priority="978" operator="lessThan">
      <formula>0</formula>
    </cfRule>
  </conditionalFormatting>
  <conditionalFormatting sqref="R137">
    <cfRule type="cellIs" dxfId="4535" priority="976" operator="lessThan">
      <formula>0.8</formula>
    </cfRule>
    <cfRule type="cellIs" dxfId="4534" priority="977" operator="greaterThan">
      <formula>1</formula>
    </cfRule>
  </conditionalFormatting>
  <conditionalFormatting sqref="R137">
    <cfRule type="cellIs" dxfId="4533" priority="974" operator="greaterThan">
      <formula>1</formula>
    </cfRule>
    <cfRule type="cellIs" dxfId="4532" priority="975" operator="lessThan">
      <formula>0.8</formula>
    </cfRule>
  </conditionalFormatting>
  <conditionalFormatting sqref="Q137:Q145">
    <cfRule type="cellIs" dxfId="4531" priority="972" operator="lessThan">
      <formula>0</formula>
    </cfRule>
  </conditionalFormatting>
  <conditionalFormatting sqref="R137">
    <cfRule type="cellIs" dxfId="4530" priority="970" operator="lessThan">
      <formula>0.8</formula>
    </cfRule>
    <cfRule type="cellIs" dxfId="4529" priority="971" operator="greaterThan">
      <formula>1</formula>
    </cfRule>
  </conditionalFormatting>
  <conditionalFormatting sqref="R137">
    <cfRule type="cellIs" dxfId="4528" priority="968" operator="greaterThan">
      <formula>1</formula>
    </cfRule>
    <cfRule type="cellIs" dxfId="4527" priority="969" operator="lessThan">
      <formula>0.8</formula>
    </cfRule>
  </conditionalFormatting>
  <conditionalFormatting sqref="P137 P140 P142 P144">
    <cfRule type="cellIs" dxfId="4526" priority="967" operator="greaterThan">
      <formula>0</formula>
    </cfRule>
  </conditionalFormatting>
  <conditionalFormatting sqref="P138">
    <cfRule type="cellIs" dxfId="4525" priority="962" operator="greaterThan">
      <formula>0</formula>
    </cfRule>
  </conditionalFormatting>
  <conditionalFormatting sqref="R138">
    <cfRule type="cellIs" dxfId="4524" priority="965" operator="lessThan">
      <formula>0.8</formula>
    </cfRule>
    <cfRule type="cellIs" dxfId="4523" priority="966" operator="greaterThan">
      <formula>1</formula>
    </cfRule>
  </conditionalFormatting>
  <conditionalFormatting sqref="R138">
    <cfRule type="cellIs" dxfId="4522" priority="963" operator="greaterThan">
      <formula>1</formula>
    </cfRule>
    <cfRule type="cellIs" dxfId="4521" priority="964" operator="lessThan">
      <formula>0.8</formula>
    </cfRule>
  </conditionalFormatting>
  <conditionalFormatting sqref="R138">
    <cfRule type="cellIs" dxfId="4520" priority="960" operator="lessThan">
      <formula>0.8</formula>
    </cfRule>
    <cfRule type="cellIs" dxfId="4519" priority="961" operator="greaterThan">
      <formula>1</formula>
    </cfRule>
  </conditionalFormatting>
  <conditionalFormatting sqref="R138">
    <cfRule type="cellIs" dxfId="4518" priority="958" operator="greaterThan">
      <formula>1</formula>
    </cfRule>
    <cfRule type="cellIs" dxfId="4517" priority="959" operator="lessThan">
      <formula>0.8</formula>
    </cfRule>
  </conditionalFormatting>
  <conditionalFormatting sqref="P138">
    <cfRule type="cellIs" dxfId="4516" priority="957" operator="greaterThan">
      <formula>0</formula>
    </cfRule>
  </conditionalFormatting>
  <conditionalFormatting sqref="R138">
    <cfRule type="cellIs" dxfId="4515" priority="955" operator="lessThan">
      <formula>0.8</formula>
    </cfRule>
    <cfRule type="cellIs" dxfId="4514" priority="956" operator="greaterThan">
      <formula>1</formula>
    </cfRule>
  </conditionalFormatting>
  <conditionalFormatting sqref="R138">
    <cfRule type="cellIs" dxfId="4513" priority="953" operator="greaterThan">
      <formula>1</formula>
    </cfRule>
    <cfRule type="cellIs" dxfId="4512" priority="954" operator="lessThan">
      <formula>0.8</formula>
    </cfRule>
  </conditionalFormatting>
  <conditionalFormatting sqref="P138">
    <cfRule type="cellIs" dxfId="4511" priority="952" operator="greaterThan">
      <formula>0</formula>
    </cfRule>
  </conditionalFormatting>
  <conditionalFormatting sqref="R138">
    <cfRule type="cellIs" dxfId="4510" priority="950" operator="lessThan">
      <formula>0.8</formula>
    </cfRule>
    <cfRule type="cellIs" dxfId="4509" priority="951" operator="greaterThan">
      <formula>1</formula>
    </cfRule>
  </conditionalFormatting>
  <conditionalFormatting sqref="R138">
    <cfRule type="cellIs" dxfId="4508" priority="948" operator="greaterThan">
      <formula>1</formula>
    </cfRule>
    <cfRule type="cellIs" dxfId="4507" priority="949" operator="lessThan">
      <formula>0.8</formula>
    </cfRule>
  </conditionalFormatting>
  <conditionalFormatting sqref="P138">
    <cfRule type="cellIs" dxfId="4506" priority="947" operator="greaterThan">
      <formula>0</formula>
    </cfRule>
  </conditionalFormatting>
  <conditionalFormatting sqref="R138">
    <cfRule type="cellIs" dxfId="4505" priority="945" operator="lessThan">
      <formula>0.8</formula>
    </cfRule>
    <cfRule type="cellIs" dxfId="4504" priority="946" operator="greaterThan">
      <formula>1</formula>
    </cfRule>
  </conditionalFormatting>
  <conditionalFormatting sqref="R138">
    <cfRule type="cellIs" dxfId="4503" priority="943" operator="greaterThan">
      <formula>1</formula>
    </cfRule>
    <cfRule type="cellIs" dxfId="4502" priority="944" operator="lessThan">
      <formula>0.8</formula>
    </cfRule>
  </conditionalFormatting>
  <conditionalFormatting sqref="R138">
    <cfRule type="cellIs" dxfId="4501" priority="941" operator="lessThan">
      <formula>0.8</formula>
    </cfRule>
    <cfRule type="cellIs" dxfId="4500" priority="942" operator="greaterThan">
      <formula>1</formula>
    </cfRule>
  </conditionalFormatting>
  <conditionalFormatting sqref="R138">
    <cfRule type="cellIs" dxfId="4499" priority="939" operator="greaterThan">
      <formula>1</formula>
    </cfRule>
    <cfRule type="cellIs" dxfId="4498" priority="940" operator="lessThan">
      <formula>0.8</formula>
    </cfRule>
  </conditionalFormatting>
  <conditionalFormatting sqref="P138">
    <cfRule type="cellIs" dxfId="4497" priority="938" operator="greaterThan">
      <formula>0</formula>
    </cfRule>
  </conditionalFormatting>
  <conditionalFormatting sqref="P138">
    <cfRule type="cellIs" dxfId="4496" priority="933" operator="greaterThan">
      <formula>0</formula>
    </cfRule>
  </conditionalFormatting>
  <conditionalFormatting sqref="R138">
    <cfRule type="cellIs" dxfId="4495" priority="936" operator="lessThan">
      <formula>0.8</formula>
    </cfRule>
    <cfRule type="cellIs" dxfId="4494" priority="937" operator="greaterThan">
      <formula>1</formula>
    </cfRule>
  </conditionalFormatting>
  <conditionalFormatting sqref="R138">
    <cfRule type="cellIs" dxfId="4493" priority="934" operator="greaterThan">
      <formula>1</formula>
    </cfRule>
    <cfRule type="cellIs" dxfId="4492" priority="935" operator="lessThan">
      <formula>0.8</formula>
    </cfRule>
  </conditionalFormatting>
  <conditionalFormatting sqref="R138">
    <cfRule type="cellIs" dxfId="4491" priority="931" operator="lessThan">
      <formula>0.8</formula>
    </cfRule>
    <cfRule type="cellIs" dxfId="4490" priority="932" operator="greaterThan">
      <formula>1</formula>
    </cfRule>
  </conditionalFormatting>
  <conditionalFormatting sqref="R138">
    <cfRule type="cellIs" dxfId="4489" priority="929" operator="greaterThan">
      <formula>1</formula>
    </cfRule>
    <cfRule type="cellIs" dxfId="4488" priority="930" operator="lessThan">
      <formula>0.8</formula>
    </cfRule>
  </conditionalFormatting>
  <conditionalFormatting sqref="P138">
    <cfRule type="cellIs" dxfId="4487" priority="928" operator="greaterThan">
      <formula>0</formula>
    </cfRule>
  </conditionalFormatting>
  <conditionalFormatting sqref="Q148:Q156">
    <cfRule type="cellIs" dxfId="4486" priority="927" operator="lessThan">
      <formula>0</formula>
    </cfRule>
  </conditionalFormatting>
  <conditionalFormatting sqref="R148:R156">
    <cfRule type="cellIs" dxfId="4485" priority="925" operator="lessThan">
      <formula>0.8</formula>
    </cfRule>
    <cfRule type="cellIs" dxfId="4484" priority="926" operator="greaterThan">
      <formula>1</formula>
    </cfRule>
  </conditionalFormatting>
  <conditionalFormatting sqref="R148:R156">
    <cfRule type="cellIs" dxfId="4483" priority="923" operator="greaterThan">
      <formula>1</formula>
    </cfRule>
    <cfRule type="cellIs" dxfId="4482" priority="924" operator="lessThan">
      <formula>0.8</formula>
    </cfRule>
  </conditionalFormatting>
  <conditionalFormatting sqref="P148:P156">
    <cfRule type="cellIs" dxfId="4481" priority="922" operator="greaterThan">
      <formula>0</formula>
    </cfRule>
  </conditionalFormatting>
  <conditionalFormatting sqref="P148:P156">
    <cfRule type="cellIs" dxfId="4480" priority="916" operator="greaterThan">
      <formula>0</formula>
    </cfRule>
  </conditionalFormatting>
  <conditionalFormatting sqref="Q148:Q156">
    <cfRule type="cellIs" dxfId="4479" priority="921" operator="lessThan">
      <formula>0</formula>
    </cfRule>
  </conditionalFormatting>
  <conditionalFormatting sqref="R148:R156">
    <cfRule type="cellIs" dxfId="4478" priority="919" operator="lessThan">
      <formula>0.8</formula>
    </cfRule>
    <cfRule type="cellIs" dxfId="4477" priority="920" operator="greaterThan">
      <formula>1</formula>
    </cfRule>
  </conditionalFormatting>
  <conditionalFormatting sqref="R148:R156">
    <cfRule type="cellIs" dxfId="4476" priority="917" operator="greaterThan">
      <formula>1</formula>
    </cfRule>
    <cfRule type="cellIs" dxfId="4475" priority="918" operator="lessThan">
      <formula>0.8</formula>
    </cfRule>
  </conditionalFormatting>
  <conditionalFormatting sqref="Q148:Q156">
    <cfRule type="cellIs" dxfId="4474" priority="915" operator="lessThan">
      <formula>0</formula>
    </cfRule>
  </conditionalFormatting>
  <conditionalFormatting sqref="R148:R156">
    <cfRule type="cellIs" dxfId="4473" priority="913" operator="lessThan">
      <formula>0.8</formula>
    </cfRule>
    <cfRule type="cellIs" dxfId="4472" priority="914" operator="greaterThan">
      <formula>1</formula>
    </cfRule>
  </conditionalFormatting>
  <conditionalFormatting sqref="R148:R156">
    <cfRule type="cellIs" dxfId="4471" priority="911" operator="greaterThan">
      <formula>1</formula>
    </cfRule>
    <cfRule type="cellIs" dxfId="4470" priority="912" operator="lessThan">
      <formula>0.8</formula>
    </cfRule>
  </conditionalFormatting>
  <conditionalFormatting sqref="P148:P156">
    <cfRule type="cellIs" dxfId="4469" priority="910" operator="greaterThan">
      <formula>0</formula>
    </cfRule>
  </conditionalFormatting>
  <conditionalFormatting sqref="Q148:Q156">
    <cfRule type="cellIs" dxfId="4468" priority="909" operator="lessThan">
      <formula>0</formula>
    </cfRule>
  </conditionalFormatting>
  <conditionalFormatting sqref="R148:R156">
    <cfRule type="cellIs" dxfId="4467" priority="907" operator="lessThan">
      <formula>0.8</formula>
    </cfRule>
    <cfRule type="cellIs" dxfId="4466" priority="908" operator="greaterThan">
      <formula>1</formula>
    </cfRule>
  </conditionalFormatting>
  <conditionalFormatting sqref="R148:R156">
    <cfRule type="cellIs" dxfId="4465" priority="905" operator="greaterThan">
      <formula>1</formula>
    </cfRule>
    <cfRule type="cellIs" dxfId="4464" priority="906" operator="lessThan">
      <formula>0.8</formula>
    </cfRule>
  </conditionalFormatting>
  <conditionalFormatting sqref="P148:P156">
    <cfRule type="cellIs" dxfId="4463" priority="904" operator="greaterThan">
      <formula>0</formula>
    </cfRule>
  </conditionalFormatting>
  <conditionalFormatting sqref="P148:P156">
    <cfRule type="cellIs" dxfId="4462" priority="898" operator="greaterThan">
      <formula>0</formula>
    </cfRule>
  </conditionalFormatting>
  <conditionalFormatting sqref="Q148:Q156">
    <cfRule type="cellIs" dxfId="4461" priority="903" operator="lessThan">
      <formula>0</formula>
    </cfRule>
  </conditionalFormatting>
  <conditionalFormatting sqref="R148:R156">
    <cfRule type="cellIs" dxfId="4460" priority="901" operator="lessThan">
      <formula>0.8</formula>
    </cfRule>
    <cfRule type="cellIs" dxfId="4459" priority="902" operator="greaterThan">
      <formula>1</formula>
    </cfRule>
  </conditionalFormatting>
  <conditionalFormatting sqref="R148:R156">
    <cfRule type="cellIs" dxfId="4458" priority="899" operator="greaterThan">
      <formula>1</formula>
    </cfRule>
    <cfRule type="cellIs" dxfId="4457" priority="900" operator="lessThan">
      <formula>0.8</formula>
    </cfRule>
  </conditionalFormatting>
  <conditionalFormatting sqref="Q148:Q156">
    <cfRule type="cellIs" dxfId="4456" priority="897" operator="lessThan">
      <formula>0</formula>
    </cfRule>
  </conditionalFormatting>
  <conditionalFormatting sqref="R148:R156">
    <cfRule type="cellIs" dxfId="4455" priority="895" operator="lessThan">
      <formula>0.8</formula>
    </cfRule>
    <cfRule type="cellIs" dxfId="4454" priority="896" operator="greaterThan">
      <formula>1</formula>
    </cfRule>
  </conditionalFormatting>
  <conditionalFormatting sqref="R148:R156">
    <cfRule type="cellIs" dxfId="4453" priority="893" operator="greaterThan">
      <formula>1</formula>
    </cfRule>
    <cfRule type="cellIs" dxfId="4452" priority="894" operator="lessThan">
      <formula>0.8</formula>
    </cfRule>
  </conditionalFormatting>
  <conditionalFormatting sqref="P148:P156">
    <cfRule type="cellIs" dxfId="4451" priority="892" operator="greaterThan">
      <formula>0</formula>
    </cfRule>
  </conditionalFormatting>
  <conditionalFormatting sqref="Q148:Q156">
    <cfRule type="cellIs" dxfId="4450" priority="886" operator="lessThan">
      <formula>0</formula>
    </cfRule>
  </conditionalFormatting>
  <conditionalFormatting sqref="P148:P156">
    <cfRule type="cellIs" dxfId="4449" priority="887" operator="greaterThan">
      <formula>0</formula>
    </cfRule>
  </conditionalFormatting>
  <conditionalFormatting sqref="R148:R156">
    <cfRule type="cellIs" dxfId="4448" priority="890" operator="lessThan">
      <formula>0.8</formula>
    </cfRule>
    <cfRule type="cellIs" dxfId="4447" priority="891" operator="greaterThan">
      <formula>1</formula>
    </cfRule>
  </conditionalFormatting>
  <conditionalFormatting sqref="R148:R156">
    <cfRule type="cellIs" dxfId="4446" priority="888" operator="greaterThan">
      <formula>1</formula>
    </cfRule>
    <cfRule type="cellIs" dxfId="4445" priority="889" operator="lessThan">
      <formula>0.8</formula>
    </cfRule>
  </conditionalFormatting>
  <conditionalFormatting sqref="Q148:Q156">
    <cfRule type="cellIs" dxfId="4444" priority="880" operator="lessThan">
      <formula>0</formula>
    </cfRule>
  </conditionalFormatting>
  <conditionalFormatting sqref="R148:R156">
    <cfRule type="cellIs" dxfId="4443" priority="884" operator="lessThan">
      <formula>0.8</formula>
    </cfRule>
    <cfRule type="cellIs" dxfId="4442" priority="885" operator="greaterThan">
      <formula>1</formula>
    </cfRule>
  </conditionalFormatting>
  <conditionalFormatting sqref="R148:R156">
    <cfRule type="cellIs" dxfId="4441" priority="882" operator="greaterThan">
      <formula>1</formula>
    </cfRule>
    <cfRule type="cellIs" dxfId="4440" priority="883" operator="lessThan">
      <formula>0.8</formula>
    </cfRule>
  </conditionalFormatting>
  <conditionalFormatting sqref="P148:P156">
    <cfRule type="cellIs" dxfId="4439" priority="881" operator="greaterThan">
      <formula>0</formula>
    </cfRule>
  </conditionalFormatting>
  <conditionalFormatting sqref="Q148:Q156">
    <cfRule type="cellIs" dxfId="4438" priority="879" operator="lessThan">
      <formula>0</formula>
    </cfRule>
  </conditionalFormatting>
  <conditionalFormatting sqref="R148:R156">
    <cfRule type="cellIs" dxfId="4437" priority="877" operator="lessThan">
      <formula>0.8</formula>
    </cfRule>
    <cfRule type="cellIs" dxfId="4436" priority="878" operator="greaterThan">
      <formula>1</formula>
    </cfRule>
  </conditionalFormatting>
  <conditionalFormatting sqref="R148:R156">
    <cfRule type="cellIs" dxfId="4435" priority="875" operator="greaterThan">
      <formula>1</formula>
    </cfRule>
    <cfRule type="cellIs" dxfId="4434" priority="876" operator="lessThan">
      <formula>0.8</formula>
    </cfRule>
  </conditionalFormatting>
  <conditionalFormatting sqref="P148:P156">
    <cfRule type="cellIs" dxfId="4433" priority="874" operator="greaterThan">
      <formula>0</formula>
    </cfRule>
  </conditionalFormatting>
  <conditionalFormatting sqref="Q148:Q156">
    <cfRule type="cellIs" dxfId="4432" priority="873" operator="lessThan">
      <formula>0</formula>
    </cfRule>
  </conditionalFormatting>
  <conditionalFormatting sqref="R148:R156">
    <cfRule type="cellIs" dxfId="4431" priority="871" operator="lessThan">
      <formula>0.8</formula>
    </cfRule>
    <cfRule type="cellIs" dxfId="4430" priority="872" operator="greaterThan">
      <formula>1</formula>
    </cfRule>
  </conditionalFormatting>
  <conditionalFormatting sqref="R148:R156">
    <cfRule type="cellIs" dxfId="4429" priority="869" operator="greaterThan">
      <formula>1</formula>
    </cfRule>
    <cfRule type="cellIs" dxfId="4428" priority="870" operator="lessThan">
      <formula>0.8</formula>
    </cfRule>
  </conditionalFormatting>
  <conditionalFormatting sqref="P148:P156">
    <cfRule type="cellIs" dxfId="4427" priority="868" operator="greaterThan">
      <formula>0</formula>
    </cfRule>
  </conditionalFormatting>
  <conditionalFormatting sqref="Q148:Q156">
    <cfRule type="cellIs" dxfId="4426" priority="867" operator="lessThan">
      <formula>0</formula>
    </cfRule>
  </conditionalFormatting>
  <conditionalFormatting sqref="R148:R156">
    <cfRule type="cellIs" dxfId="4425" priority="865" operator="lessThan">
      <formula>0.8</formula>
    </cfRule>
    <cfRule type="cellIs" dxfId="4424" priority="866" operator="greaterThan">
      <formula>1</formula>
    </cfRule>
  </conditionalFormatting>
  <conditionalFormatting sqref="R148:R156">
    <cfRule type="cellIs" dxfId="4423" priority="863" operator="greaterThan">
      <formula>1</formula>
    </cfRule>
    <cfRule type="cellIs" dxfId="4422" priority="864" operator="lessThan">
      <formula>0.8</formula>
    </cfRule>
  </conditionalFormatting>
  <conditionalFormatting sqref="P148:P156">
    <cfRule type="cellIs" dxfId="4421" priority="862" operator="greaterThan">
      <formula>0</formula>
    </cfRule>
  </conditionalFormatting>
  <conditionalFormatting sqref="Q148:Q156">
    <cfRule type="cellIs" dxfId="4420" priority="861" operator="lessThan">
      <formula>0</formula>
    </cfRule>
  </conditionalFormatting>
  <conditionalFormatting sqref="R148:R156">
    <cfRule type="cellIs" dxfId="4419" priority="859" operator="lessThan">
      <formula>0.8</formula>
    </cfRule>
    <cfRule type="cellIs" dxfId="4418" priority="860" operator="greaterThan">
      <formula>1</formula>
    </cfRule>
  </conditionalFormatting>
  <conditionalFormatting sqref="R148:R156">
    <cfRule type="cellIs" dxfId="4417" priority="857" operator="greaterThan">
      <formula>1</formula>
    </cfRule>
    <cfRule type="cellIs" dxfId="4416" priority="858" operator="lessThan">
      <formula>0.8</formula>
    </cfRule>
  </conditionalFormatting>
  <conditionalFormatting sqref="P148:P156">
    <cfRule type="cellIs" dxfId="4415" priority="856" operator="greaterThan">
      <formula>0</formula>
    </cfRule>
  </conditionalFormatting>
  <conditionalFormatting sqref="Q148:Q156">
    <cfRule type="cellIs" dxfId="4414" priority="855" operator="lessThan">
      <formula>0</formula>
    </cfRule>
  </conditionalFormatting>
  <conditionalFormatting sqref="R148:R156">
    <cfRule type="cellIs" dxfId="4413" priority="853" operator="lessThan">
      <formula>0.8</formula>
    </cfRule>
    <cfRule type="cellIs" dxfId="4412" priority="854" operator="greaterThan">
      <formula>1</formula>
    </cfRule>
  </conditionalFormatting>
  <conditionalFormatting sqref="R148:R156">
    <cfRule type="cellIs" dxfId="4411" priority="851" operator="greaterThan">
      <formula>1</formula>
    </cfRule>
    <cfRule type="cellIs" dxfId="4410" priority="852" operator="lessThan">
      <formula>0.8</formula>
    </cfRule>
  </conditionalFormatting>
  <conditionalFormatting sqref="P148:P156">
    <cfRule type="cellIs" dxfId="4409" priority="850" operator="greaterThan">
      <formula>0</formula>
    </cfRule>
  </conditionalFormatting>
  <conditionalFormatting sqref="Q148:Q156">
    <cfRule type="cellIs" dxfId="4408" priority="849" operator="lessThan">
      <formula>0</formula>
    </cfRule>
  </conditionalFormatting>
  <conditionalFormatting sqref="R148:R156">
    <cfRule type="cellIs" dxfId="4407" priority="847" operator="lessThan">
      <formula>0.8</formula>
    </cfRule>
    <cfRule type="cellIs" dxfId="4406" priority="848" operator="greaterThan">
      <formula>1</formula>
    </cfRule>
  </conditionalFormatting>
  <conditionalFormatting sqref="R148:R156">
    <cfRule type="cellIs" dxfId="4405" priority="845" operator="greaterThan">
      <formula>1</formula>
    </cfRule>
    <cfRule type="cellIs" dxfId="4404" priority="846" operator="lessThan">
      <formula>0.8</formula>
    </cfRule>
  </conditionalFormatting>
  <conditionalFormatting sqref="P148:P156">
    <cfRule type="cellIs" dxfId="4403" priority="844" operator="greaterThan">
      <formula>0</formula>
    </cfRule>
  </conditionalFormatting>
  <conditionalFormatting sqref="Q148:Q156">
    <cfRule type="cellIs" dxfId="4402" priority="843" operator="lessThan">
      <formula>0</formula>
    </cfRule>
  </conditionalFormatting>
  <conditionalFormatting sqref="R148:R156">
    <cfRule type="cellIs" dxfId="4401" priority="841" operator="lessThan">
      <formula>0.8</formula>
    </cfRule>
    <cfRule type="cellIs" dxfId="4400" priority="842" operator="greaterThan">
      <formula>1</formula>
    </cfRule>
  </conditionalFormatting>
  <conditionalFormatting sqref="R148:R156">
    <cfRule type="cellIs" dxfId="4399" priority="839" operator="greaterThan">
      <formula>1</formula>
    </cfRule>
    <cfRule type="cellIs" dxfId="4398" priority="840" operator="lessThan">
      <formula>0.8</formula>
    </cfRule>
  </conditionalFormatting>
  <conditionalFormatting sqref="P148:P156">
    <cfRule type="cellIs" dxfId="4397" priority="838" operator="greaterThan">
      <formula>0</formula>
    </cfRule>
  </conditionalFormatting>
  <conditionalFormatting sqref="P148:P156">
    <cfRule type="cellIs" dxfId="4396" priority="832" operator="greaterThan">
      <formula>0</formula>
    </cfRule>
  </conditionalFormatting>
  <conditionalFormatting sqref="Q148:Q156">
    <cfRule type="cellIs" dxfId="4395" priority="837" operator="lessThan">
      <formula>0</formula>
    </cfRule>
  </conditionalFormatting>
  <conditionalFormatting sqref="R148:R156">
    <cfRule type="cellIs" dxfId="4394" priority="835" operator="lessThan">
      <formula>0.8</formula>
    </cfRule>
    <cfRule type="cellIs" dxfId="4393" priority="836" operator="greaterThan">
      <formula>1</formula>
    </cfRule>
  </conditionalFormatting>
  <conditionalFormatting sqref="R148:R156">
    <cfRule type="cellIs" dxfId="4392" priority="833" operator="greaterThan">
      <formula>1</formula>
    </cfRule>
    <cfRule type="cellIs" dxfId="4391" priority="834" operator="lessThan">
      <formula>0.8</formula>
    </cfRule>
  </conditionalFormatting>
  <conditionalFormatting sqref="P148:P156">
    <cfRule type="cellIs" dxfId="4390" priority="826" operator="greaterThan">
      <formula>0</formula>
    </cfRule>
  </conditionalFormatting>
  <conditionalFormatting sqref="Q148:Q156">
    <cfRule type="cellIs" dxfId="4389" priority="831" operator="lessThan">
      <formula>0</formula>
    </cfRule>
  </conditionalFormatting>
  <conditionalFormatting sqref="R148:R156">
    <cfRule type="cellIs" dxfId="4388" priority="829" operator="lessThan">
      <formula>0.8</formula>
    </cfRule>
    <cfRule type="cellIs" dxfId="4387" priority="830" operator="greaterThan">
      <formula>1</formula>
    </cfRule>
  </conditionalFormatting>
  <conditionalFormatting sqref="R148:R156">
    <cfRule type="cellIs" dxfId="4386" priority="827" operator="greaterThan">
      <formula>1</formula>
    </cfRule>
    <cfRule type="cellIs" dxfId="4385" priority="828" operator="lessThan">
      <formula>0.8</formula>
    </cfRule>
  </conditionalFormatting>
  <conditionalFormatting sqref="R148:R156">
    <cfRule type="cellIs" dxfId="4384" priority="823" operator="lessThan">
      <formula>0.8</formula>
    </cfRule>
    <cfRule type="cellIs" dxfId="4383" priority="824" operator="greaterThan">
      <formula>1</formula>
    </cfRule>
  </conditionalFormatting>
  <conditionalFormatting sqref="R148:R156">
    <cfRule type="cellIs" dxfId="4382" priority="821" operator="greaterThan">
      <formula>1</formula>
    </cfRule>
    <cfRule type="cellIs" dxfId="4381" priority="822" operator="lessThan">
      <formula>0.8</formula>
    </cfRule>
  </conditionalFormatting>
  <conditionalFormatting sqref="P148:P156">
    <cfRule type="cellIs" dxfId="4380" priority="820" operator="greaterThan">
      <formula>0</formula>
    </cfRule>
  </conditionalFormatting>
  <conditionalFormatting sqref="Q148:Q156">
    <cfRule type="cellIs" dxfId="4379" priority="825" operator="lessThan">
      <formula>0</formula>
    </cfRule>
  </conditionalFormatting>
  <conditionalFormatting sqref="Q148:Q156">
    <cfRule type="cellIs" dxfId="4378" priority="819" operator="lessThan">
      <formula>0</formula>
    </cfRule>
  </conditionalFormatting>
  <conditionalFormatting sqref="R148:R156">
    <cfRule type="cellIs" dxfId="4377" priority="817" operator="lessThan">
      <formula>0.8</formula>
    </cfRule>
    <cfRule type="cellIs" dxfId="4376" priority="818" operator="greaterThan">
      <formula>1</formula>
    </cfRule>
  </conditionalFormatting>
  <conditionalFormatting sqref="R148:R156">
    <cfRule type="cellIs" dxfId="4375" priority="815" operator="greaterThan">
      <formula>1</formula>
    </cfRule>
    <cfRule type="cellIs" dxfId="4374" priority="816" operator="lessThan">
      <formula>0.8</formula>
    </cfRule>
  </conditionalFormatting>
  <conditionalFormatting sqref="P148:P156">
    <cfRule type="cellIs" dxfId="4373" priority="814" operator="greaterThan">
      <formula>0</formula>
    </cfRule>
  </conditionalFormatting>
  <conditionalFormatting sqref="P148:P156">
    <cfRule type="cellIs" dxfId="4372" priority="808" operator="greaterThan">
      <formula>0</formula>
    </cfRule>
  </conditionalFormatting>
  <conditionalFormatting sqref="Q148:Q156">
    <cfRule type="cellIs" dxfId="4371" priority="813" operator="lessThan">
      <formula>0</formula>
    </cfRule>
  </conditionalFormatting>
  <conditionalFormatting sqref="R148:R156">
    <cfRule type="cellIs" dxfId="4370" priority="811" operator="lessThan">
      <formula>0.8</formula>
    </cfRule>
    <cfRule type="cellIs" dxfId="4369" priority="812" operator="greaterThan">
      <formula>1</formula>
    </cfRule>
  </conditionalFormatting>
  <conditionalFormatting sqref="R148:R156">
    <cfRule type="cellIs" dxfId="4368" priority="809" operator="greaterThan">
      <formula>1</formula>
    </cfRule>
    <cfRule type="cellIs" dxfId="4367" priority="810" operator="lessThan">
      <formula>0.8</formula>
    </cfRule>
  </conditionalFormatting>
  <conditionalFormatting sqref="P148:P156">
    <cfRule type="cellIs" dxfId="4366" priority="802" operator="greaterThan">
      <formula>0</formula>
    </cfRule>
  </conditionalFormatting>
  <conditionalFormatting sqref="Q148:Q156">
    <cfRule type="cellIs" dxfId="4365" priority="807" operator="lessThan">
      <formula>0</formula>
    </cfRule>
  </conditionalFormatting>
  <conditionalFormatting sqref="R148:R156">
    <cfRule type="cellIs" dxfId="4364" priority="805" operator="lessThan">
      <formula>0.8</formula>
    </cfRule>
    <cfRule type="cellIs" dxfId="4363" priority="806" operator="greaterThan">
      <formula>1</formula>
    </cfRule>
  </conditionalFormatting>
  <conditionalFormatting sqref="R148:R156">
    <cfRule type="cellIs" dxfId="4362" priority="803" operator="greaterThan">
      <formula>1</formula>
    </cfRule>
    <cfRule type="cellIs" dxfId="4361" priority="804" operator="lessThan">
      <formula>0.8</formula>
    </cfRule>
  </conditionalFormatting>
  <conditionalFormatting sqref="R148:R156">
    <cfRule type="cellIs" dxfId="4360" priority="799" operator="lessThan">
      <formula>0.8</formula>
    </cfRule>
    <cfRule type="cellIs" dxfId="4359" priority="800" operator="greaterThan">
      <formula>1</formula>
    </cfRule>
  </conditionalFormatting>
  <conditionalFormatting sqref="R148:R156">
    <cfRule type="cellIs" dxfId="4358" priority="797" operator="greaterThan">
      <formula>1</formula>
    </cfRule>
    <cfRule type="cellIs" dxfId="4357" priority="798" operator="lessThan">
      <formula>0.8</formula>
    </cfRule>
  </conditionalFormatting>
  <conditionalFormatting sqref="P148:P156">
    <cfRule type="cellIs" dxfId="4356" priority="796" operator="greaterThan">
      <formula>0</formula>
    </cfRule>
  </conditionalFormatting>
  <conditionalFormatting sqref="Q148:Q156">
    <cfRule type="cellIs" dxfId="4355" priority="801" operator="lessThan">
      <formula>0</formula>
    </cfRule>
  </conditionalFormatting>
  <conditionalFormatting sqref="P148:P156">
    <cfRule type="cellIs" dxfId="4354" priority="790" operator="greaterThan">
      <formula>0</formula>
    </cfRule>
  </conditionalFormatting>
  <conditionalFormatting sqref="Q148:Q156">
    <cfRule type="cellIs" dxfId="4353" priority="795" operator="lessThan">
      <formula>0</formula>
    </cfRule>
  </conditionalFormatting>
  <conditionalFormatting sqref="R148:R156">
    <cfRule type="cellIs" dxfId="4352" priority="793" operator="lessThan">
      <formula>0.8</formula>
    </cfRule>
    <cfRule type="cellIs" dxfId="4351" priority="794" operator="greaterThan">
      <formula>1</formula>
    </cfRule>
  </conditionalFormatting>
  <conditionalFormatting sqref="R148:R156">
    <cfRule type="cellIs" dxfId="4350" priority="791" operator="greaterThan">
      <formula>1</formula>
    </cfRule>
    <cfRule type="cellIs" dxfId="4349" priority="792" operator="lessThan">
      <formula>0.8</formula>
    </cfRule>
  </conditionalFormatting>
  <conditionalFormatting sqref="R148:R156">
    <cfRule type="cellIs" dxfId="4348" priority="787" operator="lessThan">
      <formula>0.8</formula>
    </cfRule>
    <cfRule type="cellIs" dxfId="4347" priority="788" operator="greaterThan">
      <formula>1</formula>
    </cfRule>
  </conditionalFormatting>
  <conditionalFormatting sqref="R148:R156">
    <cfRule type="cellIs" dxfId="4346" priority="785" operator="greaterThan">
      <formula>1</formula>
    </cfRule>
    <cfRule type="cellIs" dxfId="4345" priority="786" operator="lessThan">
      <formula>0.8</formula>
    </cfRule>
  </conditionalFormatting>
  <conditionalFormatting sqref="P148:P156">
    <cfRule type="cellIs" dxfId="4344" priority="784" operator="greaterThan">
      <formula>0</formula>
    </cfRule>
  </conditionalFormatting>
  <conditionalFormatting sqref="Q148:Q156">
    <cfRule type="cellIs" dxfId="4343" priority="789" operator="lessThan">
      <formula>0</formula>
    </cfRule>
  </conditionalFormatting>
  <conditionalFormatting sqref="R148:R156">
    <cfRule type="cellIs" dxfId="4342" priority="781" operator="lessThan">
      <formula>0.8</formula>
    </cfRule>
    <cfRule type="cellIs" dxfId="4341" priority="782" operator="greaterThan">
      <formula>1</formula>
    </cfRule>
  </conditionalFormatting>
  <conditionalFormatting sqref="R148:R156">
    <cfRule type="cellIs" dxfId="4340" priority="779" operator="greaterThan">
      <formula>1</formula>
    </cfRule>
    <cfRule type="cellIs" dxfId="4339" priority="780" operator="lessThan">
      <formula>0.8</formula>
    </cfRule>
  </conditionalFormatting>
  <conditionalFormatting sqref="P148:P156">
    <cfRule type="cellIs" dxfId="4338" priority="778" operator="greaterThan">
      <formula>0</formula>
    </cfRule>
  </conditionalFormatting>
  <conditionalFormatting sqref="Q148:Q156">
    <cfRule type="cellIs" dxfId="4337" priority="783" operator="lessThan">
      <formula>0</formula>
    </cfRule>
  </conditionalFormatting>
  <conditionalFormatting sqref="Q148:Q156">
    <cfRule type="cellIs" dxfId="4336" priority="777" operator="lessThan">
      <formula>0</formula>
    </cfRule>
  </conditionalFormatting>
  <conditionalFormatting sqref="R148:R156">
    <cfRule type="cellIs" dxfId="4335" priority="775" operator="lessThan">
      <formula>0.8</formula>
    </cfRule>
    <cfRule type="cellIs" dxfId="4334" priority="776" operator="greaterThan">
      <formula>1</formula>
    </cfRule>
  </conditionalFormatting>
  <conditionalFormatting sqref="R148:R156">
    <cfRule type="cellIs" dxfId="4333" priority="773" operator="greaterThan">
      <formula>1</formula>
    </cfRule>
    <cfRule type="cellIs" dxfId="4332" priority="774" operator="lessThan">
      <formula>0.8</formula>
    </cfRule>
  </conditionalFormatting>
  <conditionalFormatting sqref="P148:P156">
    <cfRule type="cellIs" dxfId="4331" priority="772" operator="greaterThan">
      <formula>0</formula>
    </cfRule>
  </conditionalFormatting>
  <conditionalFormatting sqref="Q148:Q156">
    <cfRule type="cellIs" dxfId="4330" priority="766" operator="lessThan">
      <formula>0</formula>
    </cfRule>
  </conditionalFormatting>
  <conditionalFormatting sqref="R148:R156">
    <cfRule type="cellIs" dxfId="4329" priority="770" operator="lessThan">
      <formula>0.8</formula>
    </cfRule>
    <cfRule type="cellIs" dxfId="4328" priority="771" operator="greaterThan">
      <formula>1</formula>
    </cfRule>
  </conditionalFormatting>
  <conditionalFormatting sqref="R148:R156">
    <cfRule type="cellIs" dxfId="4327" priority="768" operator="greaterThan">
      <formula>1</formula>
    </cfRule>
    <cfRule type="cellIs" dxfId="4326" priority="769" operator="lessThan">
      <formula>0.8</formula>
    </cfRule>
  </conditionalFormatting>
  <conditionalFormatting sqref="P148:P156">
    <cfRule type="cellIs" dxfId="4325" priority="767" operator="greaterThan">
      <formula>0</formula>
    </cfRule>
  </conditionalFormatting>
  <conditionalFormatting sqref="Q148:Q156">
    <cfRule type="cellIs" dxfId="4324" priority="765" operator="lessThan">
      <formula>0</formula>
    </cfRule>
  </conditionalFormatting>
  <conditionalFormatting sqref="R148:R156">
    <cfRule type="cellIs" dxfId="4323" priority="763" operator="lessThan">
      <formula>0.8</formula>
    </cfRule>
    <cfRule type="cellIs" dxfId="4322" priority="764" operator="greaterThan">
      <formula>1</formula>
    </cfRule>
  </conditionalFormatting>
  <conditionalFormatting sqref="R148:R156">
    <cfRule type="cellIs" dxfId="4321" priority="761" operator="greaterThan">
      <formula>1</formula>
    </cfRule>
    <cfRule type="cellIs" dxfId="4320" priority="762" operator="lessThan">
      <formula>0.8</formula>
    </cfRule>
  </conditionalFormatting>
  <conditionalFormatting sqref="P148:P156">
    <cfRule type="cellIs" dxfId="4319" priority="760" operator="greaterThan">
      <formula>0</formula>
    </cfRule>
  </conditionalFormatting>
  <conditionalFormatting sqref="Q148:Q156">
    <cfRule type="cellIs" dxfId="4318" priority="759" operator="lessThan">
      <formula>0</formula>
    </cfRule>
  </conditionalFormatting>
  <conditionalFormatting sqref="R148:R156">
    <cfRule type="cellIs" dxfId="4317" priority="757" operator="lessThan">
      <formula>0.8</formula>
    </cfRule>
    <cfRule type="cellIs" dxfId="4316" priority="758" operator="greaterThan">
      <formula>1</formula>
    </cfRule>
  </conditionalFormatting>
  <conditionalFormatting sqref="R148:R156">
    <cfRule type="cellIs" dxfId="4315" priority="755" operator="greaterThan">
      <formula>1</formula>
    </cfRule>
    <cfRule type="cellIs" dxfId="4314" priority="756" operator="lessThan">
      <formula>0.8</formula>
    </cfRule>
  </conditionalFormatting>
  <conditionalFormatting sqref="P148:P156">
    <cfRule type="cellIs" dxfId="4313" priority="754" operator="greaterThan">
      <formula>0</formula>
    </cfRule>
  </conditionalFormatting>
  <conditionalFormatting sqref="Q148:Q156">
    <cfRule type="cellIs" dxfId="4312" priority="753" operator="lessThan">
      <formula>0</formula>
    </cfRule>
  </conditionalFormatting>
  <conditionalFormatting sqref="R148:R156">
    <cfRule type="cellIs" dxfId="4311" priority="751" operator="lessThan">
      <formula>0.8</formula>
    </cfRule>
    <cfRule type="cellIs" dxfId="4310" priority="752" operator="greaterThan">
      <formula>1</formula>
    </cfRule>
  </conditionalFormatting>
  <conditionalFormatting sqref="R148:R156">
    <cfRule type="cellIs" dxfId="4309" priority="749" operator="greaterThan">
      <formula>1</formula>
    </cfRule>
    <cfRule type="cellIs" dxfId="4308" priority="750" operator="lessThan">
      <formula>0.8</formula>
    </cfRule>
  </conditionalFormatting>
  <conditionalFormatting sqref="P148:P156">
    <cfRule type="cellIs" dxfId="4307" priority="748" operator="greaterThan">
      <formula>0</formula>
    </cfRule>
  </conditionalFormatting>
  <conditionalFormatting sqref="Q148:Q156">
    <cfRule type="cellIs" dxfId="4306" priority="747" operator="lessThan">
      <formula>0</formula>
    </cfRule>
  </conditionalFormatting>
  <conditionalFormatting sqref="R148:R156">
    <cfRule type="cellIs" dxfId="4305" priority="745" operator="lessThan">
      <formula>0.8</formula>
    </cfRule>
    <cfRule type="cellIs" dxfId="4304" priority="746" operator="greaterThan">
      <formula>1</formula>
    </cfRule>
  </conditionalFormatting>
  <conditionalFormatting sqref="R148:R156">
    <cfRule type="cellIs" dxfId="4303" priority="743" operator="greaterThan">
      <formula>1</formula>
    </cfRule>
    <cfRule type="cellIs" dxfId="4302" priority="744" operator="lessThan">
      <formula>0.8</formula>
    </cfRule>
  </conditionalFormatting>
  <conditionalFormatting sqref="P148:P156">
    <cfRule type="cellIs" dxfId="4301" priority="742" operator="greaterThan">
      <formula>0</formula>
    </cfRule>
  </conditionalFormatting>
  <conditionalFormatting sqref="Q148:Q156">
    <cfRule type="cellIs" dxfId="4300" priority="741" operator="lessThan">
      <formula>0</formula>
    </cfRule>
  </conditionalFormatting>
  <conditionalFormatting sqref="R148:R156">
    <cfRule type="cellIs" dxfId="4299" priority="739" operator="lessThan">
      <formula>0.8</formula>
    </cfRule>
    <cfRule type="cellIs" dxfId="4298" priority="740" operator="greaterThan">
      <formula>1</formula>
    </cfRule>
  </conditionalFormatting>
  <conditionalFormatting sqref="R148:R156">
    <cfRule type="cellIs" dxfId="4297" priority="737" operator="greaterThan">
      <formula>1</formula>
    </cfRule>
    <cfRule type="cellIs" dxfId="4296" priority="738" operator="lessThan">
      <formula>0.8</formula>
    </cfRule>
  </conditionalFormatting>
  <conditionalFormatting sqref="P148:P156">
    <cfRule type="cellIs" dxfId="4295" priority="736" operator="greaterThan">
      <formula>0</formula>
    </cfRule>
  </conditionalFormatting>
  <conditionalFormatting sqref="P148:P156">
    <cfRule type="cellIs" dxfId="4294" priority="730" operator="greaterThan">
      <formula>0</formula>
    </cfRule>
  </conditionalFormatting>
  <conditionalFormatting sqref="Q148:Q156">
    <cfRule type="cellIs" dxfId="4293" priority="735" operator="lessThan">
      <formula>0</formula>
    </cfRule>
  </conditionalFormatting>
  <conditionalFormatting sqref="R148:R156">
    <cfRule type="cellIs" dxfId="4292" priority="733" operator="lessThan">
      <formula>0.8</formula>
    </cfRule>
    <cfRule type="cellIs" dxfId="4291" priority="734" operator="greaterThan">
      <formula>1</formula>
    </cfRule>
  </conditionalFormatting>
  <conditionalFormatting sqref="R148:R156">
    <cfRule type="cellIs" dxfId="4290" priority="731" operator="greaterThan">
      <formula>1</formula>
    </cfRule>
    <cfRule type="cellIs" dxfId="4289" priority="732" operator="lessThan">
      <formula>0.8</formula>
    </cfRule>
  </conditionalFormatting>
  <conditionalFormatting sqref="P148:P156">
    <cfRule type="cellIs" dxfId="4288" priority="724" operator="greaterThan">
      <formula>0</formula>
    </cfRule>
  </conditionalFormatting>
  <conditionalFormatting sqref="Q148:Q156">
    <cfRule type="cellIs" dxfId="4287" priority="729" operator="lessThan">
      <formula>0</formula>
    </cfRule>
  </conditionalFormatting>
  <conditionalFormatting sqref="R148:R156">
    <cfRule type="cellIs" dxfId="4286" priority="727" operator="lessThan">
      <formula>0.8</formula>
    </cfRule>
    <cfRule type="cellIs" dxfId="4285" priority="728" operator="greaterThan">
      <formula>1</formula>
    </cfRule>
  </conditionalFormatting>
  <conditionalFormatting sqref="R148:R156">
    <cfRule type="cellIs" dxfId="4284" priority="725" operator="greaterThan">
      <formula>1</formula>
    </cfRule>
    <cfRule type="cellIs" dxfId="4283" priority="726" operator="lessThan">
      <formula>0.8</formula>
    </cfRule>
  </conditionalFormatting>
  <conditionalFormatting sqref="R148:R156">
    <cfRule type="cellIs" dxfId="4282" priority="721" operator="lessThan">
      <formula>0.8</formula>
    </cfRule>
    <cfRule type="cellIs" dxfId="4281" priority="722" operator="greaterThan">
      <formula>1</formula>
    </cfRule>
  </conditionalFormatting>
  <conditionalFormatting sqref="R148:R156">
    <cfRule type="cellIs" dxfId="4280" priority="719" operator="greaterThan">
      <formula>1</formula>
    </cfRule>
    <cfRule type="cellIs" dxfId="4279" priority="720" operator="lessThan">
      <formula>0.8</formula>
    </cfRule>
  </conditionalFormatting>
  <conditionalFormatting sqref="P148:P156">
    <cfRule type="cellIs" dxfId="4278" priority="718" operator="greaterThan">
      <formula>0</formula>
    </cfRule>
  </conditionalFormatting>
  <conditionalFormatting sqref="Q148:Q156">
    <cfRule type="cellIs" dxfId="4277" priority="723" operator="lessThan">
      <formula>0</formula>
    </cfRule>
  </conditionalFormatting>
  <conditionalFormatting sqref="P44:P53">
    <cfRule type="cellIs" dxfId="4276" priority="712" operator="greaterThan">
      <formula>0</formula>
    </cfRule>
  </conditionalFormatting>
  <conditionalFormatting sqref="Q44:Q53">
    <cfRule type="cellIs" dxfId="4275" priority="717" operator="lessThan">
      <formula>0</formula>
    </cfRule>
  </conditionalFormatting>
  <conditionalFormatting sqref="R44:R53">
    <cfRule type="cellIs" dxfId="4274" priority="715" operator="lessThan">
      <formula>0.8</formula>
    </cfRule>
    <cfRule type="cellIs" dxfId="4273" priority="716" operator="greaterThan">
      <formula>1</formula>
    </cfRule>
  </conditionalFormatting>
  <conditionalFormatting sqref="R44:R53">
    <cfRule type="cellIs" dxfId="4272" priority="713" operator="greaterThan">
      <formula>1</formula>
    </cfRule>
    <cfRule type="cellIs" dxfId="4271" priority="714" operator="lessThan">
      <formula>0.8</formula>
    </cfRule>
  </conditionalFormatting>
  <conditionalFormatting sqref="Q84:Q91">
    <cfRule type="cellIs" dxfId="4270" priority="711" operator="lessThan">
      <formula>0</formula>
    </cfRule>
  </conditionalFormatting>
  <conditionalFormatting sqref="R84:R91">
    <cfRule type="cellIs" dxfId="4269" priority="709" operator="lessThan">
      <formula>0.8</formula>
    </cfRule>
    <cfRule type="cellIs" dxfId="4268" priority="710" operator="greaterThan">
      <formula>1</formula>
    </cfRule>
  </conditionalFormatting>
  <conditionalFormatting sqref="R84:R91">
    <cfRule type="cellIs" dxfId="4267" priority="707" operator="greaterThan">
      <formula>1</formula>
    </cfRule>
    <cfRule type="cellIs" dxfId="4266" priority="708" operator="lessThan">
      <formula>0.8</formula>
    </cfRule>
  </conditionalFormatting>
  <conditionalFormatting sqref="P84:P91">
    <cfRule type="cellIs" dxfId="4265" priority="706" operator="greaterThan">
      <formula>0</formula>
    </cfRule>
  </conditionalFormatting>
  <conditionalFormatting sqref="Q84:Q91">
    <cfRule type="cellIs" dxfId="4264" priority="705" operator="lessThan">
      <formula>0</formula>
    </cfRule>
  </conditionalFormatting>
  <conditionalFormatting sqref="R84:R91">
    <cfRule type="cellIs" dxfId="4263" priority="703" operator="lessThan">
      <formula>0.8</formula>
    </cfRule>
    <cfRule type="cellIs" dxfId="4262" priority="704" operator="greaterThan">
      <formula>1</formula>
    </cfRule>
  </conditionalFormatting>
  <conditionalFormatting sqref="R84:R91">
    <cfRule type="cellIs" dxfId="4261" priority="701" operator="greaterThan">
      <formula>1</formula>
    </cfRule>
    <cfRule type="cellIs" dxfId="4260" priority="702" operator="lessThan">
      <formula>0.8</formula>
    </cfRule>
  </conditionalFormatting>
  <conditionalFormatting sqref="P84:P91">
    <cfRule type="cellIs" dxfId="4259" priority="700" operator="greaterThan">
      <formula>0</formula>
    </cfRule>
  </conditionalFormatting>
  <conditionalFormatting sqref="Q84:Q91">
    <cfRule type="cellIs" dxfId="4258" priority="699" operator="lessThan">
      <formula>0</formula>
    </cfRule>
  </conditionalFormatting>
  <conditionalFormatting sqref="R84:R91">
    <cfRule type="cellIs" dxfId="4257" priority="697" operator="lessThan">
      <formula>0.8</formula>
    </cfRule>
    <cfRule type="cellIs" dxfId="4256" priority="698" operator="greaterThan">
      <formula>1</formula>
    </cfRule>
  </conditionalFormatting>
  <conditionalFormatting sqref="R84:R91">
    <cfRule type="cellIs" dxfId="4255" priority="695" operator="greaterThan">
      <formula>1</formula>
    </cfRule>
    <cfRule type="cellIs" dxfId="4254" priority="696" operator="lessThan">
      <formula>0.8</formula>
    </cfRule>
  </conditionalFormatting>
  <conditionalFormatting sqref="P84:P91">
    <cfRule type="cellIs" dxfId="4253" priority="694" operator="greaterThan">
      <formula>0</formula>
    </cfRule>
  </conditionalFormatting>
  <conditionalFormatting sqref="Q84:Q91">
    <cfRule type="cellIs" dxfId="4252" priority="693" operator="lessThan">
      <formula>0</formula>
    </cfRule>
  </conditionalFormatting>
  <conditionalFormatting sqref="R84:R91">
    <cfRule type="cellIs" dxfId="4251" priority="691" operator="lessThan">
      <formula>0.8</formula>
    </cfRule>
    <cfRule type="cellIs" dxfId="4250" priority="692" operator="greaterThan">
      <formula>1</formula>
    </cfRule>
  </conditionalFormatting>
  <conditionalFormatting sqref="R84:R91">
    <cfRule type="cellIs" dxfId="4249" priority="689" operator="greaterThan">
      <formula>1</formula>
    </cfRule>
    <cfRule type="cellIs" dxfId="4248" priority="690" operator="lessThan">
      <formula>0.8</formula>
    </cfRule>
  </conditionalFormatting>
  <conditionalFormatting sqref="P84:P91">
    <cfRule type="cellIs" dxfId="4247" priority="688" operator="greaterThan">
      <formula>0</formula>
    </cfRule>
  </conditionalFormatting>
  <conditionalFormatting sqref="P84:P91">
    <cfRule type="cellIs" dxfId="4246" priority="682" operator="greaterThan">
      <formula>0</formula>
    </cfRule>
  </conditionalFormatting>
  <conditionalFormatting sqref="Q84:Q91">
    <cfRule type="cellIs" dxfId="4245" priority="687" operator="lessThan">
      <formula>0</formula>
    </cfRule>
  </conditionalFormatting>
  <conditionalFormatting sqref="R84:R91">
    <cfRule type="cellIs" dxfId="4244" priority="685" operator="lessThan">
      <formula>0.8</formula>
    </cfRule>
    <cfRule type="cellIs" dxfId="4243" priority="686" operator="greaterThan">
      <formula>1</formula>
    </cfRule>
  </conditionalFormatting>
  <conditionalFormatting sqref="R84:R91">
    <cfRule type="cellIs" dxfId="4242" priority="683" operator="greaterThan">
      <formula>1</formula>
    </cfRule>
    <cfRule type="cellIs" dxfId="4241" priority="684" operator="lessThan">
      <formula>0.8</formula>
    </cfRule>
  </conditionalFormatting>
  <conditionalFormatting sqref="P84:P91">
    <cfRule type="cellIs" dxfId="4240" priority="676" operator="greaterThan">
      <formula>0</formula>
    </cfRule>
  </conditionalFormatting>
  <conditionalFormatting sqref="Q84:Q91">
    <cfRule type="cellIs" dxfId="4239" priority="681" operator="lessThan">
      <formula>0</formula>
    </cfRule>
  </conditionalFormatting>
  <conditionalFormatting sqref="R84:R91">
    <cfRule type="cellIs" dxfId="4238" priority="679" operator="lessThan">
      <formula>0.8</formula>
    </cfRule>
    <cfRule type="cellIs" dxfId="4237" priority="680" operator="greaterThan">
      <formula>1</formula>
    </cfRule>
  </conditionalFormatting>
  <conditionalFormatting sqref="R84:R91">
    <cfRule type="cellIs" dxfId="4236" priority="677" operator="greaterThan">
      <formula>1</formula>
    </cfRule>
    <cfRule type="cellIs" dxfId="4235" priority="678" operator="lessThan">
      <formula>0.8</formula>
    </cfRule>
  </conditionalFormatting>
  <conditionalFormatting sqref="R84:R91">
    <cfRule type="cellIs" dxfId="4234" priority="673" operator="lessThan">
      <formula>0.8</formula>
    </cfRule>
    <cfRule type="cellIs" dxfId="4233" priority="674" operator="greaterThan">
      <formula>1</formula>
    </cfRule>
  </conditionalFormatting>
  <conditionalFormatting sqref="R84:R91">
    <cfRule type="cellIs" dxfId="4232" priority="671" operator="greaterThan">
      <formula>1</formula>
    </cfRule>
    <cfRule type="cellIs" dxfId="4231" priority="672" operator="lessThan">
      <formula>0.8</formula>
    </cfRule>
  </conditionalFormatting>
  <conditionalFormatting sqref="P84:P91">
    <cfRule type="cellIs" dxfId="4230" priority="670" operator="greaterThan">
      <formula>0</formula>
    </cfRule>
  </conditionalFormatting>
  <conditionalFormatting sqref="Q84:Q91">
    <cfRule type="cellIs" dxfId="4229" priority="675" operator="lessThan">
      <formula>0</formula>
    </cfRule>
  </conditionalFormatting>
  <conditionalFormatting sqref="Q84:Q91">
    <cfRule type="cellIs" dxfId="4228" priority="669" operator="lessThan">
      <formula>0</formula>
    </cfRule>
  </conditionalFormatting>
  <conditionalFormatting sqref="R84:R91">
    <cfRule type="cellIs" dxfId="4227" priority="667" operator="lessThan">
      <formula>0.8</formula>
    </cfRule>
    <cfRule type="cellIs" dxfId="4226" priority="668" operator="greaterThan">
      <formula>1</formula>
    </cfRule>
  </conditionalFormatting>
  <conditionalFormatting sqref="R84:R91">
    <cfRule type="cellIs" dxfId="4225" priority="665" operator="greaterThan">
      <formula>1</formula>
    </cfRule>
    <cfRule type="cellIs" dxfId="4224" priority="666" operator="lessThan">
      <formula>0.8</formula>
    </cfRule>
  </conditionalFormatting>
  <conditionalFormatting sqref="P84:P91">
    <cfRule type="cellIs" dxfId="4223" priority="664" operator="greaterThan">
      <formula>0</formula>
    </cfRule>
  </conditionalFormatting>
  <conditionalFormatting sqref="P84:P91">
    <cfRule type="cellIs" dxfId="4222" priority="658" operator="greaterThan">
      <formula>0</formula>
    </cfRule>
  </conditionalFormatting>
  <conditionalFormatting sqref="Q84:Q91">
    <cfRule type="cellIs" dxfId="4221" priority="663" operator="lessThan">
      <formula>0</formula>
    </cfRule>
  </conditionalFormatting>
  <conditionalFormatting sqref="R84:R91">
    <cfRule type="cellIs" dxfId="4220" priority="661" operator="lessThan">
      <formula>0.8</formula>
    </cfRule>
    <cfRule type="cellIs" dxfId="4219" priority="662" operator="greaterThan">
      <formula>1</formula>
    </cfRule>
  </conditionalFormatting>
  <conditionalFormatting sqref="R84:R91">
    <cfRule type="cellIs" dxfId="4218" priority="659" operator="greaterThan">
      <formula>1</formula>
    </cfRule>
    <cfRule type="cellIs" dxfId="4217" priority="660" operator="lessThan">
      <formula>0.8</formula>
    </cfRule>
  </conditionalFormatting>
  <conditionalFormatting sqref="P84:P91">
    <cfRule type="cellIs" dxfId="4216" priority="652" operator="greaterThan">
      <formula>0</formula>
    </cfRule>
  </conditionalFormatting>
  <conditionalFormatting sqref="Q84:Q91">
    <cfRule type="cellIs" dxfId="4215" priority="657" operator="lessThan">
      <formula>0</formula>
    </cfRule>
  </conditionalFormatting>
  <conditionalFormatting sqref="R84:R91">
    <cfRule type="cellIs" dxfId="4214" priority="655" operator="lessThan">
      <formula>0.8</formula>
    </cfRule>
    <cfRule type="cellIs" dxfId="4213" priority="656" operator="greaterThan">
      <formula>1</formula>
    </cfRule>
  </conditionalFormatting>
  <conditionalFormatting sqref="R84:R91">
    <cfRule type="cellIs" dxfId="4212" priority="653" operator="greaterThan">
      <formula>1</formula>
    </cfRule>
    <cfRule type="cellIs" dxfId="4211" priority="654" operator="lessThan">
      <formula>0.8</formula>
    </cfRule>
  </conditionalFormatting>
  <conditionalFormatting sqref="R84:R91">
    <cfRule type="cellIs" dxfId="4210" priority="649" operator="lessThan">
      <formula>0.8</formula>
    </cfRule>
    <cfRule type="cellIs" dxfId="4209" priority="650" operator="greaterThan">
      <formula>1</formula>
    </cfRule>
  </conditionalFormatting>
  <conditionalFormatting sqref="R84:R91">
    <cfRule type="cellIs" dxfId="4208" priority="647" operator="greaterThan">
      <formula>1</formula>
    </cfRule>
    <cfRule type="cellIs" dxfId="4207" priority="648" operator="lessThan">
      <formula>0.8</formula>
    </cfRule>
  </conditionalFormatting>
  <conditionalFormatting sqref="P84:P91">
    <cfRule type="cellIs" dxfId="4206" priority="646" operator="greaterThan">
      <formula>0</formula>
    </cfRule>
  </conditionalFormatting>
  <conditionalFormatting sqref="Q84:Q91">
    <cfRule type="cellIs" dxfId="4205" priority="651" operator="lessThan">
      <formula>0</formula>
    </cfRule>
  </conditionalFormatting>
  <conditionalFormatting sqref="P84:P91">
    <cfRule type="cellIs" dxfId="4204" priority="640" operator="greaterThan">
      <formula>0</formula>
    </cfRule>
  </conditionalFormatting>
  <conditionalFormatting sqref="Q84:Q91">
    <cfRule type="cellIs" dxfId="4203" priority="645" operator="lessThan">
      <formula>0</formula>
    </cfRule>
  </conditionalFormatting>
  <conditionalFormatting sqref="R84:R91">
    <cfRule type="cellIs" dxfId="4202" priority="643" operator="lessThan">
      <formula>0.8</formula>
    </cfRule>
    <cfRule type="cellIs" dxfId="4201" priority="644" operator="greaterThan">
      <formula>1</formula>
    </cfRule>
  </conditionalFormatting>
  <conditionalFormatting sqref="R84:R91">
    <cfRule type="cellIs" dxfId="4200" priority="641" operator="greaterThan">
      <formula>1</formula>
    </cfRule>
    <cfRule type="cellIs" dxfId="4199" priority="642" operator="lessThan">
      <formula>0.8</formula>
    </cfRule>
  </conditionalFormatting>
  <conditionalFormatting sqref="R84:R91">
    <cfRule type="cellIs" dxfId="4198" priority="637" operator="lessThan">
      <formula>0.8</formula>
    </cfRule>
    <cfRule type="cellIs" dxfId="4197" priority="638" operator="greaterThan">
      <formula>1</formula>
    </cfRule>
  </conditionalFormatting>
  <conditionalFormatting sqref="R84:R91">
    <cfRule type="cellIs" dxfId="4196" priority="635" operator="greaterThan">
      <formula>1</formula>
    </cfRule>
    <cfRule type="cellIs" dxfId="4195" priority="636" operator="lessThan">
      <formula>0.8</formula>
    </cfRule>
  </conditionalFormatting>
  <conditionalFormatting sqref="P84:P91">
    <cfRule type="cellIs" dxfId="4194" priority="634" operator="greaterThan">
      <formula>0</formula>
    </cfRule>
  </conditionalFormatting>
  <conditionalFormatting sqref="Q84:Q91">
    <cfRule type="cellIs" dxfId="4193" priority="639" operator="lessThan">
      <formula>0</formula>
    </cfRule>
  </conditionalFormatting>
  <conditionalFormatting sqref="R84:R91">
    <cfRule type="cellIs" dxfId="4192" priority="631" operator="lessThan">
      <formula>0.8</formula>
    </cfRule>
    <cfRule type="cellIs" dxfId="4191" priority="632" operator="greaterThan">
      <formula>1</formula>
    </cfRule>
  </conditionalFormatting>
  <conditionalFormatting sqref="R84:R91">
    <cfRule type="cellIs" dxfId="4190" priority="629" operator="greaterThan">
      <formula>1</formula>
    </cfRule>
    <cfRule type="cellIs" dxfId="4189" priority="630" operator="lessThan">
      <formula>0.8</formula>
    </cfRule>
  </conditionalFormatting>
  <conditionalFormatting sqref="P84:P91">
    <cfRule type="cellIs" dxfId="4188" priority="628" operator="greaterThan">
      <formula>0</formula>
    </cfRule>
  </conditionalFormatting>
  <conditionalFormatting sqref="Q84:Q91">
    <cfRule type="cellIs" dxfId="4187" priority="633" operator="lessThan">
      <formula>0</formula>
    </cfRule>
  </conditionalFormatting>
  <conditionalFormatting sqref="Q84:Q91">
    <cfRule type="cellIs" dxfId="4186" priority="627" operator="lessThan">
      <formula>0</formula>
    </cfRule>
  </conditionalFormatting>
  <conditionalFormatting sqref="R84:R91">
    <cfRule type="cellIs" dxfId="4185" priority="625" operator="lessThan">
      <formula>0.8</formula>
    </cfRule>
    <cfRule type="cellIs" dxfId="4184" priority="626" operator="greaterThan">
      <formula>1</formula>
    </cfRule>
  </conditionalFormatting>
  <conditionalFormatting sqref="R84:R91">
    <cfRule type="cellIs" dxfId="4183" priority="623" operator="greaterThan">
      <formula>1</formula>
    </cfRule>
    <cfRule type="cellIs" dxfId="4182" priority="624" operator="lessThan">
      <formula>0.8</formula>
    </cfRule>
  </conditionalFormatting>
  <conditionalFormatting sqref="P84:P91">
    <cfRule type="cellIs" dxfId="4181" priority="622" operator="greaterThan">
      <formula>0</formula>
    </cfRule>
  </conditionalFormatting>
  <conditionalFormatting sqref="Q84:Q91">
    <cfRule type="cellIs" dxfId="4180" priority="616" operator="lessThan">
      <formula>0</formula>
    </cfRule>
  </conditionalFormatting>
  <conditionalFormatting sqref="R84:R91">
    <cfRule type="cellIs" dxfId="4179" priority="620" operator="lessThan">
      <formula>0.8</formula>
    </cfRule>
    <cfRule type="cellIs" dxfId="4178" priority="621" operator="greaterThan">
      <formula>1</formula>
    </cfRule>
  </conditionalFormatting>
  <conditionalFormatting sqref="R84:R91">
    <cfRule type="cellIs" dxfId="4177" priority="618" operator="greaterThan">
      <formula>1</formula>
    </cfRule>
    <cfRule type="cellIs" dxfId="4176" priority="619" operator="lessThan">
      <formula>0.8</formula>
    </cfRule>
  </conditionalFormatting>
  <conditionalFormatting sqref="P84:P91">
    <cfRule type="cellIs" dxfId="4175" priority="617" operator="greaterThan">
      <formula>0</formula>
    </cfRule>
  </conditionalFormatting>
  <conditionalFormatting sqref="Q84:Q91">
    <cfRule type="cellIs" dxfId="4174" priority="615" operator="lessThan">
      <formula>0</formula>
    </cfRule>
  </conditionalFormatting>
  <conditionalFormatting sqref="R84:R91">
    <cfRule type="cellIs" dxfId="4173" priority="613" operator="lessThan">
      <formula>0.8</formula>
    </cfRule>
    <cfRule type="cellIs" dxfId="4172" priority="614" operator="greaterThan">
      <formula>1</formula>
    </cfRule>
  </conditionalFormatting>
  <conditionalFormatting sqref="R84:R91">
    <cfRule type="cellIs" dxfId="4171" priority="611" operator="greaterThan">
      <formula>1</formula>
    </cfRule>
    <cfRule type="cellIs" dxfId="4170" priority="612" operator="lessThan">
      <formula>0.8</formula>
    </cfRule>
  </conditionalFormatting>
  <conditionalFormatting sqref="P84:P91">
    <cfRule type="cellIs" dxfId="4169" priority="610" operator="greaterThan">
      <formula>0</formula>
    </cfRule>
  </conditionalFormatting>
  <conditionalFormatting sqref="Q84:Q91">
    <cfRule type="cellIs" dxfId="4168" priority="609" operator="lessThan">
      <formula>0</formula>
    </cfRule>
  </conditionalFormatting>
  <conditionalFormatting sqref="R84:R91">
    <cfRule type="cellIs" dxfId="4167" priority="607" operator="lessThan">
      <formula>0.8</formula>
    </cfRule>
    <cfRule type="cellIs" dxfId="4166" priority="608" operator="greaterThan">
      <formula>1</formula>
    </cfRule>
  </conditionalFormatting>
  <conditionalFormatting sqref="R84:R91">
    <cfRule type="cellIs" dxfId="4165" priority="605" operator="greaterThan">
      <formula>1</formula>
    </cfRule>
    <cfRule type="cellIs" dxfId="4164" priority="606" operator="lessThan">
      <formula>0.8</formula>
    </cfRule>
  </conditionalFormatting>
  <conditionalFormatting sqref="P84:P91">
    <cfRule type="cellIs" dxfId="4163" priority="604" operator="greaterThan">
      <formula>0</formula>
    </cfRule>
  </conditionalFormatting>
  <conditionalFormatting sqref="Q84:Q91">
    <cfRule type="cellIs" dxfId="4162" priority="603" operator="lessThan">
      <formula>0</formula>
    </cfRule>
  </conditionalFormatting>
  <conditionalFormatting sqref="R84:R91">
    <cfRule type="cellIs" dxfId="4161" priority="601" operator="lessThan">
      <formula>0.8</formula>
    </cfRule>
    <cfRule type="cellIs" dxfId="4160" priority="602" operator="greaterThan">
      <formula>1</formula>
    </cfRule>
  </conditionalFormatting>
  <conditionalFormatting sqref="R84:R91">
    <cfRule type="cellIs" dxfId="4159" priority="599" operator="greaterThan">
      <formula>1</formula>
    </cfRule>
    <cfRule type="cellIs" dxfId="4158" priority="600" operator="lessThan">
      <formula>0.8</formula>
    </cfRule>
  </conditionalFormatting>
  <conditionalFormatting sqref="P84:P91">
    <cfRule type="cellIs" dxfId="4157" priority="598" operator="greaterThan">
      <formula>0</formula>
    </cfRule>
  </conditionalFormatting>
  <conditionalFormatting sqref="Q84:Q91">
    <cfRule type="cellIs" dxfId="4156" priority="597" operator="lessThan">
      <formula>0</formula>
    </cfRule>
  </conditionalFormatting>
  <conditionalFormatting sqref="R84:R91">
    <cfRule type="cellIs" dxfId="4155" priority="595" operator="lessThan">
      <formula>0.8</formula>
    </cfRule>
    <cfRule type="cellIs" dxfId="4154" priority="596" operator="greaterThan">
      <formula>1</formula>
    </cfRule>
  </conditionalFormatting>
  <conditionalFormatting sqref="R84:R91">
    <cfRule type="cellIs" dxfId="4153" priority="593" operator="greaterThan">
      <formula>1</formula>
    </cfRule>
    <cfRule type="cellIs" dxfId="4152" priority="594" operator="lessThan">
      <formula>0.8</formula>
    </cfRule>
  </conditionalFormatting>
  <conditionalFormatting sqref="P84:P91">
    <cfRule type="cellIs" dxfId="4151" priority="592" operator="greaterThan">
      <formula>0</formula>
    </cfRule>
  </conditionalFormatting>
  <conditionalFormatting sqref="Q84:Q91">
    <cfRule type="cellIs" dxfId="4150" priority="591" operator="lessThan">
      <formula>0</formula>
    </cfRule>
  </conditionalFormatting>
  <conditionalFormatting sqref="R84:R91">
    <cfRule type="cellIs" dxfId="4149" priority="589" operator="lessThan">
      <formula>0.8</formula>
    </cfRule>
    <cfRule type="cellIs" dxfId="4148" priority="590" operator="greaterThan">
      <formula>1</formula>
    </cfRule>
  </conditionalFormatting>
  <conditionalFormatting sqref="R84:R91">
    <cfRule type="cellIs" dxfId="4147" priority="587" operator="greaterThan">
      <formula>1</formula>
    </cfRule>
    <cfRule type="cellIs" dxfId="4146" priority="588" operator="lessThan">
      <formula>0.8</formula>
    </cfRule>
  </conditionalFormatting>
  <conditionalFormatting sqref="P84:P91">
    <cfRule type="cellIs" dxfId="4145" priority="586" operator="greaterThan">
      <formula>0</formula>
    </cfRule>
  </conditionalFormatting>
  <conditionalFormatting sqref="P84:P91">
    <cfRule type="cellIs" dxfId="4144" priority="580" operator="greaterThan">
      <formula>0</formula>
    </cfRule>
  </conditionalFormatting>
  <conditionalFormatting sqref="Q84:Q91">
    <cfRule type="cellIs" dxfId="4143" priority="585" operator="lessThan">
      <formula>0</formula>
    </cfRule>
  </conditionalFormatting>
  <conditionalFormatting sqref="R84:R91">
    <cfRule type="cellIs" dxfId="4142" priority="583" operator="lessThan">
      <formula>0.8</formula>
    </cfRule>
    <cfRule type="cellIs" dxfId="4141" priority="584" operator="greaterThan">
      <formula>1</formula>
    </cfRule>
  </conditionalFormatting>
  <conditionalFormatting sqref="R84:R91">
    <cfRule type="cellIs" dxfId="4140" priority="581" operator="greaterThan">
      <formula>1</formula>
    </cfRule>
    <cfRule type="cellIs" dxfId="4139" priority="582" operator="lessThan">
      <formula>0.8</formula>
    </cfRule>
  </conditionalFormatting>
  <conditionalFormatting sqref="P84:P91">
    <cfRule type="cellIs" dxfId="4138" priority="574" operator="greaterThan">
      <formula>0</formula>
    </cfRule>
  </conditionalFormatting>
  <conditionalFormatting sqref="Q84:Q91">
    <cfRule type="cellIs" dxfId="4137" priority="579" operator="lessThan">
      <formula>0</formula>
    </cfRule>
  </conditionalFormatting>
  <conditionalFormatting sqref="R84:R91">
    <cfRule type="cellIs" dxfId="4136" priority="577" operator="lessThan">
      <formula>0.8</formula>
    </cfRule>
    <cfRule type="cellIs" dxfId="4135" priority="578" operator="greaterThan">
      <formula>1</formula>
    </cfRule>
  </conditionalFormatting>
  <conditionalFormatting sqref="R84:R91">
    <cfRule type="cellIs" dxfId="4134" priority="575" operator="greaterThan">
      <formula>1</formula>
    </cfRule>
    <cfRule type="cellIs" dxfId="4133" priority="576" operator="lessThan">
      <formula>0.8</formula>
    </cfRule>
  </conditionalFormatting>
  <conditionalFormatting sqref="R84:R91">
    <cfRule type="cellIs" dxfId="4132" priority="571" operator="lessThan">
      <formula>0.8</formula>
    </cfRule>
    <cfRule type="cellIs" dxfId="4131" priority="572" operator="greaterThan">
      <formula>1</formula>
    </cfRule>
  </conditionalFormatting>
  <conditionalFormatting sqref="R84:R91">
    <cfRule type="cellIs" dxfId="4130" priority="569" operator="greaterThan">
      <formula>1</formula>
    </cfRule>
    <cfRule type="cellIs" dxfId="4129" priority="570" operator="lessThan">
      <formula>0.8</formula>
    </cfRule>
  </conditionalFormatting>
  <conditionalFormatting sqref="P84:P91">
    <cfRule type="cellIs" dxfId="4128" priority="568" operator="greaterThan">
      <formula>0</formula>
    </cfRule>
  </conditionalFormatting>
  <conditionalFormatting sqref="Q84:Q91">
    <cfRule type="cellIs" dxfId="4127" priority="573" operator="lessThan">
      <formula>0</formula>
    </cfRule>
  </conditionalFormatting>
  <conditionalFormatting sqref="Q84:Q91">
    <cfRule type="cellIs" dxfId="4126" priority="567" operator="lessThan">
      <formula>0</formula>
    </cfRule>
  </conditionalFormatting>
  <conditionalFormatting sqref="R84:R91">
    <cfRule type="cellIs" dxfId="4125" priority="565" operator="lessThan">
      <formula>0.8</formula>
    </cfRule>
    <cfRule type="cellIs" dxfId="4124" priority="566" operator="greaterThan">
      <formula>1</formula>
    </cfRule>
  </conditionalFormatting>
  <conditionalFormatting sqref="R84:R91">
    <cfRule type="cellIs" dxfId="4123" priority="563" operator="greaterThan">
      <formula>1</formula>
    </cfRule>
    <cfRule type="cellIs" dxfId="4122" priority="564" operator="lessThan">
      <formula>0.8</formula>
    </cfRule>
  </conditionalFormatting>
  <conditionalFormatting sqref="P84:P91">
    <cfRule type="cellIs" dxfId="4121" priority="562" operator="greaterThan">
      <formula>0</formula>
    </cfRule>
  </conditionalFormatting>
  <conditionalFormatting sqref="Q84:Q91">
    <cfRule type="cellIs" dxfId="4120" priority="561" operator="lessThan">
      <formula>0</formula>
    </cfRule>
  </conditionalFormatting>
  <conditionalFormatting sqref="R84:R91">
    <cfRule type="cellIs" dxfId="4119" priority="559" operator="lessThan">
      <formula>0.8</formula>
    </cfRule>
    <cfRule type="cellIs" dxfId="4118" priority="560" operator="greaterThan">
      <formula>1</formula>
    </cfRule>
  </conditionalFormatting>
  <conditionalFormatting sqref="R84:R91">
    <cfRule type="cellIs" dxfId="4117" priority="557" operator="greaterThan">
      <formula>1</formula>
    </cfRule>
    <cfRule type="cellIs" dxfId="4116" priority="558" operator="lessThan">
      <formula>0.8</formula>
    </cfRule>
  </conditionalFormatting>
  <conditionalFormatting sqref="P84:P91">
    <cfRule type="cellIs" dxfId="4115" priority="556" operator="greaterThan">
      <formula>0</formula>
    </cfRule>
  </conditionalFormatting>
  <conditionalFormatting sqref="Q84:Q91">
    <cfRule type="cellIs" dxfId="4114" priority="555" operator="lessThan">
      <formula>0</formula>
    </cfRule>
  </conditionalFormatting>
  <conditionalFormatting sqref="R84:R91">
    <cfRule type="cellIs" dxfId="4113" priority="553" operator="lessThan">
      <formula>0.8</formula>
    </cfRule>
    <cfRule type="cellIs" dxfId="4112" priority="554" operator="greaterThan">
      <formula>1</formula>
    </cfRule>
  </conditionalFormatting>
  <conditionalFormatting sqref="R84:R91">
    <cfRule type="cellIs" dxfId="4111" priority="551" operator="greaterThan">
      <formula>1</formula>
    </cfRule>
    <cfRule type="cellIs" dxfId="4110" priority="552" operator="lessThan">
      <formula>0.8</formula>
    </cfRule>
  </conditionalFormatting>
  <conditionalFormatting sqref="P84:P91">
    <cfRule type="cellIs" dxfId="4109" priority="550" operator="greaterThan">
      <formula>0</formula>
    </cfRule>
  </conditionalFormatting>
  <conditionalFormatting sqref="Q84:Q91">
    <cfRule type="cellIs" dxfId="4108" priority="549" operator="lessThan">
      <formula>0</formula>
    </cfRule>
  </conditionalFormatting>
  <conditionalFormatting sqref="R84:R91">
    <cfRule type="cellIs" dxfId="4107" priority="547" operator="lessThan">
      <formula>0.8</formula>
    </cfRule>
    <cfRule type="cellIs" dxfId="4106" priority="548" operator="greaterThan">
      <formula>1</formula>
    </cfRule>
  </conditionalFormatting>
  <conditionalFormatting sqref="R84:R91">
    <cfRule type="cellIs" dxfId="4105" priority="545" operator="greaterThan">
      <formula>1</formula>
    </cfRule>
    <cfRule type="cellIs" dxfId="4104" priority="546" operator="lessThan">
      <formula>0.8</formula>
    </cfRule>
  </conditionalFormatting>
  <conditionalFormatting sqref="P84:P91">
    <cfRule type="cellIs" dxfId="4103" priority="544" operator="greaterThan">
      <formula>0</formula>
    </cfRule>
  </conditionalFormatting>
  <conditionalFormatting sqref="P84:P91">
    <cfRule type="cellIs" dxfId="4102" priority="538" operator="greaterThan">
      <formula>0</formula>
    </cfRule>
  </conditionalFormatting>
  <conditionalFormatting sqref="Q84:Q91">
    <cfRule type="cellIs" dxfId="4101" priority="543" operator="lessThan">
      <formula>0</formula>
    </cfRule>
  </conditionalFormatting>
  <conditionalFormatting sqref="R84:R91">
    <cfRule type="cellIs" dxfId="4100" priority="541" operator="lessThan">
      <formula>0.8</formula>
    </cfRule>
    <cfRule type="cellIs" dxfId="4099" priority="542" operator="greaterThan">
      <formula>1</formula>
    </cfRule>
  </conditionalFormatting>
  <conditionalFormatting sqref="R84:R91">
    <cfRule type="cellIs" dxfId="4098" priority="539" operator="greaterThan">
      <formula>1</formula>
    </cfRule>
    <cfRule type="cellIs" dxfId="4097" priority="540" operator="lessThan">
      <formula>0.8</formula>
    </cfRule>
  </conditionalFormatting>
  <conditionalFormatting sqref="P84:P91">
    <cfRule type="cellIs" dxfId="4096" priority="532" operator="greaterThan">
      <formula>0</formula>
    </cfRule>
  </conditionalFormatting>
  <conditionalFormatting sqref="Q84:Q91">
    <cfRule type="cellIs" dxfId="4095" priority="537" operator="lessThan">
      <formula>0</formula>
    </cfRule>
  </conditionalFormatting>
  <conditionalFormatting sqref="R84:R91">
    <cfRule type="cellIs" dxfId="4094" priority="535" operator="lessThan">
      <formula>0.8</formula>
    </cfRule>
    <cfRule type="cellIs" dxfId="4093" priority="536" operator="greaterThan">
      <formula>1</formula>
    </cfRule>
  </conditionalFormatting>
  <conditionalFormatting sqref="R84:R91">
    <cfRule type="cellIs" dxfId="4092" priority="533" operator="greaterThan">
      <formula>1</formula>
    </cfRule>
    <cfRule type="cellIs" dxfId="4091" priority="534" operator="lessThan">
      <formula>0.8</formula>
    </cfRule>
  </conditionalFormatting>
  <conditionalFormatting sqref="R84:R91">
    <cfRule type="cellIs" dxfId="4090" priority="529" operator="lessThan">
      <formula>0.8</formula>
    </cfRule>
    <cfRule type="cellIs" dxfId="4089" priority="530" operator="greaterThan">
      <formula>1</formula>
    </cfRule>
  </conditionalFormatting>
  <conditionalFormatting sqref="R84:R91">
    <cfRule type="cellIs" dxfId="4088" priority="527" operator="greaterThan">
      <formula>1</formula>
    </cfRule>
    <cfRule type="cellIs" dxfId="4087" priority="528" operator="lessThan">
      <formula>0.8</formula>
    </cfRule>
  </conditionalFormatting>
  <conditionalFormatting sqref="P84:P91">
    <cfRule type="cellIs" dxfId="4086" priority="526" operator="greaterThan">
      <formula>0</formula>
    </cfRule>
  </conditionalFormatting>
  <conditionalFormatting sqref="Q84:Q91">
    <cfRule type="cellIs" dxfId="4085" priority="531" operator="lessThan">
      <formula>0</formula>
    </cfRule>
  </conditionalFormatting>
  <conditionalFormatting sqref="Q84:Q91">
    <cfRule type="cellIs" dxfId="4084" priority="525" operator="lessThan">
      <formula>0</formula>
    </cfRule>
  </conditionalFormatting>
  <conditionalFormatting sqref="R84:R91">
    <cfRule type="cellIs" dxfId="4083" priority="523" operator="lessThan">
      <formula>0.8</formula>
    </cfRule>
    <cfRule type="cellIs" dxfId="4082" priority="524" operator="greaterThan">
      <formula>1</formula>
    </cfRule>
  </conditionalFormatting>
  <conditionalFormatting sqref="R84:R91">
    <cfRule type="cellIs" dxfId="4081" priority="521" operator="greaterThan">
      <formula>1</formula>
    </cfRule>
    <cfRule type="cellIs" dxfId="4080" priority="522" operator="lessThan">
      <formula>0.8</formula>
    </cfRule>
  </conditionalFormatting>
  <conditionalFormatting sqref="P84:P91">
    <cfRule type="cellIs" dxfId="4079" priority="520" operator="greaterThan">
      <formula>0</formula>
    </cfRule>
  </conditionalFormatting>
  <conditionalFormatting sqref="P84:P91">
    <cfRule type="cellIs" dxfId="4078" priority="514" operator="greaterThan">
      <formula>0</formula>
    </cfRule>
  </conditionalFormatting>
  <conditionalFormatting sqref="Q84:Q91">
    <cfRule type="cellIs" dxfId="4077" priority="519" operator="lessThan">
      <formula>0</formula>
    </cfRule>
  </conditionalFormatting>
  <conditionalFormatting sqref="R84:R91">
    <cfRule type="cellIs" dxfId="4076" priority="517" operator="lessThan">
      <formula>0.8</formula>
    </cfRule>
    <cfRule type="cellIs" dxfId="4075" priority="518" operator="greaterThan">
      <formula>1</formula>
    </cfRule>
  </conditionalFormatting>
  <conditionalFormatting sqref="R84:R91">
    <cfRule type="cellIs" dxfId="4074" priority="515" operator="greaterThan">
      <formula>1</formula>
    </cfRule>
    <cfRule type="cellIs" dxfId="4073" priority="516" operator="lessThan">
      <formula>0.8</formula>
    </cfRule>
  </conditionalFormatting>
  <conditionalFormatting sqref="P84:P91">
    <cfRule type="cellIs" dxfId="4072" priority="508" operator="greaterThan">
      <formula>0</formula>
    </cfRule>
  </conditionalFormatting>
  <conditionalFormatting sqref="Q84:Q91">
    <cfRule type="cellIs" dxfId="4071" priority="513" operator="lessThan">
      <formula>0</formula>
    </cfRule>
  </conditionalFormatting>
  <conditionalFormatting sqref="R84:R91">
    <cfRule type="cellIs" dxfId="4070" priority="511" operator="lessThan">
      <formula>0.8</formula>
    </cfRule>
    <cfRule type="cellIs" dxfId="4069" priority="512" operator="greaterThan">
      <formula>1</formula>
    </cfRule>
  </conditionalFormatting>
  <conditionalFormatting sqref="R84:R91">
    <cfRule type="cellIs" dxfId="4068" priority="509" operator="greaterThan">
      <formula>1</formula>
    </cfRule>
    <cfRule type="cellIs" dxfId="4067" priority="510" operator="lessThan">
      <formula>0.8</formula>
    </cfRule>
  </conditionalFormatting>
  <conditionalFormatting sqref="R84:R91">
    <cfRule type="cellIs" dxfId="4066" priority="505" operator="lessThan">
      <formula>0.8</formula>
    </cfRule>
    <cfRule type="cellIs" dxfId="4065" priority="506" operator="greaterThan">
      <formula>1</formula>
    </cfRule>
  </conditionalFormatting>
  <conditionalFormatting sqref="R84:R91">
    <cfRule type="cellIs" dxfId="4064" priority="503" operator="greaterThan">
      <formula>1</formula>
    </cfRule>
    <cfRule type="cellIs" dxfId="4063" priority="504" operator="lessThan">
      <formula>0.8</formula>
    </cfRule>
  </conditionalFormatting>
  <conditionalFormatting sqref="P84:P91">
    <cfRule type="cellIs" dxfId="4062" priority="502" operator="greaterThan">
      <formula>0</formula>
    </cfRule>
  </conditionalFormatting>
  <conditionalFormatting sqref="Q84:Q91">
    <cfRule type="cellIs" dxfId="4061" priority="507" operator="lessThan">
      <formula>0</formula>
    </cfRule>
  </conditionalFormatting>
  <conditionalFormatting sqref="P84:P91">
    <cfRule type="cellIs" dxfId="4060" priority="496" operator="greaterThan">
      <formula>0</formula>
    </cfRule>
  </conditionalFormatting>
  <conditionalFormatting sqref="Q84:Q91">
    <cfRule type="cellIs" dxfId="4059" priority="501" operator="lessThan">
      <formula>0</formula>
    </cfRule>
  </conditionalFormatting>
  <conditionalFormatting sqref="R84:R91">
    <cfRule type="cellIs" dxfId="4058" priority="499" operator="lessThan">
      <formula>0.8</formula>
    </cfRule>
    <cfRule type="cellIs" dxfId="4057" priority="500" operator="greaterThan">
      <formula>1</formula>
    </cfRule>
  </conditionalFormatting>
  <conditionalFormatting sqref="R84:R91">
    <cfRule type="cellIs" dxfId="4056" priority="497" operator="greaterThan">
      <formula>1</formula>
    </cfRule>
    <cfRule type="cellIs" dxfId="4055" priority="498" operator="lessThan">
      <formula>0.8</formula>
    </cfRule>
  </conditionalFormatting>
  <conditionalFormatting sqref="R84:R91">
    <cfRule type="cellIs" dxfId="4054" priority="493" operator="lessThan">
      <formula>0.8</formula>
    </cfRule>
    <cfRule type="cellIs" dxfId="4053" priority="494" operator="greaterThan">
      <formula>1</formula>
    </cfRule>
  </conditionalFormatting>
  <conditionalFormatting sqref="R84:R91">
    <cfRule type="cellIs" dxfId="4052" priority="491" operator="greaterThan">
      <formula>1</formula>
    </cfRule>
    <cfRule type="cellIs" dxfId="4051" priority="492" operator="lessThan">
      <formula>0.8</formula>
    </cfRule>
  </conditionalFormatting>
  <conditionalFormatting sqref="P84:P91">
    <cfRule type="cellIs" dxfId="4050" priority="490" operator="greaterThan">
      <formula>0</formula>
    </cfRule>
  </conditionalFormatting>
  <conditionalFormatting sqref="Q84:Q91">
    <cfRule type="cellIs" dxfId="4049" priority="495" operator="lessThan">
      <formula>0</formula>
    </cfRule>
  </conditionalFormatting>
  <conditionalFormatting sqref="R84:R91">
    <cfRule type="cellIs" dxfId="4048" priority="487" operator="lessThan">
      <formula>0.8</formula>
    </cfRule>
    <cfRule type="cellIs" dxfId="4047" priority="488" operator="greaterThan">
      <formula>1</formula>
    </cfRule>
  </conditionalFormatting>
  <conditionalFormatting sqref="R84:R91">
    <cfRule type="cellIs" dxfId="4046" priority="485" operator="greaterThan">
      <formula>1</formula>
    </cfRule>
    <cfRule type="cellIs" dxfId="4045" priority="486" operator="lessThan">
      <formula>0.8</formula>
    </cfRule>
  </conditionalFormatting>
  <conditionalFormatting sqref="P84:P91">
    <cfRule type="cellIs" dxfId="4044" priority="484" operator="greaterThan">
      <formula>0</formula>
    </cfRule>
  </conditionalFormatting>
  <conditionalFormatting sqref="Q84:Q91">
    <cfRule type="cellIs" dxfId="4043" priority="489" operator="lessThan">
      <formula>0</formula>
    </cfRule>
  </conditionalFormatting>
  <conditionalFormatting sqref="Q84:Q91">
    <cfRule type="cellIs" dxfId="4042" priority="483" operator="lessThan">
      <formula>0</formula>
    </cfRule>
  </conditionalFormatting>
  <conditionalFormatting sqref="R84:R91">
    <cfRule type="cellIs" dxfId="4041" priority="481" operator="lessThan">
      <formula>0.8</formula>
    </cfRule>
    <cfRule type="cellIs" dxfId="4040" priority="482" operator="greaterThan">
      <formula>1</formula>
    </cfRule>
  </conditionalFormatting>
  <conditionalFormatting sqref="R84:R91">
    <cfRule type="cellIs" dxfId="4039" priority="479" operator="greaterThan">
      <formula>1</formula>
    </cfRule>
    <cfRule type="cellIs" dxfId="4038" priority="480" operator="lessThan">
      <formula>0.8</formula>
    </cfRule>
  </conditionalFormatting>
  <conditionalFormatting sqref="P84:P91">
    <cfRule type="cellIs" dxfId="4037" priority="478" operator="greaterThan">
      <formula>0</formula>
    </cfRule>
  </conditionalFormatting>
  <conditionalFormatting sqref="Q84:Q91">
    <cfRule type="cellIs" dxfId="4036" priority="472" operator="lessThan">
      <formula>0</formula>
    </cfRule>
  </conditionalFormatting>
  <conditionalFormatting sqref="R84:R91">
    <cfRule type="cellIs" dxfId="4035" priority="476" operator="lessThan">
      <formula>0.8</formula>
    </cfRule>
    <cfRule type="cellIs" dxfId="4034" priority="477" operator="greaterThan">
      <formula>1</formula>
    </cfRule>
  </conditionalFormatting>
  <conditionalFormatting sqref="R84:R91">
    <cfRule type="cellIs" dxfId="4033" priority="474" operator="greaterThan">
      <formula>1</formula>
    </cfRule>
    <cfRule type="cellIs" dxfId="4032" priority="475" operator="lessThan">
      <formula>0.8</formula>
    </cfRule>
  </conditionalFormatting>
  <conditionalFormatting sqref="P84:P91">
    <cfRule type="cellIs" dxfId="4031" priority="473" operator="greaterThan">
      <formula>0</formula>
    </cfRule>
  </conditionalFormatting>
  <conditionalFormatting sqref="Q84:Q91">
    <cfRule type="cellIs" dxfId="4030" priority="471" operator="lessThan">
      <formula>0</formula>
    </cfRule>
  </conditionalFormatting>
  <conditionalFormatting sqref="R84:R91">
    <cfRule type="cellIs" dxfId="4029" priority="469" operator="lessThan">
      <formula>0.8</formula>
    </cfRule>
    <cfRule type="cellIs" dxfId="4028" priority="470" operator="greaterThan">
      <formula>1</formula>
    </cfRule>
  </conditionalFormatting>
  <conditionalFormatting sqref="R84:R91">
    <cfRule type="cellIs" dxfId="4027" priority="467" operator="greaterThan">
      <formula>1</formula>
    </cfRule>
    <cfRule type="cellIs" dxfId="4026" priority="468" operator="lessThan">
      <formula>0.8</formula>
    </cfRule>
  </conditionalFormatting>
  <conditionalFormatting sqref="P84:P91">
    <cfRule type="cellIs" dxfId="4025" priority="466" operator="greaterThan">
      <formula>0</formula>
    </cfRule>
  </conditionalFormatting>
  <conditionalFormatting sqref="Q84:Q91">
    <cfRule type="cellIs" dxfId="4024" priority="465" operator="lessThan">
      <formula>0</formula>
    </cfRule>
  </conditionalFormatting>
  <conditionalFormatting sqref="R84:R91">
    <cfRule type="cellIs" dxfId="4023" priority="463" operator="lessThan">
      <formula>0.8</formula>
    </cfRule>
    <cfRule type="cellIs" dxfId="4022" priority="464" operator="greaterThan">
      <formula>1</formula>
    </cfRule>
  </conditionalFormatting>
  <conditionalFormatting sqref="R84:R91">
    <cfRule type="cellIs" dxfId="4021" priority="461" operator="greaterThan">
      <formula>1</formula>
    </cfRule>
    <cfRule type="cellIs" dxfId="4020" priority="462" operator="lessThan">
      <formula>0.8</formula>
    </cfRule>
  </conditionalFormatting>
  <conditionalFormatting sqref="P84:P91">
    <cfRule type="cellIs" dxfId="4019" priority="460" operator="greaterThan">
      <formula>0</formula>
    </cfRule>
  </conditionalFormatting>
  <conditionalFormatting sqref="Q84:Q91">
    <cfRule type="cellIs" dxfId="4018" priority="459" operator="lessThan">
      <formula>0</formula>
    </cfRule>
  </conditionalFormatting>
  <conditionalFormatting sqref="R84:R91">
    <cfRule type="cellIs" dxfId="4017" priority="457" operator="lessThan">
      <formula>0.8</formula>
    </cfRule>
    <cfRule type="cellIs" dxfId="4016" priority="458" operator="greaterThan">
      <formula>1</formula>
    </cfRule>
  </conditionalFormatting>
  <conditionalFormatting sqref="R84:R91">
    <cfRule type="cellIs" dxfId="4015" priority="455" operator="greaterThan">
      <formula>1</formula>
    </cfRule>
    <cfRule type="cellIs" dxfId="4014" priority="456" operator="lessThan">
      <formula>0.8</formula>
    </cfRule>
  </conditionalFormatting>
  <conditionalFormatting sqref="P84:P91">
    <cfRule type="cellIs" dxfId="4013" priority="454" operator="greaterThan">
      <formula>0</formula>
    </cfRule>
  </conditionalFormatting>
  <conditionalFormatting sqref="Q84:Q91">
    <cfRule type="cellIs" dxfId="4012" priority="453" operator="lessThan">
      <formula>0</formula>
    </cfRule>
  </conditionalFormatting>
  <conditionalFormatting sqref="R84:R91">
    <cfRule type="cellIs" dxfId="4011" priority="451" operator="lessThan">
      <formula>0.8</formula>
    </cfRule>
    <cfRule type="cellIs" dxfId="4010" priority="452" operator="greaterThan">
      <formula>1</formula>
    </cfRule>
  </conditionalFormatting>
  <conditionalFormatting sqref="R84:R91">
    <cfRule type="cellIs" dxfId="4009" priority="449" operator="greaterThan">
      <formula>1</formula>
    </cfRule>
    <cfRule type="cellIs" dxfId="4008" priority="450" operator="lessThan">
      <formula>0.8</formula>
    </cfRule>
  </conditionalFormatting>
  <conditionalFormatting sqref="P84:P91">
    <cfRule type="cellIs" dxfId="4007" priority="448" operator="greaterThan">
      <formula>0</formula>
    </cfRule>
  </conditionalFormatting>
  <conditionalFormatting sqref="Q84:Q91">
    <cfRule type="cellIs" dxfId="4006" priority="447" operator="lessThan">
      <formula>0</formula>
    </cfRule>
  </conditionalFormatting>
  <conditionalFormatting sqref="R84:R91">
    <cfRule type="cellIs" dxfId="4005" priority="445" operator="lessThan">
      <formula>0.8</formula>
    </cfRule>
    <cfRule type="cellIs" dxfId="4004" priority="446" operator="greaterThan">
      <formula>1</formula>
    </cfRule>
  </conditionalFormatting>
  <conditionalFormatting sqref="R84:R91">
    <cfRule type="cellIs" dxfId="4003" priority="443" operator="greaterThan">
      <formula>1</formula>
    </cfRule>
    <cfRule type="cellIs" dxfId="4002" priority="444" operator="lessThan">
      <formula>0.8</formula>
    </cfRule>
  </conditionalFormatting>
  <conditionalFormatting sqref="P84:P91">
    <cfRule type="cellIs" dxfId="4001" priority="442" operator="greaterThan">
      <formula>0</formula>
    </cfRule>
  </conditionalFormatting>
  <conditionalFormatting sqref="P84:P91">
    <cfRule type="cellIs" dxfId="4000" priority="436" operator="greaterThan">
      <formula>0</formula>
    </cfRule>
  </conditionalFormatting>
  <conditionalFormatting sqref="Q84:Q91">
    <cfRule type="cellIs" dxfId="3999" priority="441" operator="lessThan">
      <formula>0</formula>
    </cfRule>
  </conditionalFormatting>
  <conditionalFormatting sqref="R84:R91">
    <cfRule type="cellIs" dxfId="3998" priority="439" operator="lessThan">
      <formula>0.8</formula>
    </cfRule>
    <cfRule type="cellIs" dxfId="3997" priority="440" operator="greaterThan">
      <formula>1</formula>
    </cfRule>
  </conditionalFormatting>
  <conditionalFormatting sqref="R84:R91">
    <cfRule type="cellIs" dxfId="3996" priority="437" operator="greaterThan">
      <formula>1</formula>
    </cfRule>
    <cfRule type="cellIs" dxfId="3995" priority="438" operator="lessThan">
      <formula>0.8</formula>
    </cfRule>
  </conditionalFormatting>
  <conditionalFormatting sqref="P84:P91">
    <cfRule type="cellIs" dxfId="3994" priority="430" operator="greaterThan">
      <formula>0</formula>
    </cfRule>
  </conditionalFormatting>
  <conditionalFormatting sqref="Q84:Q91">
    <cfRule type="cellIs" dxfId="3993" priority="435" operator="lessThan">
      <formula>0</formula>
    </cfRule>
  </conditionalFormatting>
  <conditionalFormatting sqref="R84:R91">
    <cfRule type="cellIs" dxfId="3992" priority="433" operator="lessThan">
      <formula>0.8</formula>
    </cfRule>
    <cfRule type="cellIs" dxfId="3991" priority="434" operator="greaterThan">
      <formula>1</formula>
    </cfRule>
  </conditionalFormatting>
  <conditionalFormatting sqref="R84:R91">
    <cfRule type="cellIs" dxfId="3990" priority="431" operator="greaterThan">
      <formula>1</formula>
    </cfRule>
    <cfRule type="cellIs" dxfId="3989" priority="432" operator="lessThan">
      <formula>0.8</formula>
    </cfRule>
  </conditionalFormatting>
  <conditionalFormatting sqref="R84:R91">
    <cfRule type="cellIs" dxfId="3988" priority="427" operator="lessThan">
      <formula>0.8</formula>
    </cfRule>
    <cfRule type="cellIs" dxfId="3987" priority="428" operator="greaterThan">
      <formula>1</formula>
    </cfRule>
  </conditionalFormatting>
  <conditionalFormatting sqref="R84:R91">
    <cfRule type="cellIs" dxfId="3986" priority="425" operator="greaterThan">
      <formula>1</formula>
    </cfRule>
    <cfRule type="cellIs" dxfId="3985" priority="426" operator="lessThan">
      <formula>0.8</formula>
    </cfRule>
  </conditionalFormatting>
  <conditionalFormatting sqref="P84:P91">
    <cfRule type="cellIs" dxfId="3984" priority="424" operator="greaterThan">
      <formula>0</formula>
    </cfRule>
  </conditionalFormatting>
  <conditionalFormatting sqref="Q84:Q91">
    <cfRule type="cellIs" dxfId="3983" priority="429" operator="lessThan">
      <formula>0</formula>
    </cfRule>
  </conditionalFormatting>
  <conditionalFormatting sqref="Q84:Q91">
    <cfRule type="cellIs" dxfId="3982" priority="418" operator="lessThan">
      <formula>0</formula>
    </cfRule>
  </conditionalFormatting>
  <conditionalFormatting sqref="P84:P91">
    <cfRule type="cellIs" dxfId="3981" priority="419" operator="greaterThan">
      <formula>0</formula>
    </cfRule>
  </conditionalFormatting>
  <conditionalFormatting sqref="R84:R91">
    <cfRule type="cellIs" dxfId="3980" priority="422" operator="lessThan">
      <formula>0.8</formula>
    </cfRule>
    <cfRule type="cellIs" dxfId="3979" priority="423" operator="greaterThan">
      <formula>1</formula>
    </cfRule>
  </conditionalFormatting>
  <conditionalFormatting sqref="R84:R91">
    <cfRule type="cellIs" dxfId="3978" priority="420" operator="greaterThan">
      <formula>1</formula>
    </cfRule>
    <cfRule type="cellIs" dxfId="3977" priority="421" operator="lessThan">
      <formula>0.8</formula>
    </cfRule>
  </conditionalFormatting>
  <conditionalFormatting sqref="Q84:Q91">
    <cfRule type="cellIs" dxfId="3976" priority="412" operator="lessThan">
      <formula>0</formula>
    </cfRule>
  </conditionalFormatting>
  <conditionalFormatting sqref="R84:R91">
    <cfRule type="cellIs" dxfId="3975" priority="416" operator="lessThan">
      <formula>0.8</formula>
    </cfRule>
    <cfRule type="cellIs" dxfId="3974" priority="417" operator="greaterThan">
      <formula>1</formula>
    </cfRule>
  </conditionalFormatting>
  <conditionalFormatting sqref="R84:R91">
    <cfRule type="cellIs" dxfId="3973" priority="414" operator="greaterThan">
      <formula>1</formula>
    </cfRule>
    <cfRule type="cellIs" dxfId="3972" priority="415" operator="lessThan">
      <formula>0.8</formula>
    </cfRule>
  </conditionalFormatting>
  <conditionalFormatting sqref="P84:P91">
    <cfRule type="cellIs" dxfId="3971" priority="413" operator="greaterThan">
      <formula>0</formula>
    </cfRule>
  </conditionalFormatting>
  <conditionalFormatting sqref="Q84:Q91">
    <cfRule type="cellIs" dxfId="3970" priority="411" operator="lessThan">
      <formula>0</formula>
    </cfRule>
  </conditionalFormatting>
  <conditionalFormatting sqref="R84:R91">
    <cfRule type="cellIs" dxfId="3969" priority="409" operator="lessThan">
      <formula>0.8</formula>
    </cfRule>
    <cfRule type="cellIs" dxfId="3968" priority="410" operator="greaterThan">
      <formula>1</formula>
    </cfRule>
  </conditionalFormatting>
  <conditionalFormatting sqref="R84:R91">
    <cfRule type="cellIs" dxfId="3967" priority="407" operator="greaterThan">
      <formula>1</formula>
    </cfRule>
    <cfRule type="cellIs" dxfId="3966" priority="408" operator="lessThan">
      <formula>0.8</formula>
    </cfRule>
  </conditionalFormatting>
  <conditionalFormatting sqref="P84:P91">
    <cfRule type="cellIs" dxfId="3965" priority="406" operator="greaterThan">
      <formula>0</formula>
    </cfRule>
  </conditionalFormatting>
  <conditionalFormatting sqref="Q84:Q91">
    <cfRule type="cellIs" dxfId="3964" priority="405" operator="lessThan">
      <formula>0</formula>
    </cfRule>
  </conditionalFormatting>
  <conditionalFormatting sqref="R84:R91">
    <cfRule type="cellIs" dxfId="3963" priority="403" operator="lessThan">
      <formula>0.8</formula>
    </cfRule>
    <cfRule type="cellIs" dxfId="3962" priority="404" operator="greaterThan">
      <formula>1</formula>
    </cfRule>
  </conditionalFormatting>
  <conditionalFormatting sqref="R84:R91">
    <cfRule type="cellIs" dxfId="3961" priority="401" operator="greaterThan">
      <formula>1</formula>
    </cfRule>
    <cfRule type="cellIs" dxfId="3960" priority="402" operator="lessThan">
      <formula>0.8</formula>
    </cfRule>
  </conditionalFormatting>
  <conditionalFormatting sqref="P84:P91">
    <cfRule type="cellIs" dxfId="3959" priority="400" operator="greaterThan">
      <formula>0</formula>
    </cfRule>
  </conditionalFormatting>
  <conditionalFormatting sqref="Q84:Q91">
    <cfRule type="cellIs" dxfId="3958" priority="399" operator="lessThan">
      <formula>0</formula>
    </cfRule>
  </conditionalFormatting>
  <conditionalFormatting sqref="R84:R91">
    <cfRule type="cellIs" dxfId="3957" priority="397" operator="lessThan">
      <formula>0.8</formula>
    </cfRule>
    <cfRule type="cellIs" dxfId="3956" priority="398" operator="greaterThan">
      <formula>1</formula>
    </cfRule>
  </conditionalFormatting>
  <conditionalFormatting sqref="R84:R91">
    <cfRule type="cellIs" dxfId="3955" priority="395" operator="greaterThan">
      <formula>1</formula>
    </cfRule>
    <cfRule type="cellIs" dxfId="3954" priority="396" operator="lessThan">
      <formula>0.8</formula>
    </cfRule>
  </conditionalFormatting>
  <conditionalFormatting sqref="P84:P91">
    <cfRule type="cellIs" dxfId="3953" priority="394" operator="greaterThan">
      <formula>0</formula>
    </cfRule>
  </conditionalFormatting>
  <conditionalFormatting sqref="Q84:Q91">
    <cfRule type="cellIs" dxfId="3952" priority="393" operator="lessThan">
      <formula>0</formula>
    </cfRule>
  </conditionalFormatting>
  <conditionalFormatting sqref="R84:R91">
    <cfRule type="cellIs" dxfId="3951" priority="391" operator="lessThan">
      <formula>0.8</formula>
    </cfRule>
    <cfRule type="cellIs" dxfId="3950" priority="392" operator="greaterThan">
      <formula>1</formula>
    </cfRule>
  </conditionalFormatting>
  <conditionalFormatting sqref="R84:R91">
    <cfRule type="cellIs" dxfId="3949" priority="389" operator="greaterThan">
      <formula>1</formula>
    </cfRule>
    <cfRule type="cellIs" dxfId="3948" priority="390" operator="lessThan">
      <formula>0.8</formula>
    </cfRule>
  </conditionalFormatting>
  <conditionalFormatting sqref="P84:P91">
    <cfRule type="cellIs" dxfId="3947" priority="388" operator="greaterThan">
      <formula>0</formula>
    </cfRule>
  </conditionalFormatting>
  <conditionalFormatting sqref="Q84:Q91">
    <cfRule type="cellIs" dxfId="3946" priority="387" operator="lessThan">
      <formula>0</formula>
    </cfRule>
  </conditionalFormatting>
  <conditionalFormatting sqref="R84:R91">
    <cfRule type="cellIs" dxfId="3945" priority="385" operator="lessThan">
      <formula>0.8</formula>
    </cfRule>
    <cfRule type="cellIs" dxfId="3944" priority="386" operator="greaterThan">
      <formula>1</formula>
    </cfRule>
  </conditionalFormatting>
  <conditionalFormatting sqref="R84:R91">
    <cfRule type="cellIs" dxfId="3943" priority="383" operator="greaterThan">
      <formula>1</formula>
    </cfRule>
    <cfRule type="cellIs" dxfId="3942" priority="384" operator="lessThan">
      <formula>0.8</formula>
    </cfRule>
  </conditionalFormatting>
  <conditionalFormatting sqref="P84:P91">
    <cfRule type="cellIs" dxfId="3941" priority="382" operator="greaterThan">
      <formula>0</formula>
    </cfRule>
  </conditionalFormatting>
  <conditionalFormatting sqref="Q84:Q91">
    <cfRule type="cellIs" dxfId="3940" priority="381" operator="lessThan">
      <formula>0</formula>
    </cfRule>
  </conditionalFormatting>
  <conditionalFormatting sqref="R84:R91">
    <cfRule type="cellIs" dxfId="3939" priority="379" operator="lessThan">
      <formula>0.8</formula>
    </cfRule>
    <cfRule type="cellIs" dxfId="3938" priority="380" operator="greaterThan">
      <formula>1</formula>
    </cfRule>
  </conditionalFormatting>
  <conditionalFormatting sqref="R84:R91">
    <cfRule type="cellIs" dxfId="3937" priority="377" operator="greaterThan">
      <formula>1</formula>
    </cfRule>
    <cfRule type="cellIs" dxfId="3936" priority="378" operator="lessThan">
      <formula>0.8</formula>
    </cfRule>
  </conditionalFormatting>
  <conditionalFormatting sqref="P84:P91">
    <cfRule type="cellIs" dxfId="3935" priority="376" operator="greaterThan">
      <formula>0</formula>
    </cfRule>
  </conditionalFormatting>
  <conditionalFormatting sqref="Q84:Q91">
    <cfRule type="cellIs" dxfId="3934" priority="375" operator="lessThan">
      <formula>0</formula>
    </cfRule>
  </conditionalFormatting>
  <conditionalFormatting sqref="R84:R91">
    <cfRule type="cellIs" dxfId="3933" priority="373" operator="lessThan">
      <formula>0.8</formula>
    </cfRule>
    <cfRule type="cellIs" dxfId="3932" priority="374" operator="greaterThan">
      <formula>1</formula>
    </cfRule>
  </conditionalFormatting>
  <conditionalFormatting sqref="R84:R91">
    <cfRule type="cellIs" dxfId="3931" priority="371" operator="greaterThan">
      <formula>1</formula>
    </cfRule>
    <cfRule type="cellIs" dxfId="3930" priority="372" operator="lessThan">
      <formula>0.8</formula>
    </cfRule>
  </conditionalFormatting>
  <conditionalFormatting sqref="P84:P91">
    <cfRule type="cellIs" dxfId="3929" priority="370" operator="greaterThan">
      <formula>0</formula>
    </cfRule>
  </conditionalFormatting>
  <conditionalFormatting sqref="P84:P91">
    <cfRule type="cellIs" dxfId="3928" priority="364" operator="greaterThan">
      <formula>0</formula>
    </cfRule>
  </conditionalFormatting>
  <conditionalFormatting sqref="Q84:Q91">
    <cfRule type="cellIs" dxfId="3927" priority="369" operator="lessThan">
      <formula>0</formula>
    </cfRule>
  </conditionalFormatting>
  <conditionalFormatting sqref="R84:R91">
    <cfRule type="cellIs" dxfId="3926" priority="367" operator="lessThan">
      <formula>0.8</formula>
    </cfRule>
    <cfRule type="cellIs" dxfId="3925" priority="368" operator="greaterThan">
      <formula>1</formula>
    </cfRule>
  </conditionalFormatting>
  <conditionalFormatting sqref="R84:R91">
    <cfRule type="cellIs" dxfId="3924" priority="365" operator="greaterThan">
      <formula>1</formula>
    </cfRule>
    <cfRule type="cellIs" dxfId="3923" priority="366" operator="lessThan">
      <formula>0.8</formula>
    </cfRule>
  </conditionalFormatting>
  <conditionalFormatting sqref="P84:P91">
    <cfRule type="cellIs" dxfId="3922" priority="358" operator="greaterThan">
      <formula>0</formula>
    </cfRule>
  </conditionalFormatting>
  <conditionalFormatting sqref="Q84:Q91">
    <cfRule type="cellIs" dxfId="3921" priority="363" operator="lessThan">
      <formula>0</formula>
    </cfRule>
  </conditionalFormatting>
  <conditionalFormatting sqref="R84:R91">
    <cfRule type="cellIs" dxfId="3920" priority="361" operator="lessThan">
      <formula>0.8</formula>
    </cfRule>
    <cfRule type="cellIs" dxfId="3919" priority="362" operator="greaterThan">
      <formula>1</formula>
    </cfRule>
  </conditionalFormatting>
  <conditionalFormatting sqref="R84:R91">
    <cfRule type="cellIs" dxfId="3918" priority="359" operator="greaterThan">
      <formula>1</formula>
    </cfRule>
    <cfRule type="cellIs" dxfId="3917" priority="360" operator="lessThan">
      <formula>0.8</formula>
    </cfRule>
  </conditionalFormatting>
  <conditionalFormatting sqref="R84:R91">
    <cfRule type="cellIs" dxfId="3916" priority="355" operator="lessThan">
      <formula>0.8</formula>
    </cfRule>
    <cfRule type="cellIs" dxfId="3915" priority="356" operator="greaterThan">
      <formula>1</formula>
    </cfRule>
  </conditionalFormatting>
  <conditionalFormatting sqref="R84:R91">
    <cfRule type="cellIs" dxfId="3914" priority="353" operator="greaterThan">
      <formula>1</formula>
    </cfRule>
    <cfRule type="cellIs" dxfId="3913" priority="354" operator="lessThan">
      <formula>0.8</formula>
    </cfRule>
  </conditionalFormatting>
  <conditionalFormatting sqref="P84:P91">
    <cfRule type="cellIs" dxfId="3912" priority="352" operator="greaterThan">
      <formula>0</formula>
    </cfRule>
  </conditionalFormatting>
  <conditionalFormatting sqref="Q84:Q91">
    <cfRule type="cellIs" dxfId="3911" priority="357" operator="lessThan">
      <formula>0</formula>
    </cfRule>
  </conditionalFormatting>
  <conditionalFormatting sqref="Q84:Q91">
    <cfRule type="cellIs" dxfId="3910" priority="351" operator="lessThan">
      <formula>0</formula>
    </cfRule>
  </conditionalFormatting>
  <conditionalFormatting sqref="R84:R91">
    <cfRule type="cellIs" dxfId="3909" priority="349" operator="lessThan">
      <formula>0.8</formula>
    </cfRule>
    <cfRule type="cellIs" dxfId="3908" priority="350" operator="greaterThan">
      <formula>1</formula>
    </cfRule>
  </conditionalFormatting>
  <conditionalFormatting sqref="R84:R91">
    <cfRule type="cellIs" dxfId="3907" priority="347" operator="greaterThan">
      <formula>1</formula>
    </cfRule>
    <cfRule type="cellIs" dxfId="3906" priority="348" operator="lessThan">
      <formula>0.8</formula>
    </cfRule>
  </conditionalFormatting>
  <conditionalFormatting sqref="P84:P91">
    <cfRule type="cellIs" dxfId="3905" priority="346" operator="greaterThan">
      <formula>0</formula>
    </cfRule>
  </conditionalFormatting>
  <conditionalFormatting sqref="P84:P91">
    <cfRule type="cellIs" dxfId="3904" priority="340" operator="greaterThan">
      <formula>0</formula>
    </cfRule>
  </conditionalFormatting>
  <conditionalFormatting sqref="Q84:Q91">
    <cfRule type="cellIs" dxfId="3903" priority="345" operator="lessThan">
      <formula>0</formula>
    </cfRule>
  </conditionalFormatting>
  <conditionalFormatting sqref="R84:R91">
    <cfRule type="cellIs" dxfId="3902" priority="343" operator="lessThan">
      <formula>0.8</formula>
    </cfRule>
    <cfRule type="cellIs" dxfId="3901" priority="344" operator="greaterThan">
      <formula>1</formula>
    </cfRule>
  </conditionalFormatting>
  <conditionalFormatting sqref="R84:R91">
    <cfRule type="cellIs" dxfId="3900" priority="341" operator="greaterThan">
      <formula>1</formula>
    </cfRule>
    <cfRule type="cellIs" dxfId="3899" priority="342" operator="lessThan">
      <formula>0.8</formula>
    </cfRule>
  </conditionalFormatting>
  <conditionalFormatting sqref="P84:P91">
    <cfRule type="cellIs" dxfId="3898" priority="334" operator="greaterThan">
      <formula>0</formula>
    </cfRule>
  </conditionalFormatting>
  <conditionalFormatting sqref="Q84:Q91">
    <cfRule type="cellIs" dxfId="3897" priority="339" operator="lessThan">
      <formula>0</formula>
    </cfRule>
  </conditionalFormatting>
  <conditionalFormatting sqref="R84:R91">
    <cfRule type="cellIs" dxfId="3896" priority="337" operator="lessThan">
      <formula>0.8</formula>
    </cfRule>
    <cfRule type="cellIs" dxfId="3895" priority="338" operator="greaterThan">
      <formula>1</formula>
    </cfRule>
  </conditionalFormatting>
  <conditionalFormatting sqref="R84:R91">
    <cfRule type="cellIs" dxfId="3894" priority="335" operator="greaterThan">
      <formula>1</formula>
    </cfRule>
    <cfRule type="cellIs" dxfId="3893" priority="336" operator="lessThan">
      <formula>0.8</formula>
    </cfRule>
  </conditionalFormatting>
  <conditionalFormatting sqref="R84:R91">
    <cfRule type="cellIs" dxfId="3892" priority="331" operator="lessThan">
      <formula>0.8</formula>
    </cfRule>
    <cfRule type="cellIs" dxfId="3891" priority="332" operator="greaterThan">
      <formula>1</formula>
    </cfRule>
  </conditionalFormatting>
  <conditionalFormatting sqref="R84:R91">
    <cfRule type="cellIs" dxfId="3890" priority="329" operator="greaterThan">
      <formula>1</formula>
    </cfRule>
    <cfRule type="cellIs" dxfId="3889" priority="330" operator="lessThan">
      <formula>0.8</formula>
    </cfRule>
  </conditionalFormatting>
  <conditionalFormatting sqref="P84:P91">
    <cfRule type="cellIs" dxfId="3888" priority="328" operator="greaterThan">
      <formula>0</formula>
    </cfRule>
  </conditionalFormatting>
  <conditionalFormatting sqref="Q84:Q91">
    <cfRule type="cellIs" dxfId="3887" priority="333" operator="lessThan">
      <formula>0</formula>
    </cfRule>
  </conditionalFormatting>
  <conditionalFormatting sqref="P84:P91">
    <cfRule type="cellIs" dxfId="3886" priority="322" operator="greaterThan">
      <formula>0</formula>
    </cfRule>
  </conditionalFormatting>
  <conditionalFormatting sqref="Q84:Q91">
    <cfRule type="cellIs" dxfId="3885" priority="327" operator="lessThan">
      <formula>0</formula>
    </cfRule>
  </conditionalFormatting>
  <conditionalFormatting sqref="R84:R91">
    <cfRule type="cellIs" dxfId="3884" priority="325" operator="lessThan">
      <formula>0.8</formula>
    </cfRule>
    <cfRule type="cellIs" dxfId="3883" priority="326" operator="greaterThan">
      <formula>1</formula>
    </cfRule>
  </conditionalFormatting>
  <conditionalFormatting sqref="R84:R91">
    <cfRule type="cellIs" dxfId="3882" priority="323" operator="greaterThan">
      <formula>1</formula>
    </cfRule>
    <cfRule type="cellIs" dxfId="3881" priority="324" operator="lessThan">
      <formula>0.8</formula>
    </cfRule>
  </conditionalFormatting>
  <conditionalFormatting sqref="R84:R91">
    <cfRule type="cellIs" dxfId="3880" priority="319" operator="lessThan">
      <formula>0.8</formula>
    </cfRule>
    <cfRule type="cellIs" dxfId="3879" priority="320" operator="greaterThan">
      <formula>1</formula>
    </cfRule>
  </conditionalFormatting>
  <conditionalFormatting sqref="R84:R91">
    <cfRule type="cellIs" dxfId="3878" priority="317" operator="greaterThan">
      <formula>1</formula>
    </cfRule>
    <cfRule type="cellIs" dxfId="3877" priority="318" operator="lessThan">
      <formula>0.8</formula>
    </cfRule>
  </conditionalFormatting>
  <conditionalFormatting sqref="P84:P91">
    <cfRule type="cellIs" dxfId="3876" priority="316" operator="greaterThan">
      <formula>0</formula>
    </cfRule>
  </conditionalFormatting>
  <conditionalFormatting sqref="Q84:Q91">
    <cfRule type="cellIs" dxfId="3875" priority="321" operator="lessThan">
      <formula>0</formula>
    </cfRule>
  </conditionalFormatting>
  <conditionalFormatting sqref="R84:R91">
    <cfRule type="cellIs" dxfId="3874" priority="313" operator="lessThan">
      <formula>0.8</formula>
    </cfRule>
    <cfRule type="cellIs" dxfId="3873" priority="314" operator="greaterThan">
      <formula>1</formula>
    </cfRule>
  </conditionalFormatting>
  <conditionalFormatting sqref="R84:R91">
    <cfRule type="cellIs" dxfId="3872" priority="311" operator="greaterThan">
      <formula>1</formula>
    </cfRule>
    <cfRule type="cellIs" dxfId="3871" priority="312" operator="lessThan">
      <formula>0.8</formula>
    </cfRule>
  </conditionalFormatting>
  <conditionalFormatting sqref="P84:P91">
    <cfRule type="cellIs" dxfId="3870" priority="310" operator="greaterThan">
      <formula>0</formula>
    </cfRule>
  </conditionalFormatting>
  <conditionalFormatting sqref="Q84:Q91">
    <cfRule type="cellIs" dxfId="3869" priority="315" operator="lessThan">
      <formula>0</formula>
    </cfRule>
  </conditionalFormatting>
  <conditionalFormatting sqref="Q84:Q91">
    <cfRule type="cellIs" dxfId="3868" priority="309" operator="lessThan">
      <formula>0</formula>
    </cfRule>
  </conditionalFormatting>
  <conditionalFormatting sqref="R84:R91">
    <cfRule type="cellIs" dxfId="3867" priority="307" operator="lessThan">
      <formula>0.8</formula>
    </cfRule>
    <cfRule type="cellIs" dxfId="3866" priority="308" operator="greaterThan">
      <formula>1</formula>
    </cfRule>
  </conditionalFormatting>
  <conditionalFormatting sqref="R84:R91">
    <cfRule type="cellIs" dxfId="3865" priority="305" operator="greaterThan">
      <formula>1</formula>
    </cfRule>
    <cfRule type="cellIs" dxfId="3864" priority="306" operator="lessThan">
      <formula>0.8</formula>
    </cfRule>
  </conditionalFormatting>
  <conditionalFormatting sqref="P84:P91">
    <cfRule type="cellIs" dxfId="3863" priority="304" operator="greaterThan">
      <formula>0</formula>
    </cfRule>
  </conditionalFormatting>
  <conditionalFormatting sqref="Q84:Q91">
    <cfRule type="cellIs" dxfId="3862" priority="298" operator="lessThan">
      <formula>0</formula>
    </cfRule>
  </conditionalFormatting>
  <conditionalFormatting sqref="R84:R91">
    <cfRule type="cellIs" dxfId="3861" priority="302" operator="lessThan">
      <formula>0.8</formula>
    </cfRule>
    <cfRule type="cellIs" dxfId="3860" priority="303" operator="greaterThan">
      <formula>1</formula>
    </cfRule>
  </conditionalFormatting>
  <conditionalFormatting sqref="R84:R91">
    <cfRule type="cellIs" dxfId="3859" priority="300" operator="greaterThan">
      <formula>1</formula>
    </cfRule>
    <cfRule type="cellIs" dxfId="3858" priority="301" operator="lessThan">
      <formula>0.8</formula>
    </cfRule>
  </conditionalFormatting>
  <conditionalFormatting sqref="P84:P91">
    <cfRule type="cellIs" dxfId="3857" priority="299" operator="greaterThan">
      <formula>0</formula>
    </cfRule>
  </conditionalFormatting>
  <conditionalFormatting sqref="Q84:Q91">
    <cfRule type="cellIs" dxfId="3856" priority="297" operator="lessThan">
      <formula>0</formula>
    </cfRule>
  </conditionalFormatting>
  <conditionalFormatting sqref="R84:R91">
    <cfRule type="cellIs" dxfId="3855" priority="295" operator="lessThan">
      <formula>0.8</formula>
    </cfRule>
    <cfRule type="cellIs" dxfId="3854" priority="296" operator="greaterThan">
      <formula>1</formula>
    </cfRule>
  </conditionalFormatting>
  <conditionalFormatting sqref="R84:R91">
    <cfRule type="cellIs" dxfId="3853" priority="293" operator="greaterThan">
      <formula>1</formula>
    </cfRule>
    <cfRule type="cellIs" dxfId="3852" priority="294" operator="lessThan">
      <formula>0.8</formula>
    </cfRule>
  </conditionalFormatting>
  <conditionalFormatting sqref="P84:P91">
    <cfRule type="cellIs" dxfId="3851" priority="292" operator="greaterThan">
      <formula>0</formula>
    </cfRule>
  </conditionalFormatting>
  <conditionalFormatting sqref="Q84:Q91">
    <cfRule type="cellIs" dxfId="3850" priority="291" operator="lessThan">
      <formula>0</formula>
    </cfRule>
  </conditionalFormatting>
  <conditionalFormatting sqref="R84:R91">
    <cfRule type="cellIs" dxfId="3849" priority="289" operator="lessThan">
      <formula>0.8</formula>
    </cfRule>
    <cfRule type="cellIs" dxfId="3848" priority="290" operator="greaterThan">
      <formula>1</formula>
    </cfRule>
  </conditionalFormatting>
  <conditionalFormatting sqref="R84:R91">
    <cfRule type="cellIs" dxfId="3847" priority="287" operator="greaterThan">
      <formula>1</formula>
    </cfRule>
    <cfRule type="cellIs" dxfId="3846" priority="288" operator="lessThan">
      <formula>0.8</formula>
    </cfRule>
  </conditionalFormatting>
  <conditionalFormatting sqref="P84:P91">
    <cfRule type="cellIs" dxfId="3845" priority="286" operator="greaterThan">
      <formula>0</formula>
    </cfRule>
  </conditionalFormatting>
  <conditionalFormatting sqref="Q84:Q91">
    <cfRule type="cellIs" dxfId="3844" priority="285" operator="lessThan">
      <formula>0</formula>
    </cfRule>
  </conditionalFormatting>
  <conditionalFormatting sqref="R84:R91">
    <cfRule type="cellIs" dxfId="3843" priority="283" operator="lessThan">
      <formula>0.8</formula>
    </cfRule>
    <cfRule type="cellIs" dxfId="3842" priority="284" operator="greaterThan">
      <formula>1</formula>
    </cfRule>
  </conditionalFormatting>
  <conditionalFormatting sqref="R84:R91">
    <cfRule type="cellIs" dxfId="3841" priority="281" operator="greaterThan">
      <formula>1</formula>
    </cfRule>
    <cfRule type="cellIs" dxfId="3840" priority="282" operator="lessThan">
      <formula>0.8</formula>
    </cfRule>
  </conditionalFormatting>
  <conditionalFormatting sqref="P84:P91">
    <cfRule type="cellIs" dxfId="3839" priority="280" operator="greaterThan">
      <formula>0</formula>
    </cfRule>
  </conditionalFormatting>
  <conditionalFormatting sqref="Q84:Q91">
    <cfRule type="cellIs" dxfId="3838" priority="279" operator="lessThan">
      <formula>0</formula>
    </cfRule>
  </conditionalFormatting>
  <conditionalFormatting sqref="R84:R91">
    <cfRule type="cellIs" dxfId="3837" priority="277" operator="lessThan">
      <formula>0.8</formula>
    </cfRule>
    <cfRule type="cellIs" dxfId="3836" priority="278" operator="greaterThan">
      <formula>1</formula>
    </cfRule>
  </conditionalFormatting>
  <conditionalFormatting sqref="R84:R91">
    <cfRule type="cellIs" dxfId="3835" priority="275" operator="greaterThan">
      <formula>1</formula>
    </cfRule>
    <cfRule type="cellIs" dxfId="3834" priority="276" operator="lessThan">
      <formula>0.8</formula>
    </cfRule>
  </conditionalFormatting>
  <conditionalFormatting sqref="P84:P91">
    <cfRule type="cellIs" dxfId="3833" priority="274" operator="greaterThan">
      <formula>0</formula>
    </cfRule>
  </conditionalFormatting>
  <conditionalFormatting sqref="Q84:Q91">
    <cfRule type="cellIs" dxfId="3832" priority="273" operator="lessThan">
      <formula>0</formula>
    </cfRule>
  </conditionalFormatting>
  <conditionalFormatting sqref="R84:R91">
    <cfRule type="cellIs" dxfId="3831" priority="271" operator="lessThan">
      <formula>0.8</formula>
    </cfRule>
    <cfRule type="cellIs" dxfId="3830" priority="272" operator="greaterThan">
      <formula>1</formula>
    </cfRule>
  </conditionalFormatting>
  <conditionalFormatting sqref="R84:R91">
    <cfRule type="cellIs" dxfId="3829" priority="269" operator="greaterThan">
      <formula>1</formula>
    </cfRule>
    <cfRule type="cellIs" dxfId="3828" priority="270" operator="lessThan">
      <formula>0.8</formula>
    </cfRule>
  </conditionalFormatting>
  <conditionalFormatting sqref="P84:P91">
    <cfRule type="cellIs" dxfId="3827" priority="268" operator="greaterThan">
      <formula>0</formula>
    </cfRule>
  </conditionalFormatting>
  <conditionalFormatting sqref="P84:P91">
    <cfRule type="cellIs" dxfId="3826" priority="262" operator="greaterThan">
      <formula>0</formula>
    </cfRule>
  </conditionalFormatting>
  <conditionalFormatting sqref="Q84:Q91">
    <cfRule type="cellIs" dxfId="3825" priority="267" operator="lessThan">
      <formula>0</formula>
    </cfRule>
  </conditionalFormatting>
  <conditionalFormatting sqref="R84:R91">
    <cfRule type="cellIs" dxfId="3824" priority="265" operator="lessThan">
      <formula>0.8</formula>
    </cfRule>
    <cfRule type="cellIs" dxfId="3823" priority="266" operator="greaterThan">
      <formula>1</formula>
    </cfRule>
  </conditionalFormatting>
  <conditionalFormatting sqref="R84:R91">
    <cfRule type="cellIs" dxfId="3822" priority="263" operator="greaterThan">
      <formula>1</formula>
    </cfRule>
    <cfRule type="cellIs" dxfId="3821" priority="264" operator="lessThan">
      <formula>0.8</formula>
    </cfRule>
  </conditionalFormatting>
  <conditionalFormatting sqref="P84:P91">
    <cfRule type="cellIs" dxfId="3820" priority="256" operator="greaterThan">
      <formula>0</formula>
    </cfRule>
  </conditionalFormatting>
  <conditionalFormatting sqref="Q84:Q91">
    <cfRule type="cellIs" dxfId="3819" priority="261" operator="lessThan">
      <formula>0</formula>
    </cfRule>
  </conditionalFormatting>
  <conditionalFormatting sqref="R84:R91">
    <cfRule type="cellIs" dxfId="3818" priority="259" operator="lessThan">
      <formula>0.8</formula>
    </cfRule>
    <cfRule type="cellIs" dxfId="3817" priority="260" operator="greaterThan">
      <formula>1</formula>
    </cfRule>
  </conditionalFormatting>
  <conditionalFormatting sqref="R84:R91">
    <cfRule type="cellIs" dxfId="3816" priority="257" operator="greaterThan">
      <formula>1</formula>
    </cfRule>
    <cfRule type="cellIs" dxfId="3815" priority="258" operator="lessThan">
      <formula>0.8</formula>
    </cfRule>
  </conditionalFormatting>
  <conditionalFormatting sqref="R84:R91">
    <cfRule type="cellIs" dxfId="3814" priority="253" operator="lessThan">
      <formula>0.8</formula>
    </cfRule>
    <cfRule type="cellIs" dxfId="3813" priority="254" operator="greaterThan">
      <formula>1</formula>
    </cfRule>
  </conditionalFormatting>
  <conditionalFormatting sqref="R84:R91">
    <cfRule type="cellIs" dxfId="3812" priority="251" operator="greaterThan">
      <formula>1</formula>
    </cfRule>
    <cfRule type="cellIs" dxfId="3811" priority="252" operator="lessThan">
      <formula>0.8</formula>
    </cfRule>
  </conditionalFormatting>
  <conditionalFormatting sqref="P84:P91">
    <cfRule type="cellIs" dxfId="3810" priority="250" operator="greaterThan">
      <formula>0</formula>
    </cfRule>
  </conditionalFormatting>
  <conditionalFormatting sqref="Q84:Q91">
    <cfRule type="cellIs" dxfId="3809" priority="255" operator="lessThan">
      <formula>0</formula>
    </cfRule>
  </conditionalFormatting>
  <conditionalFormatting sqref="Q84:Q91">
    <cfRule type="cellIs" dxfId="3808" priority="249" operator="lessThan">
      <formula>0</formula>
    </cfRule>
  </conditionalFormatting>
  <conditionalFormatting sqref="R84:R91">
    <cfRule type="cellIs" dxfId="3807" priority="247" operator="lessThan">
      <formula>0.8</formula>
    </cfRule>
    <cfRule type="cellIs" dxfId="3806" priority="248" operator="greaterThan">
      <formula>1</formula>
    </cfRule>
  </conditionalFormatting>
  <conditionalFormatting sqref="R84:R91">
    <cfRule type="cellIs" dxfId="3805" priority="245" operator="greaterThan">
      <formula>1</formula>
    </cfRule>
    <cfRule type="cellIs" dxfId="3804" priority="246" operator="lessThan">
      <formula>0.8</formula>
    </cfRule>
  </conditionalFormatting>
  <conditionalFormatting sqref="P84:P91">
    <cfRule type="cellIs" dxfId="3803" priority="244" operator="greaterThan">
      <formula>0</formula>
    </cfRule>
  </conditionalFormatting>
  <conditionalFormatting sqref="Q84:Q91">
    <cfRule type="cellIs" dxfId="3802" priority="243" operator="lessThan">
      <formula>0</formula>
    </cfRule>
  </conditionalFormatting>
  <conditionalFormatting sqref="R84:R91">
    <cfRule type="cellIs" dxfId="3801" priority="241" operator="lessThan">
      <formula>0.8</formula>
    </cfRule>
    <cfRule type="cellIs" dxfId="3800" priority="242" operator="greaterThan">
      <formula>1</formula>
    </cfRule>
  </conditionalFormatting>
  <conditionalFormatting sqref="R84:R91">
    <cfRule type="cellIs" dxfId="3799" priority="239" operator="greaterThan">
      <formula>1</formula>
    </cfRule>
    <cfRule type="cellIs" dxfId="3798" priority="240" operator="lessThan">
      <formula>0.8</formula>
    </cfRule>
  </conditionalFormatting>
  <conditionalFormatting sqref="P84:P91">
    <cfRule type="cellIs" dxfId="3797" priority="238" operator="greaterThan">
      <formula>0</formula>
    </cfRule>
  </conditionalFormatting>
  <conditionalFormatting sqref="Q84:Q91">
    <cfRule type="cellIs" dxfId="3796" priority="237" operator="lessThan">
      <formula>0</formula>
    </cfRule>
  </conditionalFormatting>
  <conditionalFormatting sqref="R84:R91">
    <cfRule type="cellIs" dxfId="3795" priority="235" operator="lessThan">
      <formula>0.8</formula>
    </cfRule>
    <cfRule type="cellIs" dxfId="3794" priority="236" operator="greaterThan">
      <formula>1</formula>
    </cfRule>
  </conditionalFormatting>
  <conditionalFormatting sqref="R84:R91">
    <cfRule type="cellIs" dxfId="3793" priority="233" operator="greaterThan">
      <formula>1</formula>
    </cfRule>
    <cfRule type="cellIs" dxfId="3792" priority="234" operator="lessThan">
      <formula>0.8</formula>
    </cfRule>
  </conditionalFormatting>
  <conditionalFormatting sqref="P84:P91">
    <cfRule type="cellIs" dxfId="3791" priority="232" operator="greaterThan">
      <formula>0</formula>
    </cfRule>
  </conditionalFormatting>
  <conditionalFormatting sqref="Q84:Q91">
    <cfRule type="cellIs" dxfId="3790" priority="231" operator="lessThan">
      <formula>0</formula>
    </cfRule>
  </conditionalFormatting>
  <conditionalFormatting sqref="R84:R91">
    <cfRule type="cellIs" dxfId="3789" priority="229" operator="lessThan">
      <formula>0.8</formula>
    </cfRule>
    <cfRule type="cellIs" dxfId="3788" priority="230" operator="greaterThan">
      <formula>1</formula>
    </cfRule>
  </conditionalFormatting>
  <conditionalFormatting sqref="R84:R91">
    <cfRule type="cellIs" dxfId="3787" priority="227" operator="greaterThan">
      <formula>1</formula>
    </cfRule>
    <cfRule type="cellIs" dxfId="3786" priority="228" operator="lessThan">
      <formula>0.8</formula>
    </cfRule>
  </conditionalFormatting>
  <conditionalFormatting sqref="P84:P91">
    <cfRule type="cellIs" dxfId="3785" priority="226" operator="greaterThan">
      <formula>0</formula>
    </cfRule>
  </conditionalFormatting>
  <conditionalFormatting sqref="P84:P91">
    <cfRule type="cellIs" dxfId="3784" priority="220" operator="greaterThan">
      <formula>0</formula>
    </cfRule>
  </conditionalFormatting>
  <conditionalFormatting sqref="Q84:Q91">
    <cfRule type="cellIs" dxfId="3783" priority="225" operator="lessThan">
      <formula>0</formula>
    </cfRule>
  </conditionalFormatting>
  <conditionalFormatting sqref="R84:R91">
    <cfRule type="cellIs" dxfId="3782" priority="223" operator="lessThan">
      <formula>0.8</formula>
    </cfRule>
    <cfRule type="cellIs" dxfId="3781" priority="224" operator="greaterThan">
      <formula>1</formula>
    </cfRule>
  </conditionalFormatting>
  <conditionalFormatting sqref="R84:R91">
    <cfRule type="cellIs" dxfId="3780" priority="221" operator="greaterThan">
      <formula>1</formula>
    </cfRule>
    <cfRule type="cellIs" dxfId="3779" priority="222" operator="lessThan">
      <formula>0.8</formula>
    </cfRule>
  </conditionalFormatting>
  <conditionalFormatting sqref="P84:P91">
    <cfRule type="cellIs" dxfId="3778" priority="214" operator="greaterThan">
      <formula>0</formula>
    </cfRule>
  </conditionalFormatting>
  <conditionalFormatting sqref="Q84:Q91">
    <cfRule type="cellIs" dxfId="3777" priority="219" operator="lessThan">
      <formula>0</formula>
    </cfRule>
  </conditionalFormatting>
  <conditionalFormatting sqref="R84:R91">
    <cfRule type="cellIs" dxfId="3776" priority="217" operator="lessThan">
      <formula>0.8</formula>
    </cfRule>
    <cfRule type="cellIs" dxfId="3775" priority="218" operator="greaterThan">
      <formula>1</formula>
    </cfRule>
  </conditionalFormatting>
  <conditionalFormatting sqref="R84:R91">
    <cfRule type="cellIs" dxfId="3774" priority="215" operator="greaterThan">
      <formula>1</formula>
    </cfRule>
    <cfRule type="cellIs" dxfId="3773" priority="216" operator="lessThan">
      <formula>0.8</formula>
    </cfRule>
  </conditionalFormatting>
  <conditionalFormatting sqref="R84:R91">
    <cfRule type="cellIs" dxfId="3772" priority="211" operator="lessThan">
      <formula>0.8</formula>
    </cfRule>
    <cfRule type="cellIs" dxfId="3771" priority="212" operator="greaterThan">
      <formula>1</formula>
    </cfRule>
  </conditionalFormatting>
  <conditionalFormatting sqref="R84:R91">
    <cfRule type="cellIs" dxfId="3770" priority="209" operator="greaterThan">
      <formula>1</formula>
    </cfRule>
    <cfRule type="cellIs" dxfId="3769" priority="210" operator="lessThan">
      <formula>0.8</formula>
    </cfRule>
  </conditionalFormatting>
  <conditionalFormatting sqref="P84:P91">
    <cfRule type="cellIs" dxfId="3768" priority="208" operator="greaterThan">
      <formula>0</formula>
    </cfRule>
  </conditionalFormatting>
  <conditionalFormatting sqref="Q84:Q91">
    <cfRule type="cellIs" dxfId="3767" priority="213" operator="lessThan">
      <formula>0</formula>
    </cfRule>
  </conditionalFormatting>
  <conditionalFormatting sqref="Q84:Q91">
    <cfRule type="cellIs" dxfId="3766" priority="207" operator="lessThan">
      <formula>0</formula>
    </cfRule>
  </conditionalFormatting>
  <conditionalFormatting sqref="R84:R91">
    <cfRule type="cellIs" dxfId="3765" priority="205" operator="lessThan">
      <formula>0.8</formula>
    </cfRule>
    <cfRule type="cellIs" dxfId="3764" priority="206" operator="greaterThan">
      <formula>1</formula>
    </cfRule>
  </conditionalFormatting>
  <conditionalFormatting sqref="R84:R91">
    <cfRule type="cellIs" dxfId="3763" priority="203" operator="greaterThan">
      <formula>1</formula>
    </cfRule>
    <cfRule type="cellIs" dxfId="3762" priority="204" operator="lessThan">
      <formula>0.8</formula>
    </cfRule>
  </conditionalFormatting>
  <conditionalFormatting sqref="P84:P91">
    <cfRule type="cellIs" dxfId="3761" priority="202" operator="greaterThan">
      <formula>0</formula>
    </cfRule>
  </conditionalFormatting>
  <conditionalFormatting sqref="P84:P91">
    <cfRule type="cellIs" dxfId="3760" priority="196" operator="greaterThan">
      <formula>0</formula>
    </cfRule>
  </conditionalFormatting>
  <conditionalFormatting sqref="Q84:Q91">
    <cfRule type="cellIs" dxfId="3759" priority="201" operator="lessThan">
      <formula>0</formula>
    </cfRule>
  </conditionalFormatting>
  <conditionalFormatting sqref="R84:R91">
    <cfRule type="cellIs" dxfId="3758" priority="199" operator="lessThan">
      <formula>0.8</formula>
    </cfRule>
    <cfRule type="cellIs" dxfId="3757" priority="200" operator="greaterThan">
      <formula>1</formula>
    </cfRule>
  </conditionalFormatting>
  <conditionalFormatting sqref="R84:R91">
    <cfRule type="cellIs" dxfId="3756" priority="197" operator="greaterThan">
      <formula>1</formula>
    </cfRule>
    <cfRule type="cellIs" dxfId="3755" priority="198" operator="lessThan">
      <formula>0.8</formula>
    </cfRule>
  </conditionalFormatting>
  <conditionalFormatting sqref="P84:P91">
    <cfRule type="cellIs" dxfId="3754" priority="190" operator="greaterThan">
      <formula>0</formula>
    </cfRule>
  </conditionalFormatting>
  <conditionalFormatting sqref="Q84:Q91">
    <cfRule type="cellIs" dxfId="3753" priority="195" operator="lessThan">
      <formula>0</formula>
    </cfRule>
  </conditionalFormatting>
  <conditionalFormatting sqref="R84:R91">
    <cfRule type="cellIs" dxfId="3752" priority="193" operator="lessThan">
      <formula>0.8</formula>
    </cfRule>
    <cfRule type="cellIs" dxfId="3751" priority="194" operator="greaterThan">
      <formula>1</formula>
    </cfRule>
  </conditionalFormatting>
  <conditionalFormatting sqref="R84:R91">
    <cfRule type="cellIs" dxfId="3750" priority="191" operator="greaterThan">
      <formula>1</formula>
    </cfRule>
    <cfRule type="cellIs" dxfId="3749" priority="192" operator="lessThan">
      <formula>0.8</formula>
    </cfRule>
  </conditionalFormatting>
  <conditionalFormatting sqref="R84:R91">
    <cfRule type="cellIs" dxfId="3748" priority="187" operator="lessThan">
      <formula>0.8</formula>
    </cfRule>
    <cfRule type="cellIs" dxfId="3747" priority="188" operator="greaterThan">
      <formula>1</formula>
    </cfRule>
  </conditionalFormatting>
  <conditionalFormatting sqref="R84:R91">
    <cfRule type="cellIs" dxfId="3746" priority="185" operator="greaterThan">
      <formula>1</formula>
    </cfRule>
    <cfRule type="cellIs" dxfId="3745" priority="186" operator="lessThan">
      <formula>0.8</formula>
    </cfRule>
  </conditionalFormatting>
  <conditionalFormatting sqref="P84:P91">
    <cfRule type="cellIs" dxfId="3744" priority="184" operator="greaterThan">
      <formula>0</formula>
    </cfRule>
  </conditionalFormatting>
  <conditionalFormatting sqref="Q84:Q91">
    <cfRule type="cellIs" dxfId="3743" priority="189" operator="lessThan">
      <formula>0</formula>
    </cfRule>
  </conditionalFormatting>
  <conditionalFormatting sqref="P84:P91">
    <cfRule type="cellIs" dxfId="3742" priority="178" operator="greaterThan">
      <formula>0</formula>
    </cfRule>
  </conditionalFormatting>
  <conditionalFormatting sqref="Q84:Q91">
    <cfRule type="cellIs" dxfId="3741" priority="183" operator="lessThan">
      <formula>0</formula>
    </cfRule>
  </conditionalFormatting>
  <conditionalFormatting sqref="R84:R91">
    <cfRule type="cellIs" dxfId="3740" priority="181" operator="lessThan">
      <formula>0.8</formula>
    </cfRule>
    <cfRule type="cellIs" dxfId="3739" priority="182" operator="greaterThan">
      <formula>1</formula>
    </cfRule>
  </conditionalFormatting>
  <conditionalFormatting sqref="R84:R91">
    <cfRule type="cellIs" dxfId="3738" priority="179" operator="greaterThan">
      <formula>1</formula>
    </cfRule>
    <cfRule type="cellIs" dxfId="3737" priority="180" operator="lessThan">
      <formula>0.8</formula>
    </cfRule>
  </conditionalFormatting>
  <conditionalFormatting sqref="R84:R91">
    <cfRule type="cellIs" dxfId="3736" priority="175" operator="lessThan">
      <formula>0.8</formula>
    </cfRule>
    <cfRule type="cellIs" dxfId="3735" priority="176" operator="greaterThan">
      <formula>1</formula>
    </cfRule>
  </conditionalFormatting>
  <conditionalFormatting sqref="R84:R91">
    <cfRule type="cellIs" dxfId="3734" priority="173" operator="greaterThan">
      <formula>1</formula>
    </cfRule>
    <cfRule type="cellIs" dxfId="3733" priority="174" operator="lessThan">
      <formula>0.8</formula>
    </cfRule>
  </conditionalFormatting>
  <conditionalFormatting sqref="P84:P91">
    <cfRule type="cellIs" dxfId="3732" priority="172" operator="greaterThan">
      <formula>0</formula>
    </cfRule>
  </conditionalFormatting>
  <conditionalFormatting sqref="Q84:Q91">
    <cfRule type="cellIs" dxfId="3731" priority="177" operator="lessThan">
      <formula>0</formula>
    </cfRule>
  </conditionalFormatting>
  <conditionalFormatting sqref="R84:R91">
    <cfRule type="cellIs" dxfId="3730" priority="169" operator="lessThan">
      <formula>0.8</formula>
    </cfRule>
    <cfRule type="cellIs" dxfId="3729" priority="170" operator="greaterThan">
      <formula>1</formula>
    </cfRule>
  </conditionalFormatting>
  <conditionalFormatting sqref="R84:R91">
    <cfRule type="cellIs" dxfId="3728" priority="167" operator="greaterThan">
      <formula>1</formula>
    </cfRule>
    <cfRule type="cellIs" dxfId="3727" priority="168" operator="lessThan">
      <formula>0.8</formula>
    </cfRule>
  </conditionalFormatting>
  <conditionalFormatting sqref="P84:P91">
    <cfRule type="cellIs" dxfId="3726" priority="166" operator="greaterThan">
      <formula>0</formula>
    </cfRule>
  </conditionalFormatting>
  <conditionalFormatting sqref="Q84:Q91">
    <cfRule type="cellIs" dxfId="3725" priority="171" operator="lessThan">
      <formula>0</formula>
    </cfRule>
  </conditionalFormatting>
  <conditionalFormatting sqref="Q84:Q91">
    <cfRule type="cellIs" dxfId="3724" priority="165" operator="lessThan">
      <formula>0</formula>
    </cfRule>
  </conditionalFormatting>
  <conditionalFormatting sqref="R84:R91">
    <cfRule type="cellIs" dxfId="3723" priority="163" operator="lessThan">
      <formula>0.8</formula>
    </cfRule>
    <cfRule type="cellIs" dxfId="3722" priority="164" operator="greaterThan">
      <formula>1</formula>
    </cfRule>
  </conditionalFormatting>
  <conditionalFormatting sqref="R84:R91">
    <cfRule type="cellIs" dxfId="3721" priority="161" operator="greaterThan">
      <formula>1</formula>
    </cfRule>
    <cfRule type="cellIs" dxfId="3720" priority="162" operator="lessThan">
      <formula>0.8</formula>
    </cfRule>
  </conditionalFormatting>
  <conditionalFormatting sqref="P84:P91">
    <cfRule type="cellIs" dxfId="3719" priority="160" operator="greaterThan">
      <formula>0</formula>
    </cfRule>
  </conditionalFormatting>
  <conditionalFormatting sqref="Q84:Q91">
    <cfRule type="cellIs" dxfId="3718" priority="154" operator="lessThan">
      <formula>0</formula>
    </cfRule>
  </conditionalFormatting>
  <conditionalFormatting sqref="R84:R91">
    <cfRule type="cellIs" dxfId="3717" priority="158" operator="lessThan">
      <formula>0.8</formula>
    </cfRule>
    <cfRule type="cellIs" dxfId="3716" priority="159" operator="greaterThan">
      <formula>1</formula>
    </cfRule>
  </conditionalFormatting>
  <conditionalFormatting sqref="R84:R91">
    <cfRule type="cellIs" dxfId="3715" priority="156" operator="greaterThan">
      <formula>1</formula>
    </cfRule>
    <cfRule type="cellIs" dxfId="3714" priority="157" operator="lessThan">
      <formula>0.8</formula>
    </cfRule>
  </conditionalFormatting>
  <conditionalFormatting sqref="P84:P91">
    <cfRule type="cellIs" dxfId="3713" priority="155" operator="greaterThan">
      <formula>0</formula>
    </cfRule>
  </conditionalFormatting>
  <conditionalFormatting sqref="Q84:Q91">
    <cfRule type="cellIs" dxfId="3712" priority="153" operator="lessThan">
      <formula>0</formula>
    </cfRule>
  </conditionalFormatting>
  <conditionalFormatting sqref="R84:R91">
    <cfRule type="cellIs" dxfId="3711" priority="151" operator="lessThan">
      <formula>0.8</formula>
    </cfRule>
    <cfRule type="cellIs" dxfId="3710" priority="152" operator="greaterThan">
      <formula>1</formula>
    </cfRule>
  </conditionalFormatting>
  <conditionalFormatting sqref="R84:R91">
    <cfRule type="cellIs" dxfId="3709" priority="149" operator="greaterThan">
      <formula>1</formula>
    </cfRule>
    <cfRule type="cellIs" dxfId="3708" priority="150" operator="lessThan">
      <formula>0.8</formula>
    </cfRule>
  </conditionalFormatting>
  <conditionalFormatting sqref="P84:P91">
    <cfRule type="cellIs" dxfId="3707" priority="148" operator="greaterThan">
      <formula>0</formula>
    </cfRule>
  </conditionalFormatting>
  <conditionalFormatting sqref="Q84:Q91">
    <cfRule type="cellIs" dxfId="3706" priority="147" operator="lessThan">
      <formula>0</formula>
    </cfRule>
  </conditionalFormatting>
  <conditionalFormatting sqref="R84:R91">
    <cfRule type="cellIs" dxfId="3705" priority="145" operator="lessThan">
      <formula>0.8</formula>
    </cfRule>
    <cfRule type="cellIs" dxfId="3704" priority="146" operator="greaterThan">
      <formula>1</formula>
    </cfRule>
  </conditionalFormatting>
  <conditionalFormatting sqref="R84:R91">
    <cfRule type="cellIs" dxfId="3703" priority="143" operator="greaterThan">
      <formula>1</formula>
    </cfRule>
    <cfRule type="cellIs" dxfId="3702" priority="144" operator="lessThan">
      <formula>0.8</formula>
    </cfRule>
  </conditionalFormatting>
  <conditionalFormatting sqref="P84:P91">
    <cfRule type="cellIs" dxfId="3701" priority="142" operator="greaterThan">
      <formula>0</formula>
    </cfRule>
  </conditionalFormatting>
  <conditionalFormatting sqref="Q84:Q91">
    <cfRule type="cellIs" dxfId="3700" priority="141" operator="lessThan">
      <formula>0</formula>
    </cfRule>
  </conditionalFormatting>
  <conditionalFormatting sqref="R84:R91">
    <cfRule type="cellIs" dxfId="3699" priority="139" operator="lessThan">
      <formula>0.8</formula>
    </cfRule>
    <cfRule type="cellIs" dxfId="3698" priority="140" operator="greaterThan">
      <formula>1</formula>
    </cfRule>
  </conditionalFormatting>
  <conditionalFormatting sqref="R84:R91">
    <cfRule type="cellIs" dxfId="3697" priority="137" operator="greaterThan">
      <formula>1</formula>
    </cfRule>
    <cfRule type="cellIs" dxfId="3696" priority="138" operator="lessThan">
      <formula>0.8</formula>
    </cfRule>
  </conditionalFormatting>
  <conditionalFormatting sqref="P84:P91">
    <cfRule type="cellIs" dxfId="3695" priority="136" operator="greaterThan">
      <formula>0</formula>
    </cfRule>
  </conditionalFormatting>
  <conditionalFormatting sqref="Q84:Q91">
    <cfRule type="cellIs" dxfId="3694" priority="135" operator="lessThan">
      <formula>0</formula>
    </cfRule>
  </conditionalFormatting>
  <conditionalFormatting sqref="R84:R91">
    <cfRule type="cellIs" dxfId="3693" priority="133" operator="lessThan">
      <formula>0.8</formula>
    </cfRule>
    <cfRule type="cellIs" dxfId="3692" priority="134" operator="greaterThan">
      <formula>1</formula>
    </cfRule>
  </conditionalFormatting>
  <conditionalFormatting sqref="R84:R91">
    <cfRule type="cellIs" dxfId="3691" priority="131" operator="greaterThan">
      <formula>1</formula>
    </cfRule>
    <cfRule type="cellIs" dxfId="3690" priority="132" operator="lessThan">
      <formula>0.8</formula>
    </cfRule>
  </conditionalFormatting>
  <conditionalFormatting sqref="P84:P91">
    <cfRule type="cellIs" dxfId="3689" priority="130" operator="greaterThan">
      <formula>0</formula>
    </cfRule>
  </conditionalFormatting>
  <conditionalFormatting sqref="Q84:Q91">
    <cfRule type="cellIs" dxfId="3688" priority="129" operator="lessThan">
      <formula>0</formula>
    </cfRule>
  </conditionalFormatting>
  <conditionalFormatting sqref="R84:R91">
    <cfRule type="cellIs" dxfId="3687" priority="127" operator="lessThan">
      <formula>0.8</formula>
    </cfRule>
    <cfRule type="cellIs" dxfId="3686" priority="128" operator="greaterThan">
      <formula>1</formula>
    </cfRule>
  </conditionalFormatting>
  <conditionalFormatting sqref="R84:R91">
    <cfRule type="cellIs" dxfId="3685" priority="125" operator="greaterThan">
      <formula>1</formula>
    </cfRule>
    <cfRule type="cellIs" dxfId="3684" priority="126" operator="lessThan">
      <formula>0.8</formula>
    </cfRule>
  </conditionalFormatting>
  <conditionalFormatting sqref="P84:P91">
    <cfRule type="cellIs" dxfId="3683" priority="124" operator="greaterThan">
      <formula>0</formula>
    </cfRule>
  </conditionalFormatting>
  <conditionalFormatting sqref="P84:P91">
    <cfRule type="cellIs" dxfId="3682" priority="118" operator="greaterThan">
      <formula>0</formula>
    </cfRule>
  </conditionalFormatting>
  <conditionalFormatting sqref="Q84:Q91">
    <cfRule type="cellIs" dxfId="3681" priority="123" operator="lessThan">
      <formula>0</formula>
    </cfRule>
  </conditionalFormatting>
  <conditionalFormatting sqref="R84:R91">
    <cfRule type="cellIs" dxfId="3680" priority="121" operator="lessThan">
      <formula>0.8</formula>
    </cfRule>
    <cfRule type="cellIs" dxfId="3679" priority="122" operator="greaterThan">
      <formula>1</formula>
    </cfRule>
  </conditionalFormatting>
  <conditionalFormatting sqref="R84:R91">
    <cfRule type="cellIs" dxfId="3678" priority="119" operator="greaterThan">
      <formula>1</formula>
    </cfRule>
    <cfRule type="cellIs" dxfId="3677" priority="120" operator="lessThan">
      <formula>0.8</formula>
    </cfRule>
  </conditionalFormatting>
  <conditionalFormatting sqref="P84:P91">
    <cfRule type="cellIs" dxfId="3676" priority="112" operator="greaterThan">
      <formula>0</formula>
    </cfRule>
  </conditionalFormatting>
  <conditionalFormatting sqref="Q84:Q91">
    <cfRule type="cellIs" dxfId="3675" priority="117" operator="lessThan">
      <formula>0</formula>
    </cfRule>
  </conditionalFormatting>
  <conditionalFormatting sqref="R84:R91">
    <cfRule type="cellIs" dxfId="3674" priority="115" operator="lessThan">
      <formula>0.8</formula>
    </cfRule>
    <cfRule type="cellIs" dxfId="3673" priority="116" operator="greaterThan">
      <formula>1</formula>
    </cfRule>
  </conditionalFormatting>
  <conditionalFormatting sqref="R84:R91">
    <cfRule type="cellIs" dxfId="3672" priority="113" operator="greaterThan">
      <formula>1</formula>
    </cfRule>
    <cfRule type="cellIs" dxfId="3671" priority="114" operator="lessThan">
      <formula>0.8</formula>
    </cfRule>
  </conditionalFormatting>
  <conditionalFormatting sqref="R84:R91">
    <cfRule type="cellIs" dxfId="3670" priority="109" operator="lessThan">
      <formula>0.8</formula>
    </cfRule>
    <cfRule type="cellIs" dxfId="3669" priority="110" operator="greaterThan">
      <formula>1</formula>
    </cfRule>
  </conditionalFormatting>
  <conditionalFormatting sqref="R84:R91">
    <cfRule type="cellIs" dxfId="3668" priority="107" operator="greaterThan">
      <formula>1</formula>
    </cfRule>
    <cfRule type="cellIs" dxfId="3667" priority="108" operator="lessThan">
      <formula>0.8</formula>
    </cfRule>
  </conditionalFormatting>
  <conditionalFormatting sqref="P84:P91">
    <cfRule type="cellIs" dxfId="3666" priority="106" operator="greaterThan">
      <formula>0</formula>
    </cfRule>
  </conditionalFormatting>
  <conditionalFormatting sqref="Q84:Q91">
    <cfRule type="cellIs" dxfId="3665" priority="111" operator="lessThan">
      <formula>0</formula>
    </cfRule>
  </conditionalFormatting>
  <conditionalFormatting sqref="Q84:Q91">
    <cfRule type="cellIs" dxfId="3664" priority="100" operator="lessThan">
      <formula>0</formula>
    </cfRule>
  </conditionalFormatting>
  <conditionalFormatting sqref="P84:P91">
    <cfRule type="cellIs" dxfId="3663" priority="101" operator="greaterThan">
      <formula>0</formula>
    </cfRule>
  </conditionalFormatting>
  <conditionalFormatting sqref="R84:R91">
    <cfRule type="cellIs" dxfId="3662" priority="104" operator="lessThan">
      <formula>0.8</formula>
    </cfRule>
    <cfRule type="cellIs" dxfId="3661" priority="105" operator="greaterThan">
      <formula>1</formula>
    </cfRule>
  </conditionalFormatting>
  <conditionalFormatting sqref="R84:R91">
    <cfRule type="cellIs" dxfId="3660" priority="102" operator="greaterThan">
      <formula>1</formula>
    </cfRule>
    <cfRule type="cellIs" dxfId="3659" priority="103" operator="lessThan">
      <formula>0.8</formula>
    </cfRule>
  </conditionalFormatting>
  <conditionalFormatting sqref="Q84:Q91">
    <cfRule type="cellIs" dxfId="3658" priority="94" operator="lessThan">
      <formula>0</formula>
    </cfRule>
  </conditionalFormatting>
  <conditionalFormatting sqref="R84:R91">
    <cfRule type="cellIs" dxfId="3657" priority="98" operator="lessThan">
      <formula>0.8</formula>
    </cfRule>
    <cfRule type="cellIs" dxfId="3656" priority="99" operator="greaterThan">
      <formula>1</formula>
    </cfRule>
  </conditionalFormatting>
  <conditionalFormatting sqref="R84:R91">
    <cfRule type="cellIs" dxfId="3655" priority="96" operator="greaterThan">
      <formula>1</formula>
    </cfRule>
    <cfRule type="cellIs" dxfId="3654" priority="97" operator="lessThan">
      <formula>0.8</formula>
    </cfRule>
  </conditionalFormatting>
  <conditionalFormatting sqref="P84:P91">
    <cfRule type="cellIs" dxfId="3653" priority="95" operator="greaterThan">
      <formula>0</formula>
    </cfRule>
  </conditionalFormatting>
  <conditionalFormatting sqref="Q84:Q91">
    <cfRule type="cellIs" dxfId="3652" priority="93" operator="lessThan">
      <formula>0</formula>
    </cfRule>
  </conditionalFormatting>
  <conditionalFormatting sqref="R84:R91">
    <cfRule type="cellIs" dxfId="3651" priority="91" operator="lessThan">
      <formula>0.8</formula>
    </cfRule>
    <cfRule type="cellIs" dxfId="3650" priority="92" operator="greaterThan">
      <formula>1</formula>
    </cfRule>
  </conditionalFormatting>
  <conditionalFormatting sqref="R84:R91">
    <cfRule type="cellIs" dxfId="3649" priority="89" operator="greaterThan">
      <formula>1</formula>
    </cfRule>
    <cfRule type="cellIs" dxfId="3648" priority="90" operator="lessThan">
      <formula>0.8</formula>
    </cfRule>
  </conditionalFormatting>
  <conditionalFormatting sqref="P84:P91">
    <cfRule type="cellIs" dxfId="3647" priority="88" operator="greaterThan">
      <formula>0</formula>
    </cfRule>
  </conditionalFormatting>
  <conditionalFormatting sqref="Q84:Q91">
    <cfRule type="cellIs" dxfId="3646" priority="87" operator="lessThan">
      <formula>0</formula>
    </cfRule>
  </conditionalFormatting>
  <conditionalFormatting sqref="R84:R91">
    <cfRule type="cellIs" dxfId="3645" priority="85" operator="lessThan">
      <formula>0.8</formula>
    </cfRule>
    <cfRule type="cellIs" dxfId="3644" priority="86" operator="greaterThan">
      <formula>1</formula>
    </cfRule>
  </conditionalFormatting>
  <conditionalFormatting sqref="R84:R91">
    <cfRule type="cellIs" dxfId="3643" priority="83" operator="greaterThan">
      <formula>1</formula>
    </cfRule>
    <cfRule type="cellIs" dxfId="3642" priority="84" operator="lessThan">
      <formula>0.8</formula>
    </cfRule>
  </conditionalFormatting>
  <conditionalFormatting sqref="P84:P91">
    <cfRule type="cellIs" dxfId="3641" priority="82" operator="greaterThan">
      <formula>0</formula>
    </cfRule>
  </conditionalFormatting>
  <conditionalFormatting sqref="Q84:Q91">
    <cfRule type="cellIs" dxfId="3640" priority="81" operator="lessThan">
      <formula>0</formula>
    </cfRule>
  </conditionalFormatting>
  <conditionalFormatting sqref="R84:R91">
    <cfRule type="cellIs" dxfId="3639" priority="79" operator="lessThan">
      <formula>0.8</formula>
    </cfRule>
    <cfRule type="cellIs" dxfId="3638" priority="80" operator="greaterThan">
      <formula>1</formula>
    </cfRule>
  </conditionalFormatting>
  <conditionalFormatting sqref="R84:R91">
    <cfRule type="cellIs" dxfId="3637" priority="77" operator="greaterThan">
      <formula>1</formula>
    </cfRule>
    <cfRule type="cellIs" dxfId="3636" priority="78" operator="lessThan">
      <formula>0.8</formula>
    </cfRule>
  </conditionalFormatting>
  <conditionalFormatting sqref="P84:P91">
    <cfRule type="cellIs" dxfId="3635" priority="76" operator="greaterThan">
      <formula>0</formula>
    </cfRule>
  </conditionalFormatting>
  <conditionalFormatting sqref="Q162:Q167">
    <cfRule type="cellIs" dxfId="3634" priority="75" operator="lessThan">
      <formula>0</formula>
    </cfRule>
  </conditionalFormatting>
  <conditionalFormatting sqref="R162:R167">
    <cfRule type="cellIs" dxfId="3633" priority="73" operator="lessThan">
      <formula>0.8</formula>
    </cfRule>
    <cfRule type="cellIs" dxfId="3632" priority="74" operator="greaterThan">
      <formula>1</formula>
    </cfRule>
  </conditionalFormatting>
  <conditionalFormatting sqref="R162:R167">
    <cfRule type="cellIs" dxfId="3631" priority="71" operator="greaterThan">
      <formula>1</formula>
    </cfRule>
    <cfRule type="cellIs" dxfId="3630" priority="72" operator="lessThan">
      <formula>0.8</formula>
    </cfRule>
  </conditionalFormatting>
  <conditionalFormatting sqref="P162:P167">
    <cfRule type="cellIs" dxfId="3629" priority="70" operator="greaterThan">
      <formula>0</formula>
    </cfRule>
  </conditionalFormatting>
  <conditionalFormatting sqref="P168">
    <cfRule type="cellIs" dxfId="3628" priority="64" operator="greaterThan">
      <formula>0</formula>
    </cfRule>
  </conditionalFormatting>
  <conditionalFormatting sqref="R168">
    <cfRule type="cellIs" dxfId="3627" priority="67" operator="lessThan">
      <formula>0.8</formula>
    </cfRule>
    <cfRule type="cellIs" dxfId="3626" priority="68" operator="greaterThan">
      <formula>1</formula>
    </cfRule>
  </conditionalFormatting>
  <conditionalFormatting sqref="R168">
    <cfRule type="cellIs" dxfId="3625" priority="65" operator="greaterThan">
      <formula>1</formula>
    </cfRule>
    <cfRule type="cellIs" dxfId="3624" priority="66" operator="lessThan">
      <formula>0.8</formula>
    </cfRule>
  </conditionalFormatting>
  <conditionalFormatting sqref="Q168">
    <cfRule type="cellIs" dxfId="3623" priority="69" operator="lessThan">
      <formula>0</formula>
    </cfRule>
  </conditionalFormatting>
  <conditionalFormatting sqref="Q161">
    <cfRule type="cellIs" dxfId="3622" priority="63" operator="lessThan">
      <formula>0</formula>
    </cfRule>
  </conditionalFormatting>
  <conditionalFormatting sqref="R161">
    <cfRule type="cellIs" dxfId="3621" priority="61" operator="lessThan">
      <formula>0.8</formula>
    </cfRule>
    <cfRule type="cellIs" dxfId="3620" priority="62" operator="greaterThan">
      <formula>1</formula>
    </cfRule>
  </conditionalFormatting>
  <conditionalFormatting sqref="R161">
    <cfRule type="cellIs" dxfId="3619" priority="59" operator="greaterThan">
      <formula>1</formula>
    </cfRule>
    <cfRule type="cellIs" dxfId="3618" priority="60" operator="lessThan">
      <formula>0.8</formula>
    </cfRule>
  </conditionalFormatting>
  <conditionalFormatting sqref="P161">
    <cfRule type="cellIs" dxfId="3617" priority="58" operator="greaterThan">
      <formula>0</formula>
    </cfRule>
  </conditionalFormatting>
  <conditionalFormatting sqref="Q162:Q167">
    <cfRule type="cellIs" dxfId="3616" priority="57" operator="lessThan">
      <formula>0</formula>
    </cfRule>
  </conditionalFormatting>
  <conditionalFormatting sqref="R162:R167">
    <cfRule type="cellIs" dxfId="3615" priority="55" operator="lessThan">
      <formula>0.8</formula>
    </cfRule>
    <cfRule type="cellIs" dxfId="3614" priority="56" operator="greaterThan">
      <formula>1</formula>
    </cfRule>
  </conditionalFormatting>
  <conditionalFormatting sqref="R162:R167">
    <cfRule type="cellIs" dxfId="3613" priority="53" operator="greaterThan">
      <formula>1</formula>
    </cfRule>
    <cfRule type="cellIs" dxfId="3612" priority="54" operator="lessThan">
      <formula>0.8</formula>
    </cfRule>
  </conditionalFormatting>
  <conditionalFormatting sqref="P162:P167">
    <cfRule type="cellIs" dxfId="3611" priority="52" operator="greaterThan">
      <formula>0</formula>
    </cfRule>
  </conditionalFormatting>
  <conditionalFormatting sqref="Q162:Q167">
    <cfRule type="cellIs" dxfId="3610" priority="51" operator="lessThan">
      <formula>0</formula>
    </cfRule>
  </conditionalFormatting>
  <conditionalFormatting sqref="R162:R167">
    <cfRule type="cellIs" dxfId="3609" priority="49" operator="lessThan">
      <formula>0.8</formula>
    </cfRule>
    <cfRule type="cellIs" dxfId="3608" priority="50" operator="greaterThan">
      <formula>1</formula>
    </cfRule>
  </conditionalFormatting>
  <conditionalFormatting sqref="R162:R167">
    <cfRule type="cellIs" dxfId="3607" priority="47" operator="greaterThan">
      <formula>1</formula>
    </cfRule>
    <cfRule type="cellIs" dxfId="3606" priority="48" operator="lessThan">
      <formula>0.8</formula>
    </cfRule>
  </conditionalFormatting>
  <conditionalFormatting sqref="P162:P167">
    <cfRule type="cellIs" dxfId="3605" priority="46" operator="greaterThan">
      <formula>0</formula>
    </cfRule>
  </conditionalFormatting>
  <conditionalFormatting sqref="Q168">
    <cfRule type="cellIs" dxfId="3604" priority="45" operator="lessThan">
      <formula>0</formula>
    </cfRule>
  </conditionalFormatting>
  <conditionalFormatting sqref="R168">
    <cfRule type="cellIs" dxfId="3603" priority="43" operator="lessThan">
      <formula>0.8</formula>
    </cfRule>
    <cfRule type="cellIs" dxfId="3602" priority="44" operator="greaterThan">
      <formula>1</formula>
    </cfRule>
  </conditionalFormatting>
  <conditionalFormatting sqref="R168">
    <cfRule type="cellIs" dxfId="3601" priority="41" operator="greaterThan">
      <formula>1</formula>
    </cfRule>
    <cfRule type="cellIs" dxfId="3600" priority="42" operator="lessThan">
      <formula>0.8</formula>
    </cfRule>
  </conditionalFormatting>
  <conditionalFormatting sqref="P168">
    <cfRule type="cellIs" dxfId="3599" priority="40" operator="greaterThan">
      <formula>0</formula>
    </cfRule>
  </conditionalFormatting>
  <conditionalFormatting sqref="Q161">
    <cfRule type="cellIs" dxfId="3598" priority="39" operator="lessThan">
      <formula>0</formula>
    </cfRule>
  </conditionalFormatting>
  <conditionalFormatting sqref="R161">
    <cfRule type="cellIs" dxfId="3597" priority="37" operator="lessThan">
      <formula>0.8</formula>
    </cfRule>
    <cfRule type="cellIs" dxfId="3596" priority="38" operator="greaterThan">
      <formula>1</formula>
    </cfRule>
  </conditionalFormatting>
  <conditionalFormatting sqref="R161">
    <cfRule type="cellIs" dxfId="3595" priority="35" operator="greaterThan">
      <formula>1</formula>
    </cfRule>
    <cfRule type="cellIs" dxfId="3594" priority="36" operator="lessThan">
      <formula>0.8</formula>
    </cfRule>
  </conditionalFormatting>
  <conditionalFormatting sqref="P161">
    <cfRule type="cellIs" dxfId="3593" priority="34" operator="greaterThan">
      <formula>0</formula>
    </cfRule>
  </conditionalFormatting>
  <conditionalFormatting sqref="Q162:Q167">
    <cfRule type="cellIs" dxfId="3592" priority="33" operator="lessThan">
      <formula>0</formula>
    </cfRule>
  </conditionalFormatting>
  <conditionalFormatting sqref="R162:R167">
    <cfRule type="cellIs" dxfId="3591" priority="31" operator="lessThan">
      <formula>0.8</formula>
    </cfRule>
    <cfRule type="cellIs" dxfId="3590" priority="32" operator="greaterThan">
      <formula>1</formula>
    </cfRule>
  </conditionalFormatting>
  <conditionalFormatting sqref="R162:R167">
    <cfRule type="cellIs" dxfId="3589" priority="29" operator="greaterThan">
      <formula>1</formula>
    </cfRule>
    <cfRule type="cellIs" dxfId="3588" priority="30" operator="lessThan">
      <formula>0.8</formula>
    </cfRule>
  </conditionalFormatting>
  <conditionalFormatting sqref="P162:P167">
    <cfRule type="cellIs" dxfId="3587" priority="28" operator="greaterThan">
      <formula>0</formula>
    </cfRule>
  </conditionalFormatting>
  <conditionalFormatting sqref="Q161">
    <cfRule type="cellIs" dxfId="3586" priority="27" operator="lessThan">
      <formula>0</formula>
    </cfRule>
  </conditionalFormatting>
  <conditionalFormatting sqref="R161">
    <cfRule type="cellIs" dxfId="3585" priority="25" operator="lessThan">
      <formula>0.8</formula>
    </cfRule>
    <cfRule type="cellIs" dxfId="3584" priority="26" operator="greaterThan">
      <formula>1</formula>
    </cfRule>
  </conditionalFormatting>
  <conditionalFormatting sqref="R161">
    <cfRule type="cellIs" dxfId="3583" priority="23" operator="greaterThan">
      <formula>1</formula>
    </cfRule>
    <cfRule type="cellIs" dxfId="3582" priority="24" operator="lessThan">
      <formula>0.8</formula>
    </cfRule>
  </conditionalFormatting>
  <conditionalFormatting sqref="P161">
    <cfRule type="cellIs" dxfId="3581" priority="22" operator="greaterThan">
      <formula>0</formula>
    </cfRule>
  </conditionalFormatting>
  <conditionalFormatting sqref="Q162:Q167">
    <cfRule type="cellIs" dxfId="3580" priority="21" operator="lessThan">
      <formula>0</formula>
    </cfRule>
  </conditionalFormatting>
  <conditionalFormatting sqref="R162:R167">
    <cfRule type="cellIs" dxfId="3579" priority="19" operator="lessThan">
      <formula>0.8</formula>
    </cfRule>
    <cfRule type="cellIs" dxfId="3578" priority="20" operator="greaterThan">
      <formula>1</formula>
    </cfRule>
  </conditionalFormatting>
  <conditionalFormatting sqref="R162:R167">
    <cfRule type="cellIs" dxfId="3577" priority="17" operator="greaterThan">
      <formula>1</formula>
    </cfRule>
    <cfRule type="cellIs" dxfId="3576" priority="18" operator="lessThan">
      <formula>0.8</formula>
    </cfRule>
  </conditionalFormatting>
  <conditionalFormatting sqref="P162:P167">
    <cfRule type="cellIs" dxfId="3575" priority="16" operator="greaterThan">
      <formula>0</formula>
    </cfRule>
  </conditionalFormatting>
  <conditionalFormatting sqref="Q161">
    <cfRule type="cellIs" dxfId="3574" priority="15" operator="lessThan">
      <formula>0</formula>
    </cfRule>
  </conditionalFormatting>
  <conditionalFormatting sqref="R161">
    <cfRule type="cellIs" dxfId="3573" priority="13" operator="lessThan">
      <formula>0.8</formula>
    </cfRule>
    <cfRule type="cellIs" dxfId="3572" priority="14" operator="greaterThan">
      <formula>1</formula>
    </cfRule>
  </conditionalFormatting>
  <conditionalFormatting sqref="R161">
    <cfRule type="cellIs" dxfId="3571" priority="11" operator="greaterThan">
      <formula>1</formula>
    </cfRule>
    <cfRule type="cellIs" dxfId="3570" priority="12" operator="lessThan">
      <formula>0.8</formula>
    </cfRule>
  </conditionalFormatting>
  <conditionalFormatting sqref="P161">
    <cfRule type="cellIs" dxfId="3569" priority="10" operator="greaterThan">
      <formula>0</formula>
    </cfRule>
  </conditionalFormatting>
  <conditionalFormatting sqref="P168">
    <cfRule type="cellIs" dxfId="3568" priority="4" operator="greaterThan">
      <formula>0</formula>
    </cfRule>
  </conditionalFormatting>
  <conditionalFormatting sqref="R168">
    <cfRule type="cellIs" dxfId="3567" priority="7" operator="lessThan">
      <formula>0.8</formula>
    </cfRule>
    <cfRule type="cellIs" dxfId="3566" priority="8" operator="greaterThan">
      <formula>1</formula>
    </cfRule>
  </conditionalFormatting>
  <conditionalFormatting sqref="R168">
    <cfRule type="cellIs" dxfId="3565" priority="5" operator="greaterThan">
      <formula>1</formula>
    </cfRule>
    <cfRule type="cellIs" dxfId="3564" priority="6" operator="lessThan">
      <formula>0.8</formula>
    </cfRule>
  </conditionalFormatting>
  <conditionalFormatting sqref="Q168">
    <cfRule type="cellIs" dxfId="3563" priority="9" operator="lessThan">
      <formula>0</formula>
    </cfRule>
  </conditionalFormatting>
  <conditionalFormatting sqref="AF30">
    <cfRule type="cellIs" dxfId="3562" priority="3" operator="lessThan">
      <formula>0</formula>
    </cfRule>
  </conditionalFormatting>
  <conditionalFormatting sqref="AG30">
    <cfRule type="cellIs" dxfId="3561" priority="1" operator="greaterThan">
      <formula>1</formula>
    </cfRule>
    <cfRule type="cellIs" dxfId="356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624</v>
      </c>
      <c r="E3" s="808"/>
      <c r="F3" s="797" t="s">
        <v>2</v>
      </c>
      <c r="G3" s="758"/>
      <c r="H3" s="809">
        <v>300961.39999999991</v>
      </c>
      <c r="I3" s="810"/>
      <c r="J3" s="797" t="s">
        <v>3</v>
      </c>
      <c r="K3" s="758"/>
      <c r="L3" s="802">
        <v>10003108.479974458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380.65084024222165</v>
      </c>
      <c r="G6" s="799"/>
      <c r="H6" s="777">
        <f>AVERAGE(D13:P13,Q13)</f>
        <v>136.02274895206264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11</v>
      </c>
      <c r="Q6" s="766">
        <v>7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365.40694922840197</v>
      </c>
      <c r="G7" s="770"/>
      <c r="H7" s="771">
        <f>AVERAGE(D14:P14,Q14)</f>
        <v>122.25418555878487</v>
      </c>
      <c r="I7" s="772"/>
      <c r="J7" s="771">
        <f>AVERAGE(D31:E31,G31:H31)</f>
        <v>710.39619131179984</v>
      </c>
      <c r="K7" s="772"/>
      <c r="L7" s="773">
        <f>AVERAGE(J31:M31)</f>
        <v>871.45237998866401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0.90938091054849124</v>
      </c>
      <c r="G8" s="776"/>
      <c r="H8" s="775">
        <f>AVERAGE(D15:O15,P15:Q15)</f>
        <v>0.89055609109496614</v>
      </c>
      <c r="I8" s="776"/>
      <c r="J8" s="775">
        <f>AVERAGE(D32:E32,G32:H32)</f>
        <v>0.89030766091408731</v>
      </c>
      <c r="K8" s="776"/>
      <c r="L8" s="775">
        <f>AVERAGE(J32:M32)</f>
        <v>0.99434102827023252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" customHeight="1">
      <c r="B14" s="750"/>
      <c r="C14" s="14" t="s">
        <v>162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" customHeight="1">
      <c r="B15" s="751"/>
      <c r="C15" s="373" t="s">
        <v>163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2</v>
      </c>
      <c r="J20" s="378">
        <v>1</v>
      </c>
      <c r="K20" s="378">
        <v>2</v>
      </c>
      <c r="L20" s="378">
        <v>2</v>
      </c>
      <c r="M20" s="378" t="s">
        <v>15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2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559" priority="4" operator="lessThan">
      <formula>0.8</formula>
    </cfRule>
  </conditionalFormatting>
  <conditionalFormatting sqref="J32:L32">
    <cfRule type="cellIs" dxfId="3558" priority="3" operator="lessThan">
      <formula>0.8</formula>
    </cfRule>
  </conditionalFormatting>
  <conditionalFormatting sqref="M32">
    <cfRule type="cellIs" dxfId="3557" priority="2" operator="lessThan">
      <formula>0.8</formula>
    </cfRule>
  </conditionalFormatting>
  <conditionalFormatting sqref="H32">
    <cfRule type="cellIs" dxfId="35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95585</v>
      </c>
      <c r="F1" s="281" t="s">
        <v>3</v>
      </c>
      <c r="G1" s="282">
        <f>SUM(H5:H124)</f>
        <v>1824401.3795921949</v>
      </c>
      <c r="H1" s="283" t="s">
        <v>801</v>
      </c>
      <c r="I1" s="284">
        <f>+J16+J64+J24+J38+J51+J81+J100+J91+J57+J124+J111</f>
        <v>44.828571428571429</v>
      </c>
      <c r="J1" s="852" t="s">
        <v>802</v>
      </c>
      <c r="K1" s="853"/>
      <c r="L1" s="854"/>
      <c r="M1" s="852" t="s">
        <v>628</v>
      </c>
      <c r="N1" s="853"/>
      <c r="O1" s="853"/>
      <c r="P1" s="853"/>
      <c r="Q1" s="853"/>
      <c r="R1" s="854"/>
    </row>
    <row r="2" spans="1:18" ht="26.25" customHeight="1" thickBot="1">
      <c r="A2" s="858" t="s">
        <v>811</v>
      </c>
      <c r="B2" s="859"/>
      <c r="C2" s="286"/>
      <c r="D2" s="414" t="s">
        <v>635</v>
      </c>
      <c r="E2" s="287">
        <f>AVERAGE(L16,L24,L38,L51,L100,L111,L91)</f>
        <v>617.95930962827595</v>
      </c>
      <c r="F2" s="288" t="s">
        <v>40</v>
      </c>
      <c r="G2" s="289">
        <f>G1/E1</f>
        <v>19.086691212974785</v>
      </c>
      <c r="H2" s="290" t="s">
        <v>804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636</v>
      </c>
      <c r="B3" s="862" t="s">
        <v>805</v>
      </c>
      <c r="C3" s="416"/>
      <c r="D3" s="863" t="s">
        <v>637</v>
      </c>
      <c r="E3" s="863"/>
      <c r="F3" s="864" t="s">
        <v>43</v>
      </c>
      <c r="G3" s="865" t="s">
        <v>806</v>
      </c>
      <c r="H3" s="863" t="s">
        <v>807</v>
      </c>
      <c r="I3" s="866" t="s">
        <v>638</v>
      </c>
      <c r="J3" s="868" t="s">
        <v>640</v>
      </c>
      <c r="K3" s="870" t="s">
        <v>639</v>
      </c>
      <c r="L3" s="872" t="s">
        <v>635</v>
      </c>
      <c r="M3" s="874" t="s">
        <v>48</v>
      </c>
      <c r="N3" s="874"/>
      <c r="O3" s="868" t="s">
        <v>106</v>
      </c>
      <c r="P3" s="834" t="s">
        <v>643</v>
      </c>
      <c r="Q3" s="868" t="s">
        <v>644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648</v>
      </c>
      <c r="R4" s="292" t="s">
        <v>808</v>
      </c>
    </row>
    <row r="5" spans="1:18">
      <c r="A5" s="842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771</v>
      </c>
      <c r="D16" s="827" t="s">
        <v>655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772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773</v>
      </c>
      <c r="D24" s="827" t="s">
        <v>655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836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836"/>
      <c r="B28" s="293" t="s">
        <v>131</v>
      </c>
      <c r="C28" s="416"/>
      <c r="D28" s="312" t="s">
        <v>776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655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825"/>
      <c r="B56" s="293" t="s">
        <v>131</v>
      </c>
      <c r="C56" s="416"/>
      <c r="D56" s="316" t="s">
        <v>779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781</v>
      </c>
      <c r="D64" s="827" t="s">
        <v>655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785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786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787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788</v>
      </c>
      <c r="D75" s="827" t="s">
        <v>655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655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774</v>
      </c>
      <c r="D91" s="815" t="s">
        <v>655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817"/>
      <c r="B93" s="293" t="s">
        <v>131</v>
      </c>
      <c r="C93" s="293"/>
      <c r="D93" s="315" t="s">
        <v>793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794</v>
      </c>
      <c r="D100" s="819" t="s">
        <v>655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821"/>
      <c r="B103" s="293" t="s">
        <v>131</v>
      </c>
      <c r="C103" s="6"/>
      <c r="D103" s="315" t="s">
        <v>796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781</v>
      </c>
      <c r="D111" s="822" t="s">
        <v>655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811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811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788</v>
      </c>
      <c r="D124" s="812" t="s">
        <v>655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H102" sqref="H102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438" t="s">
        <v>702</v>
      </c>
      <c r="E1" s="29">
        <f>SUM(G5:G173)</f>
        <v>205376.39999999994</v>
      </c>
      <c r="F1" s="422" t="s">
        <v>3</v>
      </c>
      <c r="G1" s="30">
        <f>SUM(H5:H173)</f>
        <v>8178707.1003822628</v>
      </c>
      <c r="H1" s="437" t="s">
        <v>37</v>
      </c>
      <c r="I1" s="31">
        <f>M17+M30+M43+M56+M69+M82+M95+M108+M121+M134+M147+M160+M173</f>
        <v>195.41439393939393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703</v>
      </c>
      <c r="Q1" s="938"/>
      <c r="R1" s="938"/>
      <c r="S1" s="938"/>
      <c r="T1" s="938" t="s">
        <v>704</v>
      </c>
      <c r="U1" s="938"/>
      <c r="V1" s="938"/>
      <c r="W1" s="938"/>
      <c r="X1" s="938"/>
      <c r="Y1" s="938"/>
      <c r="Z1" s="32" t="s">
        <v>705</v>
      </c>
      <c r="AA1" s="32" t="s">
        <v>706</v>
      </c>
      <c r="AB1" s="945" t="s">
        <v>707</v>
      </c>
      <c r="AC1" s="946"/>
      <c r="AD1" s="32" t="s">
        <v>705</v>
      </c>
      <c r="AE1" s="32" t="s">
        <v>708</v>
      </c>
      <c r="AF1" s="938" t="s">
        <v>709</v>
      </c>
      <c r="AG1" s="939"/>
      <c r="AH1" s="939"/>
    </row>
    <row r="2" spans="1:34" ht="26.25" customHeight="1">
      <c r="A2" s="940" t="s">
        <v>710</v>
      </c>
      <c r="B2" s="940"/>
      <c r="C2" s="438"/>
      <c r="D2" s="438" t="s">
        <v>711</v>
      </c>
      <c r="E2" s="34">
        <f>AVERAGE(O17,O30,O43,O56,O69,O82,O95,O108,O121,O134,O147,O160,O173)</f>
        <v>120.461748395114</v>
      </c>
      <c r="F2" s="35" t="s">
        <v>40</v>
      </c>
      <c r="G2" s="36">
        <f>G1/E1</f>
        <v>39.823013259470251</v>
      </c>
      <c r="H2" s="437" t="s">
        <v>41</v>
      </c>
      <c r="I2" s="437">
        <f>COUNT(I5:I173)</f>
        <v>13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939"/>
      <c r="AG2" s="939"/>
      <c r="AH2" s="939"/>
    </row>
    <row r="3" spans="1:34" ht="30.6" customHeight="1">
      <c r="A3" s="879" t="s">
        <v>712</v>
      </c>
      <c r="B3" s="879" t="s">
        <v>42</v>
      </c>
      <c r="C3" s="936"/>
      <c r="D3" s="879" t="s">
        <v>713</v>
      </c>
      <c r="E3" s="879"/>
      <c r="F3" s="936" t="s">
        <v>43</v>
      </c>
      <c r="G3" s="928" t="s">
        <v>44</v>
      </c>
      <c r="H3" s="936" t="s">
        <v>45</v>
      </c>
      <c r="I3" s="930" t="s">
        <v>714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715</v>
      </c>
      <c r="O3" s="908" t="s">
        <v>711</v>
      </c>
      <c r="P3" s="934" t="s">
        <v>716</v>
      </c>
      <c r="Q3" s="908" t="s">
        <v>711</v>
      </c>
      <c r="R3" s="935" t="s">
        <v>717</v>
      </c>
      <c r="S3" s="909" t="s">
        <v>718</v>
      </c>
      <c r="T3" s="928" t="s">
        <v>48</v>
      </c>
      <c r="U3" s="928"/>
      <c r="V3" s="929" t="s">
        <v>49</v>
      </c>
      <c r="W3" s="930" t="s">
        <v>719</v>
      </c>
      <c r="X3" s="928" t="s">
        <v>720</v>
      </c>
      <c r="Y3" s="928"/>
      <c r="Z3" s="931" t="s">
        <v>721</v>
      </c>
      <c r="AA3" s="932"/>
      <c r="AB3" s="941" t="s">
        <v>722</v>
      </c>
      <c r="AC3" s="942"/>
      <c r="AD3" s="943" t="s">
        <v>723</v>
      </c>
      <c r="AE3" s="944"/>
      <c r="AF3" s="933" t="s">
        <v>715</v>
      </c>
      <c r="AG3" s="935" t="s">
        <v>717</v>
      </c>
      <c r="AH3" s="909" t="s">
        <v>718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724</v>
      </c>
      <c r="Y4" s="422" t="s">
        <v>36</v>
      </c>
      <c r="Z4" s="432" t="s">
        <v>725</v>
      </c>
      <c r="AA4" s="432" t="s">
        <v>726</v>
      </c>
      <c r="AB4" s="942"/>
      <c r="AC4" s="942"/>
      <c r="AD4" s="432" t="s">
        <v>727</v>
      </c>
      <c r="AE4" s="39" t="s">
        <v>728</v>
      </c>
      <c r="AF4" s="933"/>
      <c r="AG4" s="935"/>
      <c r="AH4" s="909"/>
    </row>
    <row r="5" spans="1:34" ht="18.75" customHeight="1">
      <c r="A5" s="925" t="s">
        <v>729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894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894">
        <f>AG17</f>
        <v>0.92370447577700165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894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879"/>
      <c r="AC6" s="879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894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894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894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895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879"/>
      <c r="AC10" s="879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895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879"/>
      <c r="AC11" s="879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895"/>
    </row>
    <row r="12" spans="1:34" ht="19.2" customHeight="1">
      <c r="A12" s="927"/>
      <c r="B12" s="40" t="s">
        <v>127</v>
      </c>
      <c r="C12" s="41"/>
      <c r="D12" s="59" t="s">
        <v>52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895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242</v>
      </c>
      <c r="D17" s="889" t="s">
        <v>243</v>
      </c>
      <c r="E17" s="889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895"/>
    </row>
    <row r="18" spans="1:34" ht="19.2" customHeight="1">
      <c r="A18" s="87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878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920">
        <f>AG30</f>
        <v>0.90801857327981794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878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879"/>
      <c r="AC19" s="879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921"/>
    </row>
    <row r="20" spans="1:34" ht="19.2" customHeight="1">
      <c r="A20" s="877"/>
      <c r="B20" s="430" t="s">
        <v>130</v>
      </c>
      <c r="C20" s="55"/>
      <c r="D20" s="42" t="s">
        <v>61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878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921"/>
    </row>
    <row r="21" spans="1:34" ht="19.2" customHeight="1">
      <c r="A21" s="877"/>
      <c r="B21" s="430" t="s">
        <v>129</v>
      </c>
      <c r="C21" s="97"/>
      <c r="D21" s="98" t="s">
        <v>210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878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879"/>
      <c r="AC21" s="879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922"/>
    </row>
    <row r="22" spans="1:34" ht="19.2" customHeight="1">
      <c r="A22" s="87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878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879"/>
      <c r="AC22" s="879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922"/>
    </row>
    <row r="23" spans="1:34" ht="19.2" customHeight="1">
      <c r="A23" s="877"/>
      <c r="B23" s="430" t="s">
        <v>127</v>
      </c>
      <c r="C23" s="97"/>
      <c r="D23" s="42" t="s">
        <v>60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878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879"/>
      <c r="AC23" s="879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922"/>
    </row>
    <row r="24" spans="1:34" ht="19.2" customHeight="1">
      <c r="A24" s="87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7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879"/>
      <c r="AC24" s="879"/>
      <c r="AD24" s="420"/>
      <c r="AE24" s="420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245</v>
      </c>
      <c r="D30" s="924" t="s">
        <v>243</v>
      </c>
      <c r="E30" s="92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923"/>
    </row>
    <row r="31" spans="1:34" ht="19.2" customHeight="1">
      <c r="A31" s="914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915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893">
        <f>AG43</f>
        <v>0.84306089936345319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878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879"/>
      <c r="AC32" s="879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878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878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879"/>
      <c r="AC34" s="879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878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878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879"/>
      <c r="AC36" s="879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878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879"/>
      <c r="AC37" s="879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247</v>
      </c>
      <c r="D43" s="875" t="s">
        <v>243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895"/>
    </row>
    <row r="44" spans="1:34" s="145" customFormat="1" ht="19.2" customHeight="1">
      <c r="A44" s="9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894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911">
        <f>AG56</f>
        <v>0.93577808513145044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894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894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894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879"/>
      <c r="AC47" s="879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894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894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879"/>
      <c r="AC49" s="879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894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879"/>
      <c r="AC50" s="879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911"/>
    </row>
    <row r="51" spans="1:34" s="145" customFormat="1" ht="19.2" customHeight="1">
      <c r="A51" s="918"/>
      <c r="B51" s="97" t="s">
        <v>130</v>
      </c>
      <c r="C51" s="133"/>
      <c r="D51" s="150" t="s">
        <v>143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894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730</v>
      </c>
      <c r="D56" s="916" t="s">
        <v>731</v>
      </c>
      <c r="E56" s="875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911"/>
    </row>
    <row r="57" spans="1:34" ht="19.2" customHeight="1">
      <c r="A57" s="906" t="s">
        <v>732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894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893">
        <f>AG69</f>
        <v>0.96953338364400288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894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894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879"/>
      <c r="AC59" s="879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894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879"/>
      <c r="AC60" s="879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894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894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879"/>
      <c r="AC62" s="879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733</v>
      </c>
      <c r="D69" s="875" t="s">
        <v>734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894"/>
    </row>
    <row r="70" spans="1:34" ht="19.2" customHeight="1">
      <c r="A70" s="909" t="s">
        <v>735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894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894">
        <f>AG82</f>
        <v>0.93337378962886053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894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879"/>
      <c r="AC71" s="879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894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879"/>
      <c r="AC72" s="879"/>
      <c r="AD72" s="420"/>
      <c r="AE72" s="420"/>
      <c r="AF72" s="48">
        <f>N72-K72</f>
        <v>-82.069930069929796</v>
      </c>
      <c r="AG72" s="424">
        <f>N72/K72</f>
        <v>0.9430069930069932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894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-120</v>
      </c>
      <c r="AG73" s="424">
        <f>N73/K73</f>
        <v>0.91666666666666663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894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879"/>
      <c r="AC74" s="879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894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736</v>
      </c>
      <c r="D82" s="875" t="s">
        <v>737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894"/>
    </row>
    <row r="83" spans="1:34" ht="19.2" customHeight="1">
      <c r="A83" s="902" t="s">
        <v>738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894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894">
        <f>AG95</f>
        <v>0.85633011511666546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894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879"/>
      <c r="AC84" s="879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894"/>
    </row>
    <row r="85" spans="1:34" ht="19.2" customHeight="1">
      <c r="A85" s="903"/>
      <c r="B85" s="110" t="s">
        <v>130</v>
      </c>
      <c r="C85" s="122"/>
      <c r="D85" s="186" t="s">
        <v>143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894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879"/>
      <c r="AC85" s="879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894"/>
    </row>
    <row r="86" spans="1:34" ht="19.2" customHeight="1">
      <c r="A86" s="903"/>
      <c r="B86" s="110" t="s">
        <v>132</v>
      </c>
      <c r="C86" s="97"/>
      <c r="D86" s="186" t="s">
        <v>190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894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894"/>
    </row>
    <row r="87" spans="1:34" ht="19.2" customHeight="1">
      <c r="A87" s="903"/>
      <c r="B87" s="110" t="s">
        <v>128</v>
      </c>
      <c r="C87" s="97"/>
      <c r="D87" s="186" t="s">
        <v>203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894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879"/>
      <c r="AC87" s="879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894"/>
    </row>
    <row r="88" spans="1:34" ht="19.2" customHeight="1">
      <c r="A88" s="903"/>
      <c r="B88" s="110" t="s">
        <v>130</v>
      </c>
      <c r="C88" s="429"/>
      <c r="D88" s="186" t="s">
        <v>61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894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879"/>
      <c r="AC88" s="879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894"/>
    </row>
    <row r="89" spans="1:34" ht="19.2" customHeight="1">
      <c r="A89" s="903"/>
      <c r="B89" s="110" t="s">
        <v>129</v>
      </c>
      <c r="C89" s="429"/>
      <c r="D89" s="42" t="s">
        <v>210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894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894"/>
    </row>
    <row r="90" spans="1:34" ht="19.2" customHeight="1">
      <c r="A90" s="903"/>
      <c r="B90" s="110" t="s">
        <v>129</v>
      </c>
      <c r="C90" s="429"/>
      <c r="D90" s="42" t="s">
        <v>62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894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894"/>
    </row>
    <row r="91" spans="1:34" ht="19.2" customHeight="1">
      <c r="A91" s="903"/>
      <c r="B91" s="110" t="s">
        <v>129</v>
      </c>
      <c r="C91" s="429"/>
      <c r="D91" s="42" t="s">
        <v>206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895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879"/>
      <c r="AC91" s="879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739</v>
      </c>
      <c r="D95" s="875" t="s">
        <v>731</v>
      </c>
      <c r="E95" s="875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895"/>
    </row>
    <row r="96" spans="1:34" ht="19.2" customHeight="1">
      <c r="A96" s="905" t="s">
        <v>740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894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878">
        <f>AG108</f>
        <v>0.88811990258134876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894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879"/>
      <c r="AC97" s="879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894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894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894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894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879"/>
      <c r="AC101" s="879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894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879"/>
      <c r="AC102" s="879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878"/>
    </row>
    <row r="103" spans="1:34" s="218" customFormat="1" ht="19.2" customHeight="1">
      <c r="A103" s="905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894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879"/>
      <c r="AC103" s="879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878"/>
    </row>
    <row r="104" spans="1:34" s="218" customFormat="1" ht="19.2" customHeight="1">
      <c r="A104" s="905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895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878"/>
    </row>
    <row r="105" spans="1:34" s="218" customFormat="1" ht="19.2" customHeight="1">
      <c r="A105" s="905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895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878"/>
    </row>
    <row r="106" spans="1:34" s="218" customFormat="1" ht="19.2" customHeight="1">
      <c r="A106" s="905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904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257</v>
      </c>
      <c r="D108" s="875" t="s">
        <v>243</v>
      </c>
      <c r="E108" s="875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878"/>
    </row>
    <row r="109" spans="1:34" ht="19.2" customHeight="1">
      <c r="A109" s="896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899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878">
        <f>AG121</f>
        <v>0.86889009084804736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885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879"/>
      <c r="AC110" s="879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885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879"/>
      <c r="AC111" s="879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878"/>
    </row>
    <row r="112" spans="1:34" ht="19.2" customHeight="1">
      <c r="A112" s="897"/>
      <c r="B112" s="422" t="s">
        <v>130</v>
      </c>
      <c r="C112" s="175"/>
      <c r="D112" s="176" t="s">
        <v>201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885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878"/>
    </row>
    <row r="113" spans="1:34" s="218" customFormat="1" ht="19.2" customHeight="1">
      <c r="A113" s="897"/>
      <c r="B113" s="422" t="s">
        <v>130</v>
      </c>
      <c r="C113" s="175"/>
      <c r="D113" s="176" t="s">
        <v>387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885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878"/>
    </row>
    <row r="114" spans="1:34" s="218" customFormat="1" ht="19.2" customHeight="1">
      <c r="A114" s="897"/>
      <c r="B114" s="422" t="s">
        <v>131</v>
      </c>
      <c r="C114" s="175"/>
      <c r="D114" s="176" t="s">
        <v>191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885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878"/>
    </row>
    <row r="115" spans="1:34" s="218" customFormat="1" ht="19.2" customHeight="1">
      <c r="A115" s="897"/>
      <c r="B115" s="422" t="s">
        <v>131</v>
      </c>
      <c r="C115" s="175"/>
      <c r="D115" s="82" t="s">
        <v>176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885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878"/>
    </row>
    <row r="116" spans="1:34" s="218" customFormat="1" ht="19.2" customHeight="1">
      <c r="A116" s="897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885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878"/>
    </row>
    <row r="117" spans="1:34" s="218" customFormat="1" ht="19.2" customHeight="1">
      <c r="A117" s="897"/>
      <c r="B117" s="422" t="s">
        <v>132</v>
      </c>
      <c r="C117" s="55"/>
      <c r="D117" s="82" t="s">
        <v>75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885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878"/>
    </row>
    <row r="122" spans="1:34" ht="19.2" customHeight="1">
      <c r="A122" s="900" t="s">
        <v>260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894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893">
        <f>AG134</f>
        <v>0.88515146586743643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894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894"/>
    </row>
    <row r="124" spans="1:34" ht="19.2" customHeight="1">
      <c r="A124" s="900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901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879"/>
      <c r="AC124" s="879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901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879"/>
      <c r="AC125" s="879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895"/>
    </row>
    <row r="126" spans="1:34" ht="19.2" customHeight="1">
      <c r="A126" s="900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901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901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879"/>
      <c r="AC127" s="879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901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879"/>
      <c r="AC128" s="879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901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901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261</v>
      </c>
      <c r="D134" s="875" t="s">
        <v>243</v>
      </c>
      <c r="E134" s="875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895"/>
    </row>
    <row r="135" spans="1:34" ht="19.2" customHeight="1">
      <c r="A135" s="88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885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879"/>
      <c r="AC135" s="879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878">
        <f>AG147</f>
        <v>0.89982945322917895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885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879"/>
      <c r="AC136" s="879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885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879"/>
      <c r="AC137" s="879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885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885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886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879"/>
      <c r="AC140" s="879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886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886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886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263</v>
      </c>
      <c r="D147" s="875" t="s">
        <v>243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878"/>
    </row>
    <row r="148" spans="1:34" ht="19.2" customHeight="1">
      <c r="A148" s="890" t="s">
        <v>264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891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878">
        <f>AG160</f>
        <v>0.8822208809729738</v>
      </c>
    </row>
    <row r="149" spans="1:34" ht="19.2" customHeight="1">
      <c r="A149" s="890"/>
      <c r="B149" s="420" t="s">
        <v>129</v>
      </c>
      <c r="C149" s="221"/>
      <c r="D149" s="251" t="s">
        <v>179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892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879"/>
      <c r="AC149" s="879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880"/>
    </row>
    <row r="150" spans="1:34" ht="19.2" customHeight="1">
      <c r="A150" s="890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892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879"/>
      <c r="AC150" s="879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880"/>
    </row>
    <row r="151" spans="1:34" s="218" customFormat="1" ht="19.2" customHeight="1">
      <c r="A151" s="890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892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880"/>
    </row>
    <row r="152" spans="1:34" s="218" customFormat="1" ht="19.2" customHeight="1">
      <c r="A152" s="890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892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880"/>
    </row>
    <row r="153" spans="1:34" s="218" customFormat="1" ht="19.2" customHeight="1">
      <c r="A153" s="890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92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741</v>
      </c>
      <c r="D160" s="888" t="s">
        <v>742</v>
      </c>
      <c r="E160" s="889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880"/>
    </row>
    <row r="161" spans="1:36" ht="19.2" customHeight="1">
      <c r="A161" s="877" t="s">
        <v>743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878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878">
        <f>AG173</f>
        <v>0.94645567767712557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878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878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879"/>
      <c r="AC163" s="879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878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879"/>
      <c r="AC164" s="879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878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879"/>
      <c r="AC165" s="879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878"/>
    </row>
    <row r="166" spans="1:36" ht="19.2" customHeight="1">
      <c r="A166" s="877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878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744</v>
      </c>
      <c r="D173" s="875" t="s">
        <v>745</v>
      </c>
      <c r="E173" s="875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746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747</v>
      </c>
    </row>
    <row r="186" spans="23:36">
      <c r="W186" s="33"/>
      <c r="AJ186" s="275" t="s">
        <v>748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555" priority="3106" operator="lessThan">
      <formula>0</formula>
    </cfRule>
  </conditionalFormatting>
  <conditionalFormatting sqref="AH57 AH70 S43 S123 S95 AH95 S5:S9 AH5:AH9 S134 AH17:AH18 S17:S18 S32 S82 AH82 S57:S70">
    <cfRule type="cellIs" dxfId="3554" priority="3105" operator="lessThan">
      <formula>0.8</formula>
    </cfRule>
  </conditionalFormatting>
  <conditionalFormatting sqref="R147 R173 R30 R121 R95 R43 R134 R82 R157:R159 R17:R18 R57:R70 R109:R118">
    <cfRule type="cellIs" dxfId="3553" priority="3103" operator="lessThan">
      <formula>0.8</formula>
    </cfRule>
    <cfRule type="cellIs" dxfId="355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551" priority="3101" operator="greaterThan">
      <formula>1</formula>
    </cfRule>
    <cfRule type="cellIs" dxfId="3550" priority="3102" operator="lessThan">
      <formula>0.8</formula>
    </cfRule>
  </conditionalFormatting>
  <conditionalFormatting sqref="P147 P30 P121 P95 P43 P134 P82 P157:P159 P17:P28 P57:P70 P109:P118">
    <cfRule type="cellIs" dxfId="3549" priority="3100" operator="greaterThan">
      <formula>0</formula>
    </cfRule>
  </conditionalFormatting>
  <conditionalFormatting sqref="S161">
    <cfRule type="cellIs" dxfId="3548" priority="3099" operator="lessThan">
      <formula>0.8</formula>
    </cfRule>
  </conditionalFormatting>
  <conditionalFormatting sqref="Q161:Q167">
    <cfRule type="cellIs" dxfId="3547" priority="3098" operator="lessThan">
      <formula>0</formula>
    </cfRule>
  </conditionalFormatting>
  <conditionalFormatting sqref="R161:R167">
    <cfRule type="cellIs" dxfId="3546" priority="3096" operator="lessThan">
      <formula>0.8</formula>
    </cfRule>
    <cfRule type="cellIs" dxfId="3545" priority="3097" operator="greaterThan">
      <formula>1</formula>
    </cfRule>
  </conditionalFormatting>
  <conditionalFormatting sqref="R161:R167">
    <cfRule type="cellIs" dxfId="3544" priority="3094" operator="greaterThan">
      <formula>1</formula>
    </cfRule>
    <cfRule type="cellIs" dxfId="3543" priority="3095" operator="lessThan">
      <formula>0.8</formula>
    </cfRule>
  </conditionalFormatting>
  <conditionalFormatting sqref="P161:P167">
    <cfRule type="cellIs" dxfId="3542" priority="3093" operator="greaterThan">
      <formula>0</formula>
    </cfRule>
  </conditionalFormatting>
  <conditionalFormatting sqref="Q169:Q172 AF161:AF172">
    <cfRule type="cellIs" dxfId="3541" priority="3092" operator="lessThan">
      <formula>0</formula>
    </cfRule>
  </conditionalFormatting>
  <conditionalFormatting sqref="R169:R172">
    <cfRule type="cellIs" dxfId="3540" priority="3090" operator="lessThan">
      <formula>0.8</formula>
    </cfRule>
    <cfRule type="cellIs" dxfId="3539" priority="3091" operator="greaterThan">
      <formula>1</formula>
    </cfRule>
  </conditionalFormatting>
  <conditionalFormatting sqref="R169:R172 AG161:AG172">
    <cfRule type="cellIs" dxfId="3538" priority="3088" operator="greaterThan">
      <formula>1</formula>
    </cfRule>
    <cfRule type="cellIs" dxfId="3537" priority="3089" operator="lessThan">
      <formula>0.8</formula>
    </cfRule>
  </conditionalFormatting>
  <conditionalFormatting sqref="P169:P172">
    <cfRule type="cellIs" dxfId="3536" priority="3087" operator="greaterThan">
      <formula>0</formula>
    </cfRule>
  </conditionalFormatting>
  <conditionalFormatting sqref="AF145">
    <cfRule type="cellIs" dxfId="3535" priority="3086" operator="lessThan">
      <formula>0</formula>
    </cfRule>
  </conditionalFormatting>
  <conditionalFormatting sqref="AG145">
    <cfRule type="cellIs" dxfId="3534" priority="3084" operator="greaterThan">
      <formula>1</formula>
    </cfRule>
    <cfRule type="cellIs" dxfId="3533" priority="3085" operator="lessThan">
      <formula>0.8</formula>
    </cfRule>
  </conditionalFormatting>
  <conditionalFormatting sqref="AF44:AF54">
    <cfRule type="cellIs" dxfId="3532" priority="3083" operator="lessThan">
      <formula>0</formula>
    </cfRule>
  </conditionalFormatting>
  <conditionalFormatting sqref="AG44:AG54">
    <cfRule type="cellIs" dxfId="3531" priority="3081" operator="greaterThan">
      <formula>1</formula>
    </cfRule>
    <cfRule type="cellIs" dxfId="3530" priority="3082" operator="lessThan">
      <formula>0.8</formula>
    </cfRule>
  </conditionalFormatting>
  <conditionalFormatting sqref="AF83:AF94">
    <cfRule type="cellIs" dxfId="3529" priority="3080" operator="lessThan">
      <formula>0</formula>
    </cfRule>
  </conditionalFormatting>
  <conditionalFormatting sqref="AH83">
    <cfRule type="cellIs" dxfId="3528" priority="3079" operator="lessThan">
      <formula>0.8</formula>
    </cfRule>
  </conditionalFormatting>
  <conditionalFormatting sqref="AG83:AG94">
    <cfRule type="cellIs" dxfId="3527" priority="3077" operator="greaterThan">
      <formula>1</formula>
    </cfRule>
    <cfRule type="cellIs" dxfId="3526" priority="3078" operator="lessThan">
      <formula>0.8</formula>
    </cfRule>
  </conditionalFormatting>
  <conditionalFormatting sqref="S83">
    <cfRule type="cellIs" dxfId="3525" priority="3076" operator="lessThan">
      <formula>0.8</formula>
    </cfRule>
  </conditionalFormatting>
  <conditionalFormatting sqref="AH84">
    <cfRule type="cellIs" dxfId="3524" priority="3075" operator="lessThan">
      <formula>0.8</formula>
    </cfRule>
  </conditionalFormatting>
  <conditionalFormatting sqref="S84">
    <cfRule type="cellIs" dxfId="3523" priority="3074" operator="lessThan">
      <formula>0.8</formula>
    </cfRule>
  </conditionalFormatting>
  <conditionalFormatting sqref="S90">
    <cfRule type="cellIs" dxfId="3522" priority="3073" operator="lessThan">
      <formula>0.8</formula>
    </cfRule>
  </conditionalFormatting>
  <conditionalFormatting sqref="AH90">
    <cfRule type="cellIs" dxfId="3521" priority="3072" operator="lessThan">
      <formula>0.8</formula>
    </cfRule>
  </conditionalFormatting>
  <conditionalFormatting sqref="AF122">
    <cfRule type="cellIs" dxfId="3520" priority="3071" operator="lessThan">
      <formula>0</formula>
    </cfRule>
  </conditionalFormatting>
  <conditionalFormatting sqref="S122">
    <cfRule type="cellIs" dxfId="3519" priority="3070" operator="lessThan">
      <formula>0.8</formula>
    </cfRule>
  </conditionalFormatting>
  <conditionalFormatting sqref="AG122">
    <cfRule type="cellIs" dxfId="3518" priority="3068" operator="greaterThan">
      <formula>1</formula>
    </cfRule>
    <cfRule type="cellIs" dxfId="3517" priority="3069" operator="lessThan">
      <formula>0.8</formula>
    </cfRule>
  </conditionalFormatting>
  <conditionalFormatting sqref="P162:P168">
    <cfRule type="cellIs" dxfId="3516" priority="3062" operator="greaterThan">
      <formula>0</formula>
    </cfRule>
  </conditionalFormatting>
  <conditionalFormatting sqref="R162:R168">
    <cfRule type="cellIs" dxfId="3515" priority="3065" operator="lessThan">
      <formula>0.8</formula>
    </cfRule>
    <cfRule type="cellIs" dxfId="3514" priority="3066" operator="greaterThan">
      <formula>1</formula>
    </cfRule>
  </conditionalFormatting>
  <conditionalFormatting sqref="R162:R168">
    <cfRule type="cellIs" dxfId="3513" priority="3063" operator="greaterThan">
      <formula>1</formula>
    </cfRule>
    <cfRule type="cellIs" dxfId="3512" priority="3064" operator="lessThan">
      <formula>0.8</formula>
    </cfRule>
  </conditionalFormatting>
  <conditionalFormatting sqref="Q162:Q168">
    <cfRule type="cellIs" dxfId="3511" priority="3067" operator="lessThan">
      <formula>0</formula>
    </cfRule>
  </conditionalFormatting>
  <conditionalFormatting sqref="P132:P133">
    <cfRule type="cellIs" dxfId="3510" priority="3055" operator="greaterThan">
      <formula>0</formula>
    </cfRule>
  </conditionalFormatting>
  <conditionalFormatting sqref="AF124 Q132:Q133 AF132:AF133 AF126:AF127 AF129:AF130">
    <cfRule type="cellIs" dxfId="3509" priority="3061" operator="lessThan">
      <formula>0</formula>
    </cfRule>
  </conditionalFormatting>
  <conditionalFormatting sqref="S124:S133">
    <cfRule type="cellIs" dxfId="3508" priority="3060" operator="lessThan">
      <formula>0.8</formula>
    </cfRule>
  </conditionalFormatting>
  <conditionalFormatting sqref="R132:R133">
    <cfRule type="cellIs" dxfId="3507" priority="3058" operator="lessThan">
      <formula>0.8</formula>
    </cfRule>
    <cfRule type="cellIs" dxfId="3506" priority="3059" operator="greaterThan">
      <formula>1</formula>
    </cfRule>
  </conditionalFormatting>
  <conditionalFormatting sqref="AG124 R132:R133 AG132:AG133 AG126:AG127 AG129:AG130">
    <cfRule type="cellIs" dxfId="3505" priority="3056" operator="greaterThan">
      <formula>1</formula>
    </cfRule>
    <cfRule type="cellIs" dxfId="3504" priority="3057" operator="lessThan">
      <formula>0.8</formula>
    </cfRule>
  </conditionalFormatting>
  <conditionalFormatting sqref="AH109">
    <cfRule type="cellIs" dxfId="3503" priority="3054" operator="lessThan">
      <formula>0.8</formula>
    </cfRule>
  </conditionalFormatting>
  <conditionalFormatting sqref="R160 AG160">
    <cfRule type="cellIs" dxfId="3502" priority="3049" operator="greaterThan">
      <formula>1</formula>
    </cfRule>
    <cfRule type="cellIs" dxfId="3501" priority="3050" operator="lessThan">
      <formula>0.8</formula>
    </cfRule>
  </conditionalFormatting>
  <conditionalFormatting sqref="R160">
    <cfRule type="cellIs" dxfId="3500" priority="3051" operator="lessThan">
      <formula>0.8</formula>
    </cfRule>
    <cfRule type="cellIs" dxfId="3499" priority="3052" operator="greaterThan">
      <formula>1</formula>
    </cfRule>
  </conditionalFormatting>
  <conditionalFormatting sqref="P160">
    <cfRule type="cellIs" dxfId="3498" priority="3048" operator="greaterThan">
      <formula>0</formula>
    </cfRule>
  </conditionalFormatting>
  <conditionalFormatting sqref="AH148">
    <cfRule type="cellIs" dxfId="3497" priority="3047" operator="lessThan">
      <formula>0.8</formula>
    </cfRule>
  </conditionalFormatting>
  <conditionalFormatting sqref="Q160 AF160">
    <cfRule type="cellIs" dxfId="3496" priority="3053" operator="lessThan">
      <formula>0</formula>
    </cfRule>
  </conditionalFormatting>
  <conditionalFormatting sqref="AF148:AF154">
    <cfRule type="cellIs" dxfId="3495" priority="3046" operator="lessThan">
      <formula>0</formula>
    </cfRule>
  </conditionalFormatting>
  <conditionalFormatting sqref="S148">
    <cfRule type="cellIs" dxfId="3494" priority="3045" operator="lessThan">
      <formula>0.8</formula>
    </cfRule>
  </conditionalFormatting>
  <conditionalFormatting sqref="AG148:AG154">
    <cfRule type="cellIs" dxfId="3493" priority="3043" operator="greaterThan">
      <formula>1</formula>
    </cfRule>
    <cfRule type="cellIs" dxfId="3492" priority="3044" operator="lessThan">
      <formula>0.8</formula>
    </cfRule>
  </conditionalFormatting>
  <conditionalFormatting sqref="S86">
    <cfRule type="cellIs" dxfId="3491" priority="3042" operator="lessThan">
      <formula>0.8</formula>
    </cfRule>
  </conditionalFormatting>
  <conditionalFormatting sqref="S88 AH88">
    <cfRule type="cellIs" dxfId="3490" priority="3037" operator="lessThan">
      <formula>0.8</formula>
    </cfRule>
  </conditionalFormatting>
  <conditionalFormatting sqref="AH86">
    <cfRule type="cellIs" dxfId="3489" priority="3041" operator="lessThan">
      <formula>0.8</formula>
    </cfRule>
  </conditionalFormatting>
  <conditionalFormatting sqref="S87">
    <cfRule type="cellIs" dxfId="3488" priority="3040" operator="lessThan">
      <formula>0.8</formula>
    </cfRule>
  </conditionalFormatting>
  <conditionalFormatting sqref="AH87">
    <cfRule type="cellIs" dxfId="3487" priority="3039" operator="lessThan">
      <formula>0.8</formula>
    </cfRule>
  </conditionalFormatting>
  <conditionalFormatting sqref="S89 AH89">
    <cfRule type="cellIs" dxfId="3486" priority="3038" operator="lessThan">
      <formula>0.8</formula>
    </cfRule>
  </conditionalFormatting>
  <conditionalFormatting sqref="AF31 AF35 AF39">
    <cfRule type="cellIs" dxfId="3485" priority="3036" operator="lessThan">
      <formula>0</formula>
    </cfRule>
  </conditionalFormatting>
  <conditionalFormatting sqref="AH31 S31">
    <cfRule type="cellIs" dxfId="3484" priority="3035" operator="lessThan">
      <formula>0.8</formula>
    </cfRule>
  </conditionalFormatting>
  <conditionalFormatting sqref="AG31 AG35 AG39">
    <cfRule type="cellIs" dxfId="3483" priority="3033" operator="greaterThan">
      <formula>1</formula>
    </cfRule>
    <cfRule type="cellIs" dxfId="3482" priority="3034" operator="lessThan">
      <formula>0.8</formula>
    </cfRule>
  </conditionalFormatting>
  <conditionalFormatting sqref="AF135">
    <cfRule type="cellIs" dxfId="3481" priority="3032" operator="lessThan">
      <formula>0</formula>
    </cfRule>
  </conditionalFormatting>
  <conditionalFormatting sqref="AH135 S135">
    <cfRule type="cellIs" dxfId="3480" priority="3031" operator="lessThan">
      <formula>0.8</formula>
    </cfRule>
  </conditionalFormatting>
  <conditionalFormatting sqref="AG135">
    <cfRule type="cellIs" dxfId="3479" priority="3029" operator="greaterThan">
      <formula>1</formula>
    </cfRule>
    <cfRule type="cellIs" dxfId="3478" priority="3030" operator="lessThan">
      <formula>0.8</formula>
    </cfRule>
  </conditionalFormatting>
  <conditionalFormatting sqref="AF108 Q108">
    <cfRule type="cellIs" dxfId="3477" priority="3028" operator="lessThan">
      <formula>0</formula>
    </cfRule>
  </conditionalFormatting>
  <conditionalFormatting sqref="R108">
    <cfRule type="cellIs" dxfId="3476" priority="3026" operator="lessThan">
      <formula>0.8</formula>
    </cfRule>
    <cfRule type="cellIs" dxfId="3475" priority="3027" operator="greaterThan">
      <formula>1</formula>
    </cfRule>
  </conditionalFormatting>
  <conditionalFormatting sqref="AG108 R108">
    <cfRule type="cellIs" dxfId="3474" priority="3024" operator="greaterThan">
      <formula>1</formula>
    </cfRule>
    <cfRule type="cellIs" dxfId="3473" priority="3025" operator="lessThan">
      <formula>0.8</formula>
    </cfRule>
  </conditionalFormatting>
  <conditionalFormatting sqref="P108">
    <cfRule type="cellIs" dxfId="3472" priority="3023" operator="greaterThan">
      <formula>0</formula>
    </cfRule>
  </conditionalFormatting>
  <conditionalFormatting sqref="AH97">
    <cfRule type="cellIs" dxfId="3471" priority="3018" operator="lessThan">
      <formula>0.8</formula>
    </cfRule>
  </conditionalFormatting>
  <conditionalFormatting sqref="AG96 AG98 AG100 AG102:AG103 AG105:AG106">
    <cfRule type="cellIs" dxfId="3470" priority="3020" operator="greaterThan">
      <formula>1</formula>
    </cfRule>
    <cfRule type="cellIs" dxfId="3469" priority="3021" operator="lessThan">
      <formula>0.8</formula>
    </cfRule>
  </conditionalFormatting>
  <conditionalFormatting sqref="AF96 AF98 AF100 AF102:AF103 AF105:AF106">
    <cfRule type="cellIs" dxfId="3468" priority="3022" operator="lessThan">
      <formula>0</formula>
    </cfRule>
  </conditionalFormatting>
  <conditionalFormatting sqref="AG97 AG99 AG101 AG104">
    <cfRule type="cellIs" dxfId="3467" priority="3016" operator="greaterThan">
      <formula>1</formula>
    </cfRule>
    <cfRule type="cellIs" dxfId="3466" priority="3017" operator="lessThan">
      <formula>0.8</formula>
    </cfRule>
  </conditionalFormatting>
  <conditionalFormatting sqref="AF97 AF99 AF101 AF104">
    <cfRule type="cellIs" dxfId="3465" priority="3019" operator="lessThan">
      <formula>0</formula>
    </cfRule>
  </conditionalFormatting>
  <conditionalFormatting sqref="AF71 AF73 AF75 AF79 AF77">
    <cfRule type="cellIs" dxfId="3464" priority="3013" operator="lessThan">
      <formula>0</formula>
    </cfRule>
  </conditionalFormatting>
  <conditionalFormatting sqref="S71 AH71">
    <cfRule type="cellIs" dxfId="3463" priority="3012" operator="lessThan">
      <formula>0.8</formula>
    </cfRule>
  </conditionalFormatting>
  <conditionalFormatting sqref="AG71 AG73 AG75 AG79 AG77">
    <cfRule type="cellIs" dxfId="3462" priority="3010" operator="greaterThan">
      <formula>1</formula>
    </cfRule>
    <cfRule type="cellIs" dxfId="3461" priority="3011" operator="lessThan">
      <formula>0.8</formula>
    </cfRule>
  </conditionalFormatting>
  <conditionalFormatting sqref="AF72 AF76 AF80">
    <cfRule type="cellIs" dxfId="3460" priority="3009" operator="lessThan">
      <formula>0</formula>
    </cfRule>
  </conditionalFormatting>
  <conditionalFormatting sqref="S72 AH72">
    <cfRule type="cellIs" dxfId="3459" priority="3008" operator="lessThan">
      <formula>0.8</formula>
    </cfRule>
  </conditionalFormatting>
  <conditionalFormatting sqref="S11">
    <cfRule type="cellIs" dxfId="3458" priority="3015" operator="lessThan">
      <formula>0.8</formula>
    </cfRule>
  </conditionalFormatting>
  <conditionalFormatting sqref="S10">
    <cfRule type="cellIs" dxfId="3457" priority="3014" operator="lessThan">
      <formula>0.8</formula>
    </cfRule>
  </conditionalFormatting>
  <conditionalFormatting sqref="AG72 AG76 AG80">
    <cfRule type="cellIs" dxfId="3456" priority="3006" operator="greaterThan">
      <formula>1</formula>
    </cfRule>
    <cfRule type="cellIs" dxfId="3455" priority="3007" operator="lessThan">
      <formula>0.8</formula>
    </cfRule>
  </conditionalFormatting>
  <conditionalFormatting sqref="AF14:AF16 Q15:Q16">
    <cfRule type="cellIs" dxfId="3454" priority="3005" operator="lessThan">
      <formula>0</formula>
    </cfRule>
  </conditionalFormatting>
  <conditionalFormatting sqref="R15:R16">
    <cfRule type="cellIs" dxfId="3453" priority="3003" operator="lessThan">
      <formula>0.8</formula>
    </cfRule>
    <cfRule type="cellIs" dxfId="3452" priority="3004" operator="greaterThan">
      <formula>1</formula>
    </cfRule>
  </conditionalFormatting>
  <conditionalFormatting sqref="R15:R16">
    <cfRule type="cellIs" dxfId="3451" priority="3001" operator="greaterThan">
      <formula>1</formula>
    </cfRule>
    <cfRule type="cellIs" dxfId="3450" priority="3002" operator="lessThan">
      <formula>0.8</formula>
    </cfRule>
  </conditionalFormatting>
  <conditionalFormatting sqref="P15:P16">
    <cfRule type="cellIs" dxfId="3449" priority="3000" operator="greaterThan">
      <formula>0</formula>
    </cfRule>
  </conditionalFormatting>
  <conditionalFormatting sqref="AH98">
    <cfRule type="cellIs" dxfId="3448" priority="2999" operator="lessThan">
      <formula>0.8</formula>
    </cfRule>
  </conditionalFormatting>
  <conditionalFormatting sqref="AF33 AF37">
    <cfRule type="cellIs" dxfId="3447" priority="2998" operator="lessThan">
      <formula>0</formula>
    </cfRule>
  </conditionalFormatting>
  <conditionalFormatting sqref="AG33 AG37">
    <cfRule type="cellIs" dxfId="3446" priority="2996" operator="greaterThan">
      <formula>1</formula>
    </cfRule>
    <cfRule type="cellIs" dxfId="3445" priority="2997" operator="lessThan">
      <formula>0.8</formula>
    </cfRule>
  </conditionalFormatting>
  <conditionalFormatting sqref="P41:P42">
    <cfRule type="cellIs" dxfId="3444" priority="2990" operator="greaterThan">
      <formula>0</formula>
    </cfRule>
  </conditionalFormatting>
  <conditionalFormatting sqref="Q41:Q42 AF34 AF41:AF42 AF38">
    <cfRule type="cellIs" dxfId="3443" priority="2995" operator="lessThan">
      <formula>0</formula>
    </cfRule>
  </conditionalFormatting>
  <conditionalFormatting sqref="R41:R42">
    <cfRule type="cellIs" dxfId="3442" priority="2993" operator="lessThan">
      <formula>0.8</formula>
    </cfRule>
    <cfRule type="cellIs" dxfId="3441" priority="2994" operator="greaterThan">
      <formula>1</formula>
    </cfRule>
  </conditionalFormatting>
  <conditionalFormatting sqref="R41:R42 AG34 AG41:AG42 AG38">
    <cfRule type="cellIs" dxfId="3440" priority="2991" operator="greaterThan">
      <formula>1</formula>
    </cfRule>
    <cfRule type="cellIs" dxfId="3439" priority="2992" operator="lessThan">
      <formula>0.8</formula>
    </cfRule>
  </conditionalFormatting>
  <conditionalFormatting sqref="AF137:AF144">
    <cfRule type="cellIs" dxfId="3438" priority="2989" operator="lessThan">
      <formula>0</formula>
    </cfRule>
  </conditionalFormatting>
  <conditionalFormatting sqref="AH137 S137">
    <cfRule type="cellIs" dxfId="3437" priority="2988" operator="lessThan">
      <formula>0.8</formula>
    </cfRule>
  </conditionalFormatting>
  <conditionalFormatting sqref="AG137:AG144">
    <cfRule type="cellIs" dxfId="3436" priority="2986" operator="greaterThan">
      <formula>1</formula>
    </cfRule>
    <cfRule type="cellIs" dxfId="3435" priority="2987" operator="lessThan">
      <formula>0.8</formula>
    </cfRule>
  </conditionalFormatting>
  <conditionalFormatting sqref="AF55">
    <cfRule type="cellIs" dxfId="3434" priority="2985" operator="lessThan">
      <formula>0</formula>
    </cfRule>
  </conditionalFormatting>
  <conditionalFormatting sqref="AG55">
    <cfRule type="cellIs" dxfId="3433" priority="2983" operator="greaterThan">
      <formula>1</formula>
    </cfRule>
    <cfRule type="cellIs" dxfId="3432" priority="2984" operator="lessThan">
      <formula>0.8</formula>
    </cfRule>
  </conditionalFormatting>
  <conditionalFormatting sqref="AF56 Q56">
    <cfRule type="cellIs" dxfId="3431" priority="2982" operator="lessThan">
      <formula>0</formula>
    </cfRule>
  </conditionalFormatting>
  <conditionalFormatting sqref="R56">
    <cfRule type="cellIs" dxfId="3430" priority="2980" operator="lessThan">
      <formula>0.8</formula>
    </cfRule>
    <cfRule type="cellIs" dxfId="3429" priority="2981" operator="greaterThan">
      <formula>1</formula>
    </cfRule>
  </conditionalFormatting>
  <conditionalFormatting sqref="AG56 R56">
    <cfRule type="cellIs" dxfId="3428" priority="2978" operator="greaterThan">
      <formula>1</formula>
    </cfRule>
    <cfRule type="cellIs" dxfId="3427" priority="2979" operator="lessThan">
      <formula>0.8</formula>
    </cfRule>
  </conditionalFormatting>
  <conditionalFormatting sqref="P56">
    <cfRule type="cellIs" dxfId="3426" priority="2977" operator="greaterThan">
      <formula>0</formula>
    </cfRule>
  </conditionalFormatting>
  <conditionalFormatting sqref="P53:P55">
    <cfRule type="cellIs" dxfId="3425" priority="2971" operator="greaterThan">
      <formula>0</formula>
    </cfRule>
  </conditionalFormatting>
  <conditionalFormatting sqref="Q53:Q55">
    <cfRule type="cellIs" dxfId="3424" priority="2976" operator="lessThan">
      <formula>0</formula>
    </cfRule>
  </conditionalFormatting>
  <conditionalFormatting sqref="R53:R55">
    <cfRule type="cellIs" dxfId="3423" priority="2974" operator="lessThan">
      <formula>0.8</formula>
    </cfRule>
    <cfRule type="cellIs" dxfId="3422" priority="2975" operator="greaterThan">
      <formula>1</formula>
    </cfRule>
  </conditionalFormatting>
  <conditionalFormatting sqref="R53:R55">
    <cfRule type="cellIs" dxfId="3421" priority="2972" operator="greaterThan">
      <formula>1</formula>
    </cfRule>
    <cfRule type="cellIs" dxfId="3420" priority="2973" operator="lessThan">
      <formula>0.8</formula>
    </cfRule>
  </conditionalFormatting>
  <conditionalFormatting sqref="P80:P81">
    <cfRule type="cellIs" dxfId="3419" priority="2965" operator="greaterThan">
      <formula>0</formula>
    </cfRule>
  </conditionalFormatting>
  <conditionalFormatting sqref="AF81 Q80:Q81">
    <cfRule type="cellIs" dxfId="3418" priority="2970" operator="lessThan">
      <formula>0</formula>
    </cfRule>
  </conditionalFormatting>
  <conditionalFormatting sqref="R80:R81">
    <cfRule type="cellIs" dxfId="3417" priority="2968" operator="lessThan">
      <formula>0.8</formula>
    </cfRule>
    <cfRule type="cellIs" dxfId="3416" priority="2969" operator="greaterThan">
      <formula>1</formula>
    </cfRule>
  </conditionalFormatting>
  <conditionalFormatting sqref="AG81 R80:R81">
    <cfRule type="cellIs" dxfId="3415" priority="2966" operator="greaterThan">
      <formula>1</formula>
    </cfRule>
    <cfRule type="cellIs" dxfId="3414" priority="2967" operator="lessThan">
      <formula>0.8</formula>
    </cfRule>
  </conditionalFormatting>
  <conditionalFormatting sqref="AH85">
    <cfRule type="cellIs" dxfId="3413" priority="2964" operator="lessThan">
      <formula>0.8</formula>
    </cfRule>
  </conditionalFormatting>
  <conditionalFormatting sqref="S85">
    <cfRule type="cellIs" dxfId="3412" priority="2963" operator="lessThan">
      <formula>0.8</formula>
    </cfRule>
  </conditionalFormatting>
  <conditionalFormatting sqref="AF107">
    <cfRule type="cellIs" dxfId="3411" priority="2962" operator="lessThan">
      <formula>0</formula>
    </cfRule>
  </conditionalFormatting>
  <conditionalFormatting sqref="AH100:AH107">
    <cfRule type="cellIs" dxfId="3410" priority="2961" operator="lessThan">
      <formula>0.8</formula>
    </cfRule>
  </conditionalFormatting>
  <conditionalFormatting sqref="AG107">
    <cfRule type="cellIs" dxfId="3409" priority="2959" operator="greaterThan">
      <formula>1</formula>
    </cfRule>
    <cfRule type="cellIs" dxfId="3408" priority="2960" operator="lessThan">
      <formula>0.8</formula>
    </cfRule>
  </conditionalFormatting>
  <conditionalFormatting sqref="P107">
    <cfRule type="cellIs" dxfId="3407" priority="2953" operator="greaterThan">
      <formula>0</formula>
    </cfRule>
  </conditionalFormatting>
  <conditionalFormatting sqref="Q107">
    <cfRule type="cellIs" dxfId="3406" priority="2958" operator="lessThan">
      <formula>0</formula>
    </cfRule>
  </conditionalFormatting>
  <conditionalFormatting sqref="R107">
    <cfRule type="cellIs" dxfId="3405" priority="2956" operator="lessThan">
      <formula>0.8</formula>
    </cfRule>
    <cfRule type="cellIs" dxfId="3404" priority="2957" operator="greaterThan">
      <formula>1</formula>
    </cfRule>
  </conditionalFormatting>
  <conditionalFormatting sqref="R107">
    <cfRule type="cellIs" dxfId="3403" priority="2954" operator="greaterThan">
      <formula>1</formula>
    </cfRule>
    <cfRule type="cellIs" dxfId="3402" priority="2955" operator="lessThan">
      <formula>0.8</formula>
    </cfRule>
  </conditionalFormatting>
  <conditionalFormatting sqref="AF109:AF120">
    <cfRule type="cellIs" dxfId="3401" priority="2952" operator="lessThan">
      <formula>0</formula>
    </cfRule>
  </conditionalFormatting>
  <conditionalFormatting sqref="S109">
    <cfRule type="cellIs" dxfId="3400" priority="2951" operator="lessThan">
      <formula>0.8</formula>
    </cfRule>
  </conditionalFormatting>
  <conditionalFormatting sqref="AG109:AG120">
    <cfRule type="cellIs" dxfId="3399" priority="2949" operator="greaterThan">
      <formula>1</formula>
    </cfRule>
    <cfRule type="cellIs" dxfId="3398" priority="2950" operator="lessThan">
      <formula>0.8</formula>
    </cfRule>
  </conditionalFormatting>
  <conditionalFormatting sqref="S150">
    <cfRule type="cellIs" dxfId="3397" priority="2948" operator="lessThan">
      <formula>0.8</formula>
    </cfRule>
  </conditionalFormatting>
  <conditionalFormatting sqref="AH150">
    <cfRule type="cellIs" dxfId="3396" priority="2947" operator="lessThan">
      <formula>0.8</formula>
    </cfRule>
  </conditionalFormatting>
  <conditionalFormatting sqref="S149">
    <cfRule type="cellIs" dxfId="3395" priority="2946" operator="lessThan">
      <formula>0.8</formula>
    </cfRule>
  </conditionalFormatting>
  <conditionalFormatting sqref="Q26:Q29">
    <cfRule type="cellIs" dxfId="3394" priority="2945" operator="lessThan">
      <formula>0</formula>
    </cfRule>
  </conditionalFormatting>
  <conditionalFormatting sqref="S21:S29 AH21:AH29">
    <cfRule type="cellIs" dxfId="3393" priority="2944" operator="lessThan">
      <formula>0.8</formula>
    </cfRule>
  </conditionalFormatting>
  <conditionalFormatting sqref="R26:R29">
    <cfRule type="cellIs" dxfId="3392" priority="2942" operator="lessThan">
      <formula>0.8</formula>
    </cfRule>
    <cfRule type="cellIs" dxfId="3391" priority="2943" operator="greaterThan">
      <formula>1</formula>
    </cfRule>
  </conditionalFormatting>
  <conditionalFormatting sqref="R26:R29">
    <cfRule type="cellIs" dxfId="3390" priority="2940" operator="greaterThan">
      <formula>1</formula>
    </cfRule>
    <cfRule type="cellIs" dxfId="3389" priority="2941" operator="lessThan">
      <formula>0.8</formula>
    </cfRule>
  </conditionalFormatting>
  <conditionalFormatting sqref="P29">
    <cfRule type="cellIs" dxfId="3388" priority="2939" operator="greaterThan">
      <formula>0</formula>
    </cfRule>
  </conditionalFormatting>
  <conditionalFormatting sqref="AH91 S91">
    <cfRule type="cellIs" dxfId="3387" priority="2938" operator="lessThan">
      <formula>0.8</formula>
    </cfRule>
  </conditionalFormatting>
  <conditionalFormatting sqref="P92:P94">
    <cfRule type="cellIs" dxfId="3386" priority="2932" operator="greaterThan">
      <formula>0</formula>
    </cfRule>
  </conditionalFormatting>
  <conditionalFormatting sqref="Q92:Q94">
    <cfRule type="cellIs" dxfId="3385" priority="2937" operator="lessThan">
      <formula>0</formula>
    </cfRule>
  </conditionalFormatting>
  <conditionalFormatting sqref="R92:R94">
    <cfRule type="cellIs" dxfId="3384" priority="2935" operator="lessThan">
      <formula>0.8</formula>
    </cfRule>
    <cfRule type="cellIs" dxfId="3383" priority="2936" operator="greaterThan">
      <formula>1</formula>
    </cfRule>
  </conditionalFormatting>
  <conditionalFormatting sqref="R92:R94">
    <cfRule type="cellIs" dxfId="3382" priority="2933" operator="greaterThan">
      <formula>1</formula>
    </cfRule>
    <cfRule type="cellIs" dxfId="3381" priority="2934" operator="lessThan">
      <formula>0.8</formula>
    </cfRule>
  </conditionalFormatting>
  <conditionalFormatting sqref="AF146 Q146">
    <cfRule type="cellIs" dxfId="3380" priority="2931" operator="lessThan">
      <formula>0</formula>
    </cfRule>
  </conditionalFormatting>
  <conditionalFormatting sqref="AH139:AH146 S139:S146">
    <cfRule type="cellIs" dxfId="3379" priority="2930" operator="lessThan">
      <formula>0.8</formula>
    </cfRule>
  </conditionalFormatting>
  <conditionalFormatting sqref="R146">
    <cfRule type="cellIs" dxfId="3378" priority="2928" operator="lessThan">
      <formula>0.8</formula>
    </cfRule>
    <cfRule type="cellIs" dxfId="3377" priority="2929" operator="greaterThan">
      <formula>1</formula>
    </cfRule>
  </conditionalFormatting>
  <conditionalFormatting sqref="AG146 R146">
    <cfRule type="cellIs" dxfId="3376" priority="2926" operator="greaterThan">
      <formula>1</formula>
    </cfRule>
    <cfRule type="cellIs" dxfId="3375" priority="2927" operator="lessThan">
      <formula>0.8</formula>
    </cfRule>
  </conditionalFormatting>
  <conditionalFormatting sqref="P146">
    <cfRule type="cellIs" dxfId="3374" priority="2925" operator="greaterThan">
      <formula>0</formula>
    </cfRule>
  </conditionalFormatting>
  <conditionalFormatting sqref="Q119:Q120">
    <cfRule type="cellIs" dxfId="3373" priority="2924" operator="lessThan">
      <formula>0</formula>
    </cfRule>
  </conditionalFormatting>
  <conditionalFormatting sqref="R119:R120">
    <cfRule type="cellIs" dxfId="3372" priority="2922" operator="lessThan">
      <formula>0.8</formula>
    </cfRule>
    <cfRule type="cellIs" dxfId="3371" priority="2923" operator="greaterThan">
      <formula>1</formula>
    </cfRule>
  </conditionalFormatting>
  <conditionalFormatting sqref="R119:R120">
    <cfRule type="cellIs" dxfId="3370" priority="2920" operator="greaterThan">
      <formula>1</formula>
    </cfRule>
    <cfRule type="cellIs" dxfId="3369" priority="2921" operator="lessThan">
      <formula>0.8</formula>
    </cfRule>
  </conditionalFormatting>
  <conditionalFormatting sqref="P119:P120">
    <cfRule type="cellIs" dxfId="3368" priority="2919" operator="greaterThan">
      <formula>0</formula>
    </cfRule>
  </conditionalFormatting>
  <conditionalFormatting sqref="S44:S56">
    <cfRule type="cellIs" dxfId="3367" priority="2918" operator="lessThan">
      <formula>0.8</formula>
    </cfRule>
  </conditionalFormatting>
  <conditionalFormatting sqref="S108">
    <cfRule type="cellIs" dxfId="3366" priority="2917" operator="lessThan">
      <formula>0.8</formula>
    </cfRule>
  </conditionalFormatting>
  <conditionalFormatting sqref="S96">
    <cfRule type="cellIs" dxfId="3365" priority="2916" operator="lessThan">
      <formula>0.8</formula>
    </cfRule>
  </conditionalFormatting>
  <conditionalFormatting sqref="S97">
    <cfRule type="cellIs" dxfId="3364" priority="2915" operator="lessThan">
      <formula>0.8</formula>
    </cfRule>
  </conditionalFormatting>
  <conditionalFormatting sqref="S103">
    <cfRule type="cellIs" dxfId="3363" priority="2914" operator="lessThan">
      <formula>0.8</formula>
    </cfRule>
  </conditionalFormatting>
  <conditionalFormatting sqref="S99">
    <cfRule type="cellIs" dxfId="3362" priority="2913" operator="lessThan">
      <formula>0.8</formula>
    </cfRule>
  </conditionalFormatting>
  <conditionalFormatting sqref="S101">
    <cfRule type="cellIs" dxfId="3361" priority="2910" operator="lessThan">
      <formula>0.8</formula>
    </cfRule>
  </conditionalFormatting>
  <conditionalFormatting sqref="S100">
    <cfRule type="cellIs" dxfId="3360" priority="2912" operator="lessThan">
      <formula>0.8</formula>
    </cfRule>
  </conditionalFormatting>
  <conditionalFormatting sqref="S102">
    <cfRule type="cellIs" dxfId="3359" priority="2911" operator="lessThan">
      <formula>0.8</formula>
    </cfRule>
  </conditionalFormatting>
  <conditionalFormatting sqref="S98">
    <cfRule type="cellIs" dxfId="3358" priority="2909" operator="lessThan">
      <formula>0.8</formula>
    </cfRule>
  </conditionalFormatting>
  <conditionalFormatting sqref="S104">
    <cfRule type="cellIs" dxfId="3357" priority="2908" operator="lessThan">
      <formula>0.8</formula>
    </cfRule>
  </conditionalFormatting>
  <conditionalFormatting sqref="Q162:Q167">
    <cfRule type="cellIs" dxfId="3356" priority="2907" operator="lessThan">
      <formula>0</formula>
    </cfRule>
  </conditionalFormatting>
  <conditionalFormatting sqref="R162:R167">
    <cfRule type="cellIs" dxfId="3355" priority="2905" operator="lessThan">
      <formula>0.8</formula>
    </cfRule>
    <cfRule type="cellIs" dxfId="3354" priority="2906" operator="greaterThan">
      <formula>1</formula>
    </cfRule>
  </conditionalFormatting>
  <conditionalFormatting sqref="R162:R167">
    <cfRule type="cellIs" dxfId="3353" priority="2903" operator="greaterThan">
      <formula>1</formula>
    </cfRule>
    <cfRule type="cellIs" dxfId="3352" priority="2904" operator="lessThan">
      <formula>0.8</formula>
    </cfRule>
  </conditionalFormatting>
  <conditionalFormatting sqref="P162:P167">
    <cfRule type="cellIs" dxfId="3351" priority="2902" operator="greaterThan">
      <formula>0</formula>
    </cfRule>
  </conditionalFormatting>
  <conditionalFormatting sqref="P168">
    <cfRule type="cellIs" dxfId="3350" priority="2896" operator="greaterThan">
      <formula>0</formula>
    </cfRule>
  </conditionalFormatting>
  <conditionalFormatting sqref="R168">
    <cfRule type="cellIs" dxfId="3349" priority="2899" operator="lessThan">
      <formula>0.8</formula>
    </cfRule>
    <cfRule type="cellIs" dxfId="3348" priority="2900" operator="greaterThan">
      <formula>1</formula>
    </cfRule>
  </conditionalFormatting>
  <conditionalFormatting sqref="R168">
    <cfRule type="cellIs" dxfId="3347" priority="2897" operator="greaterThan">
      <formula>1</formula>
    </cfRule>
    <cfRule type="cellIs" dxfId="3346" priority="2898" operator="lessThan">
      <formula>0.8</formula>
    </cfRule>
  </conditionalFormatting>
  <conditionalFormatting sqref="Q168">
    <cfRule type="cellIs" dxfId="3345" priority="2901" operator="lessThan">
      <formula>0</formula>
    </cfRule>
  </conditionalFormatting>
  <conditionalFormatting sqref="Q83">
    <cfRule type="cellIs" dxfId="3344" priority="2895" operator="lessThan">
      <formula>0</formula>
    </cfRule>
  </conditionalFormatting>
  <conditionalFormatting sqref="R83">
    <cfRule type="cellIs" dxfId="3343" priority="2893" operator="lessThan">
      <formula>0.8</formula>
    </cfRule>
    <cfRule type="cellIs" dxfId="3342" priority="2894" operator="greaterThan">
      <formula>1</formula>
    </cfRule>
  </conditionalFormatting>
  <conditionalFormatting sqref="R83">
    <cfRule type="cellIs" dxfId="3341" priority="2891" operator="greaterThan">
      <formula>1</formula>
    </cfRule>
    <cfRule type="cellIs" dxfId="3340" priority="2892" operator="lessThan">
      <formula>0.8</formula>
    </cfRule>
  </conditionalFormatting>
  <conditionalFormatting sqref="P83">
    <cfRule type="cellIs" dxfId="3339" priority="2890" operator="greaterThan">
      <formula>0</formula>
    </cfRule>
  </conditionalFormatting>
  <conditionalFormatting sqref="Q83">
    <cfRule type="cellIs" dxfId="3338" priority="2889" operator="lessThan">
      <formula>0</formula>
    </cfRule>
  </conditionalFormatting>
  <conditionalFormatting sqref="R83">
    <cfRule type="cellIs" dxfId="3337" priority="2887" operator="lessThan">
      <formula>0.8</formula>
    </cfRule>
    <cfRule type="cellIs" dxfId="3336" priority="2888" operator="greaterThan">
      <formula>1</formula>
    </cfRule>
  </conditionalFormatting>
  <conditionalFormatting sqref="R83">
    <cfRule type="cellIs" dxfId="3335" priority="2885" operator="greaterThan">
      <formula>1</formula>
    </cfRule>
    <cfRule type="cellIs" dxfId="3334" priority="2886" operator="lessThan">
      <formula>0.8</formula>
    </cfRule>
  </conditionalFormatting>
  <conditionalFormatting sqref="P83">
    <cfRule type="cellIs" dxfId="3333" priority="2884" operator="greaterThan">
      <formula>0</formula>
    </cfRule>
  </conditionalFormatting>
  <conditionalFormatting sqref="Q83">
    <cfRule type="cellIs" dxfId="3332" priority="2883" operator="lessThan">
      <formula>0</formula>
    </cfRule>
  </conditionalFormatting>
  <conditionalFormatting sqref="R83">
    <cfRule type="cellIs" dxfId="3331" priority="2881" operator="lessThan">
      <formula>0.8</formula>
    </cfRule>
    <cfRule type="cellIs" dxfId="3330" priority="2882" operator="greaterThan">
      <formula>1</formula>
    </cfRule>
  </conditionalFormatting>
  <conditionalFormatting sqref="R83">
    <cfRule type="cellIs" dxfId="3329" priority="2879" operator="greaterThan">
      <formula>1</formula>
    </cfRule>
    <cfRule type="cellIs" dxfId="3328" priority="2880" operator="lessThan">
      <formula>0.8</formula>
    </cfRule>
  </conditionalFormatting>
  <conditionalFormatting sqref="P83">
    <cfRule type="cellIs" dxfId="3327" priority="2878" operator="greaterThan">
      <formula>0</formula>
    </cfRule>
  </conditionalFormatting>
  <conditionalFormatting sqref="Q83">
    <cfRule type="cellIs" dxfId="3326" priority="2877" operator="lessThan">
      <formula>0</formula>
    </cfRule>
  </conditionalFormatting>
  <conditionalFormatting sqref="R83">
    <cfRule type="cellIs" dxfId="3325" priority="2875" operator="lessThan">
      <formula>0.8</formula>
    </cfRule>
    <cfRule type="cellIs" dxfId="3324" priority="2876" operator="greaterThan">
      <formula>1</formula>
    </cfRule>
  </conditionalFormatting>
  <conditionalFormatting sqref="R83">
    <cfRule type="cellIs" dxfId="3323" priority="2873" operator="greaterThan">
      <formula>1</formula>
    </cfRule>
    <cfRule type="cellIs" dxfId="3322" priority="2874" operator="lessThan">
      <formula>0.8</formula>
    </cfRule>
  </conditionalFormatting>
  <conditionalFormatting sqref="P83">
    <cfRule type="cellIs" dxfId="3321" priority="2872" operator="greaterThan">
      <formula>0</formula>
    </cfRule>
  </conditionalFormatting>
  <conditionalFormatting sqref="P83">
    <cfRule type="cellIs" dxfId="3320" priority="2866" operator="greaterThan">
      <formula>0</formula>
    </cfRule>
  </conditionalFormatting>
  <conditionalFormatting sqref="Q83">
    <cfRule type="cellIs" dxfId="3319" priority="2871" operator="lessThan">
      <formula>0</formula>
    </cfRule>
  </conditionalFormatting>
  <conditionalFormatting sqref="R83">
    <cfRule type="cellIs" dxfId="3318" priority="2869" operator="lessThan">
      <formula>0.8</formula>
    </cfRule>
    <cfRule type="cellIs" dxfId="3317" priority="2870" operator="greaterThan">
      <formula>1</formula>
    </cfRule>
  </conditionalFormatting>
  <conditionalFormatting sqref="R83">
    <cfRule type="cellIs" dxfId="3316" priority="2867" operator="greaterThan">
      <formula>1</formula>
    </cfRule>
    <cfRule type="cellIs" dxfId="3315" priority="2868" operator="lessThan">
      <formula>0.8</formula>
    </cfRule>
  </conditionalFormatting>
  <conditionalFormatting sqref="P83">
    <cfRule type="cellIs" dxfId="3314" priority="2860" operator="greaterThan">
      <formula>0</formula>
    </cfRule>
  </conditionalFormatting>
  <conditionalFormatting sqref="Q83">
    <cfRule type="cellIs" dxfId="3313" priority="2865" operator="lessThan">
      <formula>0</formula>
    </cfRule>
  </conditionalFormatting>
  <conditionalFormatting sqref="R83">
    <cfRule type="cellIs" dxfId="3312" priority="2863" operator="lessThan">
      <formula>0.8</formula>
    </cfRule>
    <cfRule type="cellIs" dxfId="3311" priority="2864" operator="greaterThan">
      <formula>1</formula>
    </cfRule>
  </conditionalFormatting>
  <conditionalFormatting sqref="R83">
    <cfRule type="cellIs" dxfId="3310" priority="2861" operator="greaterThan">
      <formula>1</formula>
    </cfRule>
    <cfRule type="cellIs" dxfId="3309" priority="2862" operator="lessThan">
      <formula>0.8</formula>
    </cfRule>
  </conditionalFormatting>
  <conditionalFormatting sqref="R83">
    <cfRule type="cellIs" dxfId="3308" priority="2857" operator="lessThan">
      <formula>0.8</formula>
    </cfRule>
    <cfRule type="cellIs" dxfId="3307" priority="2858" operator="greaterThan">
      <formula>1</formula>
    </cfRule>
  </conditionalFormatting>
  <conditionalFormatting sqref="R83">
    <cfRule type="cellIs" dxfId="3306" priority="2855" operator="greaterThan">
      <formula>1</formula>
    </cfRule>
    <cfRule type="cellIs" dxfId="3305" priority="2856" operator="lessThan">
      <formula>0.8</formula>
    </cfRule>
  </conditionalFormatting>
  <conditionalFormatting sqref="P83">
    <cfRule type="cellIs" dxfId="3304" priority="2854" operator="greaterThan">
      <formula>0</formula>
    </cfRule>
  </conditionalFormatting>
  <conditionalFormatting sqref="Q83">
    <cfRule type="cellIs" dxfId="3303" priority="2859" operator="lessThan">
      <formula>0</formula>
    </cfRule>
  </conditionalFormatting>
  <conditionalFormatting sqref="Q83">
    <cfRule type="cellIs" dxfId="3302" priority="2853" operator="lessThan">
      <formula>0</formula>
    </cfRule>
  </conditionalFormatting>
  <conditionalFormatting sqref="R83">
    <cfRule type="cellIs" dxfId="3301" priority="2851" operator="lessThan">
      <formula>0.8</formula>
    </cfRule>
    <cfRule type="cellIs" dxfId="3300" priority="2852" operator="greaterThan">
      <formula>1</formula>
    </cfRule>
  </conditionalFormatting>
  <conditionalFormatting sqref="R83">
    <cfRule type="cellIs" dxfId="3299" priority="2849" operator="greaterThan">
      <formula>1</formula>
    </cfRule>
    <cfRule type="cellIs" dxfId="3298" priority="2850" operator="lessThan">
      <formula>0.8</formula>
    </cfRule>
  </conditionalFormatting>
  <conditionalFormatting sqref="P83">
    <cfRule type="cellIs" dxfId="3297" priority="2848" operator="greaterThan">
      <formula>0</formula>
    </cfRule>
  </conditionalFormatting>
  <conditionalFormatting sqref="P83">
    <cfRule type="cellIs" dxfId="3296" priority="2842" operator="greaterThan">
      <formula>0</formula>
    </cfRule>
  </conditionalFormatting>
  <conditionalFormatting sqref="Q83">
    <cfRule type="cellIs" dxfId="3295" priority="2847" operator="lessThan">
      <formula>0</formula>
    </cfRule>
  </conditionalFormatting>
  <conditionalFormatting sqref="R83">
    <cfRule type="cellIs" dxfId="3294" priority="2845" operator="lessThan">
      <formula>0.8</formula>
    </cfRule>
    <cfRule type="cellIs" dxfId="3293" priority="2846" operator="greaterThan">
      <formula>1</formula>
    </cfRule>
  </conditionalFormatting>
  <conditionalFormatting sqref="R83">
    <cfRule type="cellIs" dxfId="3292" priority="2843" operator="greaterThan">
      <formula>1</formula>
    </cfRule>
    <cfRule type="cellIs" dxfId="3291" priority="2844" operator="lessThan">
      <formula>0.8</formula>
    </cfRule>
  </conditionalFormatting>
  <conditionalFormatting sqref="P83">
    <cfRule type="cellIs" dxfId="3290" priority="2836" operator="greaterThan">
      <formula>0</formula>
    </cfRule>
  </conditionalFormatting>
  <conditionalFormatting sqref="Q83">
    <cfRule type="cellIs" dxfId="3289" priority="2841" operator="lessThan">
      <formula>0</formula>
    </cfRule>
  </conditionalFormatting>
  <conditionalFormatting sqref="R83">
    <cfRule type="cellIs" dxfId="3288" priority="2839" operator="lessThan">
      <formula>0.8</formula>
    </cfRule>
    <cfRule type="cellIs" dxfId="3287" priority="2840" operator="greaterThan">
      <formula>1</formula>
    </cfRule>
  </conditionalFormatting>
  <conditionalFormatting sqref="R83">
    <cfRule type="cellIs" dxfId="3286" priority="2837" operator="greaterThan">
      <formula>1</formula>
    </cfRule>
    <cfRule type="cellIs" dxfId="3285" priority="2838" operator="lessThan">
      <formula>0.8</formula>
    </cfRule>
  </conditionalFormatting>
  <conditionalFormatting sqref="R83">
    <cfRule type="cellIs" dxfId="3284" priority="2833" operator="lessThan">
      <formula>0.8</formula>
    </cfRule>
    <cfRule type="cellIs" dxfId="3283" priority="2834" operator="greaterThan">
      <formula>1</formula>
    </cfRule>
  </conditionalFormatting>
  <conditionalFormatting sqref="R83">
    <cfRule type="cellIs" dxfId="3282" priority="2831" operator="greaterThan">
      <formula>1</formula>
    </cfRule>
    <cfRule type="cellIs" dxfId="3281" priority="2832" operator="lessThan">
      <formula>0.8</formula>
    </cfRule>
  </conditionalFormatting>
  <conditionalFormatting sqref="P83">
    <cfRule type="cellIs" dxfId="3280" priority="2830" operator="greaterThan">
      <formula>0</formula>
    </cfRule>
  </conditionalFormatting>
  <conditionalFormatting sqref="Q83">
    <cfRule type="cellIs" dxfId="3279" priority="2835" operator="lessThan">
      <formula>0</formula>
    </cfRule>
  </conditionalFormatting>
  <conditionalFormatting sqref="P83">
    <cfRule type="cellIs" dxfId="3278" priority="2824" operator="greaterThan">
      <formula>0</formula>
    </cfRule>
  </conditionalFormatting>
  <conditionalFormatting sqref="Q83">
    <cfRule type="cellIs" dxfId="3277" priority="2829" operator="lessThan">
      <formula>0</formula>
    </cfRule>
  </conditionalFormatting>
  <conditionalFormatting sqref="R83">
    <cfRule type="cellIs" dxfId="3276" priority="2827" operator="lessThan">
      <formula>0.8</formula>
    </cfRule>
    <cfRule type="cellIs" dxfId="3275" priority="2828" operator="greaterThan">
      <formula>1</formula>
    </cfRule>
  </conditionalFormatting>
  <conditionalFormatting sqref="R83">
    <cfRule type="cellIs" dxfId="3274" priority="2825" operator="greaterThan">
      <formula>1</formula>
    </cfRule>
    <cfRule type="cellIs" dxfId="3273" priority="2826" operator="lessThan">
      <formula>0.8</formula>
    </cfRule>
  </conditionalFormatting>
  <conditionalFormatting sqref="R83">
    <cfRule type="cellIs" dxfId="3272" priority="2821" operator="lessThan">
      <formula>0.8</formula>
    </cfRule>
    <cfRule type="cellIs" dxfId="3271" priority="2822" operator="greaterThan">
      <formula>1</formula>
    </cfRule>
  </conditionalFormatting>
  <conditionalFormatting sqref="R83">
    <cfRule type="cellIs" dxfId="3270" priority="2819" operator="greaterThan">
      <formula>1</formula>
    </cfRule>
    <cfRule type="cellIs" dxfId="3269" priority="2820" operator="lessThan">
      <formula>0.8</formula>
    </cfRule>
  </conditionalFormatting>
  <conditionalFormatting sqref="P83">
    <cfRule type="cellIs" dxfId="3268" priority="2818" operator="greaterThan">
      <formula>0</formula>
    </cfRule>
  </conditionalFormatting>
  <conditionalFormatting sqref="Q83">
    <cfRule type="cellIs" dxfId="3267" priority="2823" operator="lessThan">
      <formula>0</formula>
    </cfRule>
  </conditionalFormatting>
  <conditionalFormatting sqref="R83">
    <cfRule type="cellIs" dxfId="3266" priority="2815" operator="lessThan">
      <formula>0.8</formula>
    </cfRule>
    <cfRule type="cellIs" dxfId="3265" priority="2816" operator="greaterThan">
      <formula>1</formula>
    </cfRule>
  </conditionalFormatting>
  <conditionalFormatting sqref="R83">
    <cfRule type="cellIs" dxfId="3264" priority="2813" operator="greaterThan">
      <formula>1</formula>
    </cfRule>
    <cfRule type="cellIs" dxfId="3263" priority="2814" operator="lessThan">
      <formula>0.8</formula>
    </cfRule>
  </conditionalFormatting>
  <conditionalFormatting sqref="P83">
    <cfRule type="cellIs" dxfId="3262" priority="2812" operator="greaterThan">
      <formula>0</formula>
    </cfRule>
  </conditionalFormatting>
  <conditionalFormatting sqref="Q83">
    <cfRule type="cellIs" dxfId="3261" priority="2817" operator="lessThan">
      <formula>0</formula>
    </cfRule>
  </conditionalFormatting>
  <conditionalFormatting sqref="Q83">
    <cfRule type="cellIs" dxfId="3260" priority="2811" operator="lessThan">
      <formula>0</formula>
    </cfRule>
  </conditionalFormatting>
  <conditionalFormatting sqref="R83">
    <cfRule type="cellIs" dxfId="3259" priority="2809" operator="lessThan">
      <formula>0.8</formula>
    </cfRule>
    <cfRule type="cellIs" dxfId="3258" priority="2810" operator="greaterThan">
      <formula>1</formula>
    </cfRule>
  </conditionalFormatting>
  <conditionalFormatting sqref="R83">
    <cfRule type="cellIs" dxfId="3257" priority="2807" operator="greaterThan">
      <formula>1</formula>
    </cfRule>
    <cfRule type="cellIs" dxfId="3256" priority="2808" operator="lessThan">
      <formula>0.8</formula>
    </cfRule>
  </conditionalFormatting>
  <conditionalFormatting sqref="P83">
    <cfRule type="cellIs" dxfId="3255" priority="2806" operator="greaterThan">
      <formula>0</formula>
    </cfRule>
  </conditionalFormatting>
  <conditionalFormatting sqref="Q83">
    <cfRule type="cellIs" dxfId="3254" priority="2800" operator="lessThan">
      <formula>0</formula>
    </cfRule>
  </conditionalFormatting>
  <conditionalFormatting sqref="R83">
    <cfRule type="cellIs" dxfId="3253" priority="2804" operator="lessThan">
      <formula>0.8</formula>
    </cfRule>
    <cfRule type="cellIs" dxfId="3252" priority="2805" operator="greaterThan">
      <formula>1</formula>
    </cfRule>
  </conditionalFormatting>
  <conditionalFormatting sqref="R83">
    <cfRule type="cellIs" dxfId="3251" priority="2802" operator="greaterThan">
      <formula>1</formula>
    </cfRule>
    <cfRule type="cellIs" dxfId="3250" priority="2803" operator="lessThan">
      <formula>0.8</formula>
    </cfRule>
  </conditionalFormatting>
  <conditionalFormatting sqref="P83">
    <cfRule type="cellIs" dxfId="3249" priority="2801" operator="greaterThan">
      <formula>0</formula>
    </cfRule>
  </conditionalFormatting>
  <conditionalFormatting sqref="Q83">
    <cfRule type="cellIs" dxfId="3248" priority="2799" operator="lessThan">
      <formula>0</formula>
    </cfRule>
  </conditionalFormatting>
  <conditionalFormatting sqref="R83">
    <cfRule type="cellIs" dxfId="3247" priority="2797" operator="lessThan">
      <formula>0.8</formula>
    </cfRule>
    <cfRule type="cellIs" dxfId="3246" priority="2798" operator="greaterThan">
      <formula>1</formula>
    </cfRule>
  </conditionalFormatting>
  <conditionalFormatting sqref="R83">
    <cfRule type="cellIs" dxfId="3245" priority="2795" operator="greaterThan">
      <formula>1</formula>
    </cfRule>
    <cfRule type="cellIs" dxfId="3244" priority="2796" operator="lessThan">
      <formula>0.8</formula>
    </cfRule>
  </conditionalFormatting>
  <conditionalFormatting sqref="P83">
    <cfRule type="cellIs" dxfId="3243" priority="2794" operator="greaterThan">
      <formula>0</formula>
    </cfRule>
  </conditionalFormatting>
  <conditionalFormatting sqref="Q83">
    <cfRule type="cellIs" dxfId="3242" priority="2793" operator="lessThan">
      <formula>0</formula>
    </cfRule>
  </conditionalFormatting>
  <conditionalFormatting sqref="R83">
    <cfRule type="cellIs" dxfId="3241" priority="2791" operator="lessThan">
      <formula>0.8</formula>
    </cfRule>
    <cfRule type="cellIs" dxfId="3240" priority="2792" operator="greaterThan">
      <formula>1</formula>
    </cfRule>
  </conditionalFormatting>
  <conditionalFormatting sqref="R83">
    <cfRule type="cellIs" dxfId="3239" priority="2789" operator="greaterThan">
      <formula>1</formula>
    </cfRule>
    <cfRule type="cellIs" dxfId="3238" priority="2790" operator="lessThan">
      <formula>0.8</formula>
    </cfRule>
  </conditionalFormatting>
  <conditionalFormatting sqref="P83">
    <cfRule type="cellIs" dxfId="3237" priority="2788" operator="greaterThan">
      <formula>0</formula>
    </cfRule>
  </conditionalFormatting>
  <conditionalFormatting sqref="Q83">
    <cfRule type="cellIs" dxfId="3236" priority="2787" operator="lessThan">
      <formula>0</formula>
    </cfRule>
  </conditionalFormatting>
  <conditionalFormatting sqref="R83">
    <cfRule type="cellIs" dxfId="3235" priority="2785" operator="lessThan">
      <formula>0.8</formula>
    </cfRule>
    <cfRule type="cellIs" dxfId="3234" priority="2786" operator="greaterThan">
      <formula>1</formula>
    </cfRule>
  </conditionalFormatting>
  <conditionalFormatting sqref="R83">
    <cfRule type="cellIs" dxfId="3233" priority="2783" operator="greaterThan">
      <formula>1</formula>
    </cfRule>
    <cfRule type="cellIs" dxfId="3232" priority="2784" operator="lessThan">
      <formula>0.8</formula>
    </cfRule>
  </conditionalFormatting>
  <conditionalFormatting sqref="P83">
    <cfRule type="cellIs" dxfId="3231" priority="2782" operator="greaterThan">
      <formula>0</formula>
    </cfRule>
  </conditionalFormatting>
  <conditionalFormatting sqref="Q83">
    <cfRule type="cellIs" dxfId="3230" priority="2781" operator="lessThan">
      <formula>0</formula>
    </cfRule>
  </conditionalFormatting>
  <conditionalFormatting sqref="R83">
    <cfRule type="cellIs" dxfId="3229" priority="2779" operator="lessThan">
      <formula>0.8</formula>
    </cfRule>
    <cfRule type="cellIs" dxfId="3228" priority="2780" operator="greaterThan">
      <formula>1</formula>
    </cfRule>
  </conditionalFormatting>
  <conditionalFormatting sqref="R83">
    <cfRule type="cellIs" dxfId="3227" priority="2777" operator="greaterThan">
      <formula>1</formula>
    </cfRule>
    <cfRule type="cellIs" dxfId="3226" priority="2778" operator="lessThan">
      <formula>0.8</formula>
    </cfRule>
  </conditionalFormatting>
  <conditionalFormatting sqref="P83">
    <cfRule type="cellIs" dxfId="3225" priority="2776" operator="greaterThan">
      <formula>0</formula>
    </cfRule>
  </conditionalFormatting>
  <conditionalFormatting sqref="Q83">
    <cfRule type="cellIs" dxfId="3224" priority="2775" operator="lessThan">
      <formula>0</formula>
    </cfRule>
  </conditionalFormatting>
  <conditionalFormatting sqref="R83">
    <cfRule type="cellIs" dxfId="3223" priority="2773" operator="lessThan">
      <formula>0.8</formula>
    </cfRule>
    <cfRule type="cellIs" dxfId="3222" priority="2774" operator="greaterThan">
      <formula>1</formula>
    </cfRule>
  </conditionalFormatting>
  <conditionalFormatting sqref="R83">
    <cfRule type="cellIs" dxfId="3221" priority="2771" operator="greaterThan">
      <formula>1</formula>
    </cfRule>
    <cfRule type="cellIs" dxfId="3220" priority="2772" operator="lessThan">
      <formula>0.8</formula>
    </cfRule>
  </conditionalFormatting>
  <conditionalFormatting sqref="P83">
    <cfRule type="cellIs" dxfId="3219" priority="2770" operator="greaterThan">
      <formula>0</formula>
    </cfRule>
  </conditionalFormatting>
  <conditionalFormatting sqref="P83">
    <cfRule type="cellIs" dxfId="3218" priority="2764" operator="greaterThan">
      <formula>0</formula>
    </cfRule>
  </conditionalFormatting>
  <conditionalFormatting sqref="Q83">
    <cfRule type="cellIs" dxfId="3217" priority="2769" operator="lessThan">
      <formula>0</formula>
    </cfRule>
  </conditionalFormatting>
  <conditionalFormatting sqref="R83">
    <cfRule type="cellIs" dxfId="3216" priority="2767" operator="lessThan">
      <formula>0.8</formula>
    </cfRule>
    <cfRule type="cellIs" dxfId="3215" priority="2768" operator="greaterThan">
      <formula>1</formula>
    </cfRule>
  </conditionalFormatting>
  <conditionalFormatting sqref="R83">
    <cfRule type="cellIs" dxfId="3214" priority="2765" operator="greaterThan">
      <formula>1</formula>
    </cfRule>
    <cfRule type="cellIs" dxfId="3213" priority="2766" operator="lessThan">
      <formula>0.8</formula>
    </cfRule>
  </conditionalFormatting>
  <conditionalFormatting sqref="P83">
    <cfRule type="cellIs" dxfId="3212" priority="2758" operator="greaterThan">
      <formula>0</formula>
    </cfRule>
  </conditionalFormatting>
  <conditionalFormatting sqref="Q83">
    <cfRule type="cellIs" dxfId="3211" priority="2763" operator="lessThan">
      <formula>0</formula>
    </cfRule>
  </conditionalFormatting>
  <conditionalFormatting sqref="R83">
    <cfRule type="cellIs" dxfId="3210" priority="2761" operator="lessThan">
      <formula>0.8</formula>
    </cfRule>
    <cfRule type="cellIs" dxfId="3209" priority="2762" operator="greaterThan">
      <formula>1</formula>
    </cfRule>
  </conditionalFormatting>
  <conditionalFormatting sqref="R83">
    <cfRule type="cellIs" dxfId="3208" priority="2759" operator="greaterThan">
      <formula>1</formula>
    </cfRule>
    <cfRule type="cellIs" dxfId="3207" priority="2760" operator="lessThan">
      <formula>0.8</formula>
    </cfRule>
  </conditionalFormatting>
  <conditionalFormatting sqref="R83">
    <cfRule type="cellIs" dxfId="3206" priority="2755" operator="lessThan">
      <formula>0.8</formula>
    </cfRule>
    <cfRule type="cellIs" dxfId="3205" priority="2756" operator="greaterThan">
      <formula>1</formula>
    </cfRule>
  </conditionalFormatting>
  <conditionalFormatting sqref="R83">
    <cfRule type="cellIs" dxfId="3204" priority="2753" operator="greaterThan">
      <formula>1</formula>
    </cfRule>
    <cfRule type="cellIs" dxfId="3203" priority="2754" operator="lessThan">
      <formula>0.8</formula>
    </cfRule>
  </conditionalFormatting>
  <conditionalFormatting sqref="P83">
    <cfRule type="cellIs" dxfId="3202" priority="2752" operator="greaterThan">
      <formula>0</formula>
    </cfRule>
  </conditionalFormatting>
  <conditionalFormatting sqref="Q83">
    <cfRule type="cellIs" dxfId="3201" priority="2757" operator="lessThan">
      <formula>0</formula>
    </cfRule>
  </conditionalFormatting>
  <conditionalFormatting sqref="Q83">
    <cfRule type="cellIs" dxfId="3200" priority="2751" operator="lessThan">
      <formula>0</formula>
    </cfRule>
  </conditionalFormatting>
  <conditionalFormatting sqref="R83">
    <cfRule type="cellIs" dxfId="3199" priority="2749" operator="lessThan">
      <formula>0.8</formula>
    </cfRule>
    <cfRule type="cellIs" dxfId="3198" priority="2750" operator="greaterThan">
      <formula>1</formula>
    </cfRule>
  </conditionalFormatting>
  <conditionalFormatting sqref="R83">
    <cfRule type="cellIs" dxfId="3197" priority="2747" operator="greaterThan">
      <formula>1</formula>
    </cfRule>
    <cfRule type="cellIs" dxfId="3196" priority="2748" operator="lessThan">
      <formula>0.8</formula>
    </cfRule>
  </conditionalFormatting>
  <conditionalFormatting sqref="P83">
    <cfRule type="cellIs" dxfId="3195" priority="2746" operator="greaterThan">
      <formula>0</formula>
    </cfRule>
  </conditionalFormatting>
  <conditionalFormatting sqref="Q83">
    <cfRule type="cellIs" dxfId="3194" priority="2745" operator="lessThan">
      <formula>0</formula>
    </cfRule>
  </conditionalFormatting>
  <conditionalFormatting sqref="R83">
    <cfRule type="cellIs" dxfId="3193" priority="2743" operator="lessThan">
      <formula>0.8</formula>
    </cfRule>
    <cfRule type="cellIs" dxfId="3192" priority="2744" operator="greaterThan">
      <formula>1</formula>
    </cfRule>
  </conditionalFormatting>
  <conditionalFormatting sqref="R83">
    <cfRule type="cellIs" dxfId="3191" priority="2741" operator="greaterThan">
      <formula>1</formula>
    </cfRule>
    <cfRule type="cellIs" dxfId="3190" priority="2742" operator="lessThan">
      <formula>0.8</formula>
    </cfRule>
  </conditionalFormatting>
  <conditionalFormatting sqref="P83">
    <cfRule type="cellIs" dxfId="3189" priority="2740" operator="greaterThan">
      <formula>0</formula>
    </cfRule>
  </conditionalFormatting>
  <conditionalFormatting sqref="Q83">
    <cfRule type="cellIs" dxfId="3188" priority="2739" operator="lessThan">
      <formula>0</formula>
    </cfRule>
  </conditionalFormatting>
  <conditionalFormatting sqref="R83">
    <cfRule type="cellIs" dxfId="3187" priority="2737" operator="lessThan">
      <formula>0.8</formula>
    </cfRule>
    <cfRule type="cellIs" dxfId="3186" priority="2738" operator="greaterThan">
      <formula>1</formula>
    </cfRule>
  </conditionalFormatting>
  <conditionalFormatting sqref="R83">
    <cfRule type="cellIs" dxfId="3185" priority="2735" operator="greaterThan">
      <formula>1</formula>
    </cfRule>
    <cfRule type="cellIs" dxfId="3184" priority="2736" operator="lessThan">
      <formula>0.8</formula>
    </cfRule>
  </conditionalFormatting>
  <conditionalFormatting sqref="P83">
    <cfRule type="cellIs" dxfId="3183" priority="2734" operator="greaterThan">
      <formula>0</formula>
    </cfRule>
  </conditionalFormatting>
  <conditionalFormatting sqref="Q83">
    <cfRule type="cellIs" dxfId="3182" priority="2733" operator="lessThan">
      <formula>0</formula>
    </cfRule>
  </conditionalFormatting>
  <conditionalFormatting sqref="R83">
    <cfRule type="cellIs" dxfId="3181" priority="2731" operator="lessThan">
      <formula>0.8</formula>
    </cfRule>
    <cfRule type="cellIs" dxfId="3180" priority="2732" operator="greaterThan">
      <formula>1</formula>
    </cfRule>
  </conditionalFormatting>
  <conditionalFormatting sqref="R83">
    <cfRule type="cellIs" dxfId="3179" priority="2729" operator="greaterThan">
      <formula>1</formula>
    </cfRule>
    <cfRule type="cellIs" dxfId="3178" priority="2730" operator="lessThan">
      <formula>0.8</formula>
    </cfRule>
  </conditionalFormatting>
  <conditionalFormatting sqref="P83">
    <cfRule type="cellIs" dxfId="3177" priority="2728" operator="greaterThan">
      <formula>0</formula>
    </cfRule>
  </conditionalFormatting>
  <conditionalFormatting sqref="P83">
    <cfRule type="cellIs" dxfId="3176" priority="2722" operator="greaterThan">
      <formula>0</formula>
    </cfRule>
  </conditionalFormatting>
  <conditionalFormatting sqref="Q83">
    <cfRule type="cellIs" dxfId="3175" priority="2727" operator="lessThan">
      <formula>0</formula>
    </cfRule>
  </conditionalFormatting>
  <conditionalFormatting sqref="R83">
    <cfRule type="cellIs" dxfId="3174" priority="2725" operator="lessThan">
      <formula>0.8</formula>
    </cfRule>
    <cfRule type="cellIs" dxfId="3173" priority="2726" operator="greaterThan">
      <formula>1</formula>
    </cfRule>
  </conditionalFormatting>
  <conditionalFormatting sqref="R83">
    <cfRule type="cellIs" dxfId="3172" priority="2723" operator="greaterThan">
      <formula>1</formula>
    </cfRule>
    <cfRule type="cellIs" dxfId="3171" priority="2724" operator="lessThan">
      <formula>0.8</formula>
    </cfRule>
  </conditionalFormatting>
  <conditionalFormatting sqref="P83">
    <cfRule type="cellIs" dxfId="3170" priority="2716" operator="greaterThan">
      <formula>0</formula>
    </cfRule>
  </conditionalFormatting>
  <conditionalFormatting sqref="Q83">
    <cfRule type="cellIs" dxfId="3169" priority="2721" operator="lessThan">
      <formula>0</formula>
    </cfRule>
  </conditionalFormatting>
  <conditionalFormatting sqref="R83">
    <cfRule type="cellIs" dxfId="3168" priority="2719" operator="lessThan">
      <formula>0.8</formula>
    </cfRule>
    <cfRule type="cellIs" dxfId="3167" priority="2720" operator="greaterThan">
      <formula>1</formula>
    </cfRule>
  </conditionalFormatting>
  <conditionalFormatting sqref="R83">
    <cfRule type="cellIs" dxfId="3166" priority="2717" operator="greaterThan">
      <formula>1</formula>
    </cfRule>
    <cfRule type="cellIs" dxfId="3165" priority="2718" operator="lessThan">
      <formula>0.8</formula>
    </cfRule>
  </conditionalFormatting>
  <conditionalFormatting sqref="R83">
    <cfRule type="cellIs" dxfId="3164" priority="2713" operator="lessThan">
      <formula>0.8</formula>
    </cfRule>
    <cfRule type="cellIs" dxfId="3163" priority="2714" operator="greaterThan">
      <formula>1</formula>
    </cfRule>
  </conditionalFormatting>
  <conditionalFormatting sqref="R83">
    <cfRule type="cellIs" dxfId="3162" priority="2711" operator="greaterThan">
      <formula>1</formula>
    </cfRule>
    <cfRule type="cellIs" dxfId="3161" priority="2712" operator="lessThan">
      <formula>0.8</formula>
    </cfRule>
  </conditionalFormatting>
  <conditionalFormatting sqref="P83">
    <cfRule type="cellIs" dxfId="3160" priority="2710" operator="greaterThan">
      <formula>0</formula>
    </cfRule>
  </conditionalFormatting>
  <conditionalFormatting sqref="Q83">
    <cfRule type="cellIs" dxfId="3159" priority="2715" operator="lessThan">
      <formula>0</formula>
    </cfRule>
  </conditionalFormatting>
  <conditionalFormatting sqref="Q83">
    <cfRule type="cellIs" dxfId="3158" priority="2709" operator="lessThan">
      <formula>0</formula>
    </cfRule>
  </conditionalFormatting>
  <conditionalFormatting sqref="R83">
    <cfRule type="cellIs" dxfId="3157" priority="2707" operator="lessThan">
      <formula>0.8</formula>
    </cfRule>
    <cfRule type="cellIs" dxfId="3156" priority="2708" operator="greaterThan">
      <formula>1</formula>
    </cfRule>
  </conditionalFormatting>
  <conditionalFormatting sqref="R83">
    <cfRule type="cellIs" dxfId="3155" priority="2705" operator="greaterThan">
      <formula>1</formula>
    </cfRule>
    <cfRule type="cellIs" dxfId="3154" priority="2706" operator="lessThan">
      <formula>0.8</formula>
    </cfRule>
  </conditionalFormatting>
  <conditionalFormatting sqref="P83">
    <cfRule type="cellIs" dxfId="3153" priority="2704" operator="greaterThan">
      <formula>0</formula>
    </cfRule>
  </conditionalFormatting>
  <conditionalFormatting sqref="P83">
    <cfRule type="cellIs" dxfId="3152" priority="2698" operator="greaterThan">
      <formula>0</formula>
    </cfRule>
  </conditionalFormatting>
  <conditionalFormatting sqref="Q83">
    <cfRule type="cellIs" dxfId="3151" priority="2703" operator="lessThan">
      <formula>0</formula>
    </cfRule>
  </conditionalFormatting>
  <conditionalFormatting sqref="R83">
    <cfRule type="cellIs" dxfId="3150" priority="2701" operator="lessThan">
      <formula>0.8</formula>
    </cfRule>
    <cfRule type="cellIs" dxfId="3149" priority="2702" operator="greaterThan">
      <formula>1</formula>
    </cfRule>
  </conditionalFormatting>
  <conditionalFormatting sqref="R83">
    <cfRule type="cellIs" dxfId="3148" priority="2699" operator="greaterThan">
      <formula>1</formula>
    </cfRule>
    <cfRule type="cellIs" dxfId="3147" priority="2700" operator="lessThan">
      <formula>0.8</formula>
    </cfRule>
  </conditionalFormatting>
  <conditionalFormatting sqref="P83">
    <cfRule type="cellIs" dxfId="3146" priority="2692" operator="greaterThan">
      <formula>0</formula>
    </cfRule>
  </conditionalFormatting>
  <conditionalFormatting sqref="Q83">
    <cfRule type="cellIs" dxfId="3145" priority="2697" operator="lessThan">
      <formula>0</formula>
    </cfRule>
  </conditionalFormatting>
  <conditionalFormatting sqref="R83">
    <cfRule type="cellIs" dxfId="3144" priority="2695" operator="lessThan">
      <formula>0.8</formula>
    </cfRule>
    <cfRule type="cellIs" dxfId="3143" priority="2696" operator="greaterThan">
      <formula>1</formula>
    </cfRule>
  </conditionalFormatting>
  <conditionalFormatting sqref="R83">
    <cfRule type="cellIs" dxfId="3142" priority="2693" operator="greaterThan">
      <formula>1</formula>
    </cfRule>
    <cfRule type="cellIs" dxfId="3141" priority="2694" operator="lessThan">
      <formula>0.8</formula>
    </cfRule>
  </conditionalFormatting>
  <conditionalFormatting sqref="R83">
    <cfRule type="cellIs" dxfId="3140" priority="2689" operator="lessThan">
      <formula>0.8</formula>
    </cfRule>
    <cfRule type="cellIs" dxfId="3139" priority="2690" operator="greaterThan">
      <formula>1</formula>
    </cfRule>
  </conditionalFormatting>
  <conditionalFormatting sqref="R83">
    <cfRule type="cellIs" dxfId="3138" priority="2687" operator="greaterThan">
      <formula>1</formula>
    </cfRule>
    <cfRule type="cellIs" dxfId="3137" priority="2688" operator="lessThan">
      <formula>0.8</formula>
    </cfRule>
  </conditionalFormatting>
  <conditionalFormatting sqref="P83">
    <cfRule type="cellIs" dxfId="3136" priority="2686" operator="greaterThan">
      <formula>0</formula>
    </cfRule>
  </conditionalFormatting>
  <conditionalFormatting sqref="Q83">
    <cfRule type="cellIs" dxfId="3135" priority="2691" operator="lessThan">
      <formula>0</formula>
    </cfRule>
  </conditionalFormatting>
  <conditionalFormatting sqref="P83">
    <cfRule type="cellIs" dxfId="3134" priority="2680" operator="greaterThan">
      <formula>0</formula>
    </cfRule>
  </conditionalFormatting>
  <conditionalFormatting sqref="Q83">
    <cfRule type="cellIs" dxfId="3133" priority="2685" operator="lessThan">
      <formula>0</formula>
    </cfRule>
  </conditionalFormatting>
  <conditionalFormatting sqref="R83">
    <cfRule type="cellIs" dxfId="3132" priority="2683" operator="lessThan">
      <formula>0.8</formula>
    </cfRule>
    <cfRule type="cellIs" dxfId="3131" priority="2684" operator="greaterThan">
      <formula>1</formula>
    </cfRule>
  </conditionalFormatting>
  <conditionalFormatting sqref="R83">
    <cfRule type="cellIs" dxfId="3130" priority="2681" operator="greaterThan">
      <formula>1</formula>
    </cfRule>
    <cfRule type="cellIs" dxfId="3129" priority="2682" operator="lessThan">
      <formula>0.8</formula>
    </cfRule>
  </conditionalFormatting>
  <conditionalFormatting sqref="R83">
    <cfRule type="cellIs" dxfId="3128" priority="2677" operator="lessThan">
      <formula>0.8</formula>
    </cfRule>
    <cfRule type="cellIs" dxfId="3127" priority="2678" operator="greaterThan">
      <formula>1</formula>
    </cfRule>
  </conditionalFormatting>
  <conditionalFormatting sqref="R83">
    <cfRule type="cellIs" dxfId="3126" priority="2675" operator="greaterThan">
      <formula>1</formula>
    </cfRule>
    <cfRule type="cellIs" dxfId="3125" priority="2676" operator="lessThan">
      <formula>0.8</formula>
    </cfRule>
  </conditionalFormatting>
  <conditionalFormatting sqref="P83">
    <cfRule type="cellIs" dxfId="3124" priority="2674" operator="greaterThan">
      <formula>0</formula>
    </cfRule>
  </conditionalFormatting>
  <conditionalFormatting sqref="Q83">
    <cfRule type="cellIs" dxfId="3123" priority="2679" operator="lessThan">
      <formula>0</formula>
    </cfRule>
  </conditionalFormatting>
  <conditionalFormatting sqref="R83">
    <cfRule type="cellIs" dxfId="3122" priority="2671" operator="lessThan">
      <formula>0.8</formula>
    </cfRule>
    <cfRule type="cellIs" dxfId="3121" priority="2672" operator="greaterThan">
      <formula>1</formula>
    </cfRule>
  </conditionalFormatting>
  <conditionalFormatting sqref="R83">
    <cfRule type="cellIs" dxfId="3120" priority="2669" operator="greaterThan">
      <formula>1</formula>
    </cfRule>
    <cfRule type="cellIs" dxfId="3119" priority="2670" operator="lessThan">
      <formula>0.8</formula>
    </cfRule>
  </conditionalFormatting>
  <conditionalFormatting sqref="P83">
    <cfRule type="cellIs" dxfId="3118" priority="2668" operator="greaterThan">
      <formula>0</formula>
    </cfRule>
  </conditionalFormatting>
  <conditionalFormatting sqref="Q83">
    <cfRule type="cellIs" dxfId="3117" priority="2673" operator="lessThan">
      <formula>0</formula>
    </cfRule>
  </conditionalFormatting>
  <conditionalFormatting sqref="Q83">
    <cfRule type="cellIs" dxfId="3116" priority="2667" operator="lessThan">
      <formula>0</formula>
    </cfRule>
  </conditionalFormatting>
  <conditionalFormatting sqref="R83">
    <cfRule type="cellIs" dxfId="3115" priority="2665" operator="lessThan">
      <formula>0.8</formula>
    </cfRule>
    <cfRule type="cellIs" dxfId="3114" priority="2666" operator="greaterThan">
      <formula>1</formula>
    </cfRule>
  </conditionalFormatting>
  <conditionalFormatting sqref="R83">
    <cfRule type="cellIs" dxfId="3113" priority="2663" operator="greaterThan">
      <formula>1</formula>
    </cfRule>
    <cfRule type="cellIs" dxfId="3112" priority="2664" operator="lessThan">
      <formula>0.8</formula>
    </cfRule>
  </conditionalFormatting>
  <conditionalFormatting sqref="P83">
    <cfRule type="cellIs" dxfId="3111" priority="2662" operator="greaterThan">
      <formula>0</formula>
    </cfRule>
  </conditionalFormatting>
  <conditionalFormatting sqref="Q83">
    <cfRule type="cellIs" dxfId="3110" priority="2656" operator="lessThan">
      <formula>0</formula>
    </cfRule>
  </conditionalFormatting>
  <conditionalFormatting sqref="R83">
    <cfRule type="cellIs" dxfId="3109" priority="2660" operator="lessThan">
      <formula>0.8</formula>
    </cfRule>
    <cfRule type="cellIs" dxfId="3108" priority="2661" operator="greaterThan">
      <formula>1</formula>
    </cfRule>
  </conditionalFormatting>
  <conditionalFormatting sqref="R83">
    <cfRule type="cellIs" dxfId="3107" priority="2658" operator="greaterThan">
      <formula>1</formula>
    </cfRule>
    <cfRule type="cellIs" dxfId="3106" priority="2659" operator="lessThan">
      <formula>0.8</formula>
    </cfRule>
  </conditionalFormatting>
  <conditionalFormatting sqref="P83">
    <cfRule type="cellIs" dxfId="3105" priority="2657" operator="greaterThan">
      <formula>0</formula>
    </cfRule>
  </conditionalFormatting>
  <conditionalFormatting sqref="Q83">
    <cfRule type="cellIs" dxfId="3104" priority="2655" operator="lessThan">
      <formula>0</formula>
    </cfRule>
  </conditionalFormatting>
  <conditionalFormatting sqref="R83">
    <cfRule type="cellIs" dxfId="3103" priority="2653" operator="lessThan">
      <formula>0.8</formula>
    </cfRule>
    <cfRule type="cellIs" dxfId="3102" priority="2654" operator="greaterThan">
      <formula>1</formula>
    </cfRule>
  </conditionalFormatting>
  <conditionalFormatting sqref="R83">
    <cfRule type="cellIs" dxfId="3101" priority="2651" operator="greaterThan">
      <formula>1</formula>
    </cfRule>
    <cfRule type="cellIs" dxfId="3100" priority="2652" operator="lessThan">
      <formula>0.8</formula>
    </cfRule>
  </conditionalFormatting>
  <conditionalFormatting sqref="P83">
    <cfRule type="cellIs" dxfId="3099" priority="2650" operator="greaterThan">
      <formula>0</formula>
    </cfRule>
  </conditionalFormatting>
  <conditionalFormatting sqref="Q83">
    <cfRule type="cellIs" dxfId="3098" priority="2649" operator="lessThan">
      <formula>0</formula>
    </cfRule>
  </conditionalFormatting>
  <conditionalFormatting sqref="R83">
    <cfRule type="cellIs" dxfId="3097" priority="2647" operator="lessThan">
      <formula>0.8</formula>
    </cfRule>
    <cfRule type="cellIs" dxfId="3096" priority="2648" operator="greaterThan">
      <formula>1</formula>
    </cfRule>
  </conditionalFormatting>
  <conditionalFormatting sqref="R83">
    <cfRule type="cellIs" dxfId="3095" priority="2645" operator="greaterThan">
      <formula>1</formula>
    </cfRule>
    <cfRule type="cellIs" dxfId="3094" priority="2646" operator="lessThan">
      <formula>0.8</formula>
    </cfRule>
  </conditionalFormatting>
  <conditionalFormatting sqref="P83">
    <cfRule type="cellIs" dxfId="3093" priority="2644" operator="greaterThan">
      <formula>0</formula>
    </cfRule>
  </conditionalFormatting>
  <conditionalFormatting sqref="Q83">
    <cfRule type="cellIs" dxfId="3092" priority="2643" operator="lessThan">
      <formula>0</formula>
    </cfRule>
  </conditionalFormatting>
  <conditionalFormatting sqref="R83">
    <cfRule type="cellIs" dxfId="3091" priority="2641" operator="lessThan">
      <formula>0.8</formula>
    </cfRule>
    <cfRule type="cellIs" dxfId="3090" priority="2642" operator="greaterThan">
      <formula>1</formula>
    </cfRule>
  </conditionalFormatting>
  <conditionalFormatting sqref="R83">
    <cfRule type="cellIs" dxfId="3089" priority="2639" operator="greaterThan">
      <formula>1</formula>
    </cfRule>
    <cfRule type="cellIs" dxfId="3088" priority="2640" operator="lessThan">
      <formula>0.8</formula>
    </cfRule>
  </conditionalFormatting>
  <conditionalFormatting sqref="P83">
    <cfRule type="cellIs" dxfId="3087" priority="2638" operator="greaterThan">
      <formula>0</formula>
    </cfRule>
  </conditionalFormatting>
  <conditionalFormatting sqref="Q83">
    <cfRule type="cellIs" dxfId="3086" priority="2637" operator="lessThan">
      <formula>0</formula>
    </cfRule>
  </conditionalFormatting>
  <conditionalFormatting sqref="R83">
    <cfRule type="cellIs" dxfId="3085" priority="2635" operator="lessThan">
      <formula>0.8</formula>
    </cfRule>
    <cfRule type="cellIs" dxfId="3084" priority="2636" operator="greaterThan">
      <formula>1</formula>
    </cfRule>
  </conditionalFormatting>
  <conditionalFormatting sqref="R83">
    <cfRule type="cellIs" dxfId="3083" priority="2633" operator="greaterThan">
      <formula>1</formula>
    </cfRule>
    <cfRule type="cellIs" dxfId="3082" priority="2634" operator="lessThan">
      <formula>0.8</formula>
    </cfRule>
  </conditionalFormatting>
  <conditionalFormatting sqref="P83">
    <cfRule type="cellIs" dxfId="3081" priority="2632" operator="greaterThan">
      <formula>0</formula>
    </cfRule>
  </conditionalFormatting>
  <conditionalFormatting sqref="Q83">
    <cfRule type="cellIs" dxfId="3080" priority="2631" operator="lessThan">
      <formula>0</formula>
    </cfRule>
  </conditionalFormatting>
  <conditionalFormatting sqref="R83">
    <cfRule type="cellIs" dxfId="3079" priority="2629" operator="lessThan">
      <formula>0.8</formula>
    </cfRule>
    <cfRule type="cellIs" dxfId="3078" priority="2630" operator="greaterThan">
      <formula>1</formula>
    </cfRule>
  </conditionalFormatting>
  <conditionalFormatting sqref="R83">
    <cfRule type="cellIs" dxfId="3077" priority="2627" operator="greaterThan">
      <formula>1</formula>
    </cfRule>
    <cfRule type="cellIs" dxfId="3076" priority="2628" operator="lessThan">
      <formula>0.8</formula>
    </cfRule>
  </conditionalFormatting>
  <conditionalFormatting sqref="P83">
    <cfRule type="cellIs" dxfId="3075" priority="2626" operator="greaterThan">
      <formula>0</formula>
    </cfRule>
  </conditionalFormatting>
  <conditionalFormatting sqref="P83">
    <cfRule type="cellIs" dxfId="3074" priority="2620" operator="greaterThan">
      <formula>0</formula>
    </cfRule>
  </conditionalFormatting>
  <conditionalFormatting sqref="Q83">
    <cfRule type="cellIs" dxfId="3073" priority="2625" operator="lessThan">
      <formula>0</formula>
    </cfRule>
  </conditionalFormatting>
  <conditionalFormatting sqref="R83">
    <cfRule type="cellIs" dxfId="3072" priority="2623" operator="lessThan">
      <formula>0.8</formula>
    </cfRule>
    <cfRule type="cellIs" dxfId="3071" priority="2624" operator="greaterThan">
      <formula>1</formula>
    </cfRule>
  </conditionalFormatting>
  <conditionalFormatting sqref="R83">
    <cfRule type="cellIs" dxfId="3070" priority="2621" operator="greaterThan">
      <formula>1</formula>
    </cfRule>
    <cfRule type="cellIs" dxfId="3069" priority="2622" operator="lessThan">
      <formula>0.8</formula>
    </cfRule>
  </conditionalFormatting>
  <conditionalFormatting sqref="P83">
    <cfRule type="cellIs" dxfId="3068" priority="2614" operator="greaterThan">
      <formula>0</formula>
    </cfRule>
  </conditionalFormatting>
  <conditionalFormatting sqref="Q83">
    <cfRule type="cellIs" dxfId="3067" priority="2619" operator="lessThan">
      <formula>0</formula>
    </cfRule>
  </conditionalFormatting>
  <conditionalFormatting sqref="R83">
    <cfRule type="cellIs" dxfId="3066" priority="2617" operator="lessThan">
      <formula>0.8</formula>
    </cfRule>
    <cfRule type="cellIs" dxfId="3065" priority="2618" operator="greaterThan">
      <formula>1</formula>
    </cfRule>
  </conditionalFormatting>
  <conditionalFormatting sqref="R83">
    <cfRule type="cellIs" dxfId="3064" priority="2615" operator="greaterThan">
      <formula>1</formula>
    </cfRule>
    <cfRule type="cellIs" dxfId="3063" priority="2616" operator="lessThan">
      <formula>0.8</formula>
    </cfRule>
  </conditionalFormatting>
  <conditionalFormatting sqref="R83">
    <cfRule type="cellIs" dxfId="3062" priority="2611" operator="lessThan">
      <formula>0.8</formula>
    </cfRule>
    <cfRule type="cellIs" dxfId="3061" priority="2612" operator="greaterThan">
      <formula>1</formula>
    </cfRule>
  </conditionalFormatting>
  <conditionalFormatting sqref="R83">
    <cfRule type="cellIs" dxfId="3060" priority="2609" operator="greaterThan">
      <formula>1</formula>
    </cfRule>
    <cfRule type="cellIs" dxfId="3059" priority="2610" operator="lessThan">
      <formula>0.8</formula>
    </cfRule>
  </conditionalFormatting>
  <conditionalFormatting sqref="P83">
    <cfRule type="cellIs" dxfId="3058" priority="2608" operator="greaterThan">
      <formula>0</formula>
    </cfRule>
  </conditionalFormatting>
  <conditionalFormatting sqref="Q83">
    <cfRule type="cellIs" dxfId="3057" priority="2613" operator="lessThan">
      <formula>0</formula>
    </cfRule>
  </conditionalFormatting>
  <conditionalFormatting sqref="Q83">
    <cfRule type="cellIs" dxfId="3056" priority="2602" operator="lessThan">
      <formula>0</formula>
    </cfRule>
  </conditionalFormatting>
  <conditionalFormatting sqref="P83">
    <cfRule type="cellIs" dxfId="3055" priority="2603" operator="greaterThan">
      <formula>0</formula>
    </cfRule>
  </conditionalFormatting>
  <conditionalFormatting sqref="R83">
    <cfRule type="cellIs" dxfId="3054" priority="2606" operator="lessThan">
      <formula>0.8</formula>
    </cfRule>
    <cfRule type="cellIs" dxfId="3053" priority="2607" operator="greaterThan">
      <formula>1</formula>
    </cfRule>
  </conditionalFormatting>
  <conditionalFormatting sqref="R83">
    <cfRule type="cellIs" dxfId="3052" priority="2604" operator="greaterThan">
      <formula>1</formula>
    </cfRule>
    <cfRule type="cellIs" dxfId="3051" priority="2605" operator="lessThan">
      <formula>0.8</formula>
    </cfRule>
  </conditionalFormatting>
  <conditionalFormatting sqref="Q83">
    <cfRule type="cellIs" dxfId="3050" priority="2596" operator="lessThan">
      <formula>0</formula>
    </cfRule>
  </conditionalFormatting>
  <conditionalFormatting sqref="R83">
    <cfRule type="cellIs" dxfId="3049" priority="2600" operator="lessThan">
      <formula>0.8</formula>
    </cfRule>
    <cfRule type="cellIs" dxfId="3048" priority="2601" operator="greaterThan">
      <formula>1</formula>
    </cfRule>
  </conditionalFormatting>
  <conditionalFormatting sqref="R83">
    <cfRule type="cellIs" dxfId="3047" priority="2598" operator="greaterThan">
      <formula>1</formula>
    </cfRule>
    <cfRule type="cellIs" dxfId="3046" priority="2599" operator="lessThan">
      <formula>0.8</formula>
    </cfRule>
  </conditionalFormatting>
  <conditionalFormatting sqref="P83">
    <cfRule type="cellIs" dxfId="3045" priority="2597" operator="greaterThan">
      <formula>0</formula>
    </cfRule>
  </conditionalFormatting>
  <conditionalFormatting sqref="Q83">
    <cfRule type="cellIs" dxfId="3044" priority="2595" operator="lessThan">
      <formula>0</formula>
    </cfRule>
  </conditionalFormatting>
  <conditionalFormatting sqref="R83">
    <cfRule type="cellIs" dxfId="3043" priority="2593" operator="lessThan">
      <formula>0.8</formula>
    </cfRule>
    <cfRule type="cellIs" dxfId="3042" priority="2594" operator="greaterThan">
      <formula>1</formula>
    </cfRule>
  </conditionalFormatting>
  <conditionalFormatting sqref="R83">
    <cfRule type="cellIs" dxfId="3041" priority="2591" operator="greaterThan">
      <formula>1</formula>
    </cfRule>
    <cfRule type="cellIs" dxfId="3040" priority="2592" operator="lessThan">
      <formula>0.8</formula>
    </cfRule>
  </conditionalFormatting>
  <conditionalFormatting sqref="P83">
    <cfRule type="cellIs" dxfId="3039" priority="2590" operator="greaterThan">
      <formula>0</formula>
    </cfRule>
  </conditionalFormatting>
  <conditionalFormatting sqref="Q83">
    <cfRule type="cellIs" dxfId="3038" priority="2589" operator="lessThan">
      <formula>0</formula>
    </cfRule>
  </conditionalFormatting>
  <conditionalFormatting sqref="R83">
    <cfRule type="cellIs" dxfId="3037" priority="2587" operator="lessThan">
      <formula>0.8</formula>
    </cfRule>
    <cfRule type="cellIs" dxfId="3036" priority="2588" operator="greaterThan">
      <formula>1</formula>
    </cfRule>
  </conditionalFormatting>
  <conditionalFormatting sqref="R83">
    <cfRule type="cellIs" dxfId="3035" priority="2585" operator="greaterThan">
      <formula>1</formula>
    </cfRule>
    <cfRule type="cellIs" dxfId="3034" priority="2586" operator="lessThan">
      <formula>0.8</formula>
    </cfRule>
  </conditionalFormatting>
  <conditionalFormatting sqref="P83">
    <cfRule type="cellIs" dxfId="3033" priority="2584" operator="greaterThan">
      <formula>0</formula>
    </cfRule>
  </conditionalFormatting>
  <conditionalFormatting sqref="Q83">
    <cfRule type="cellIs" dxfId="3032" priority="2583" operator="lessThan">
      <formula>0</formula>
    </cfRule>
  </conditionalFormatting>
  <conditionalFormatting sqref="R83">
    <cfRule type="cellIs" dxfId="3031" priority="2581" operator="lessThan">
      <formula>0.8</formula>
    </cfRule>
    <cfRule type="cellIs" dxfId="3030" priority="2582" operator="greaterThan">
      <formula>1</formula>
    </cfRule>
  </conditionalFormatting>
  <conditionalFormatting sqref="R83">
    <cfRule type="cellIs" dxfId="3029" priority="2579" operator="greaterThan">
      <formula>1</formula>
    </cfRule>
    <cfRule type="cellIs" dxfId="3028" priority="2580" operator="lessThan">
      <formula>0.8</formula>
    </cfRule>
  </conditionalFormatting>
  <conditionalFormatting sqref="P83">
    <cfRule type="cellIs" dxfId="3027" priority="2578" operator="greaterThan">
      <formula>0</formula>
    </cfRule>
  </conditionalFormatting>
  <conditionalFormatting sqref="Q83">
    <cfRule type="cellIs" dxfId="3026" priority="2577" operator="lessThan">
      <formula>0</formula>
    </cfRule>
  </conditionalFormatting>
  <conditionalFormatting sqref="R83">
    <cfRule type="cellIs" dxfId="3025" priority="2575" operator="lessThan">
      <formula>0.8</formula>
    </cfRule>
    <cfRule type="cellIs" dxfId="3024" priority="2576" operator="greaterThan">
      <formula>1</formula>
    </cfRule>
  </conditionalFormatting>
  <conditionalFormatting sqref="R83">
    <cfRule type="cellIs" dxfId="3023" priority="2573" operator="greaterThan">
      <formula>1</formula>
    </cfRule>
    <cfRule type="cellIs" dxfId="3022" priority="2574" operator="lessThan">
      <formula>0.8</formula>
    </cfRule>
  </conditionalFormatting>
  <conditionalFormatting sqref="P83">
    <cfRule type="cellIs" dxfId="3021" priority="2572" operator="greaterThan">
      <formula>0</formula>
    </cfRule>
  </conditionalFormatting>
  <conditionalFormatting sqref="Q83">
    <cfRule type="cellIs" dxfId="3020" priority="2571" operator="lessThan">
      <formula>0</formula>
    </cfRule>
  </conditionalFormatting>
  <conditionalFormatting sqref="R83">
    <cfRule type="cellIs" dxfId="3019" priority="2569" operator="lessThan">
      <formula>0.8</formula>
    </cfRule>
    <cfRule type="cellIs" dxfId="3018" priority="2570" operator="greaterThan">
      <formula>1</formula>
    </cfRule>
  </conditionalFormatting>
  <conditionalFormatting sqref="R83">
    <cfRule type="cellIs" dxfId="3017" priority="2567" operator="greaterThan">
      <formula>1</formula>
    </cfRule>
    <cfRule type="cellIs" dxfId="3016" priority="2568" operator="lessThan">
      <formula>0.8</formula>
    </cfRule>
  </conditionalFormatting>
  <conditionalFormatting sqref="P83">
    <cfRule type="cellIs" dxfId="3015" priority="2566" operator="greaterThan">
      <formula>0</formula>
    </cfRule>
  </conditionalFormatting>
  <conditionalFormatting sqref="Q83">
    <cfRule type="cellIs" dxfId="3014" priority="2565" operator="lessThan">
      <formula>0</formula>
    </cfRule>
  </conditionalFormatting>
  <conditionalFormatting sqref="R83">
    <cfRule type="cellIs" dxfId="3013" priority="2563" operator="lessThan">
      <formula>0.8</formula>
    </cfRule>
    <cfRule type="cellIs" dxfId="3012" priority="2564" operator="greaterThan">
      <formula>1</formula>
    </cfRule>
  </conditionalFormatting>
  <conditionalFormatting sqref="R83">
    <cfRule type="cellIs" dxfId="3011" priority="2561" operator="greaterThan">
      <formula>1</formula>
    </cfRule>
    <cfRule type="cellIs" dxfId="3010" priority="2562" operator="lessThan">
      <formula>0.8</formula>
    </cfRule>
  </conditionalFormatting>
  <conditionalFormatting sqref="P83">
    <cfRule type="cellIs" dxfId="3009" priority="2560" operator="greaterThan">
      <formula>0</formula>
    </cfRule>
  </conditionalFormatting>
  <conditionalFormatting sqref="Q83">
    <cfRule type="cellIs" dxfId="3008" priority="2559" operator="lessThan">
      <formula>0</formula>
    </cfRule>
  </conditionalFormatting>
  <conditionalFormatting sqref="R83">
    <cfRule type="cellIs" dxfId="3007" priority="2557" operator="lessThan">
      <formula>0.8</formula>
    </cfRule>
    <cfRule type="cellIs" dxfId="3006" priority="2558" operator="greaterThan">
      <formula>1</formula>
    </cfRule>
  </conditionalFormatting>
  <conditionalFormatting sqref="R83">
    <cfRule type="cellIs" dxfId="3005" priority="2555" operator="greaterThan">
      <formula>1</formula>
    </cfRule>
    <cfRule type="cellIs" dxfId="3004" priority="2556" operator="lessThan">
      <formula>0.8</formula>
    </cfRule>
  </conditionalFormatting>
  <conditionalFormatting sqref="P83">
    <cfRule type="cellIs" dxfId="3003" priority="2554" operator="greaterThan">
      <formula>0</formula>
    </cfRule>
  </conditionalFormatting>
  <conditionalFormatting sqref="P83">
    <cfRule type="cellIs" dxfId="3002" priority="2548" operator="greaterThan">
      <formula>0</formula>
    </cfRule>
  </conditionalFormatting>
  <conditionalFormatting sqref="Q83">
    <cfRule type="cellIs" dxfId="3001" priority="2553" operator="lessThan">
      <formula>0</formula>
    </cfRule>
  </conditionalFormatting>
  <conditionalFormatting sqref="R83">
    <cfRule type="cellIs" dxfId="3000" priority="2551" operator="lessThan">
      <formula>0.8</formula>
    </cfRule>
    <cfRule type="cellIs" dxfId="2999" priority="2552" operator="greaterThan">
      <formula>1</formula>
    </cfRule>
  </conditionalFormatting>
  <conditionalFormatting sqref="R83">
    <cfRule type="cellIs" dxfId="2998" priority="2549" operator="greaterThan">
      <formula>1</formula>
    </cfRule>
    <cfRule type="cellIs" dxfId="2997" priority="2550" operator="lessThan">
      <formula>0.8</formula>
    </cfRule>
  </conditionalFormatting>
  <conditionalFormatting sqref="P83">
    <cfRule type="cellIs" dxfId="2996" priority="2542" operator="greaterThan">
      <formula>0</formula>
    </cfRule>
  </conditionalFormatting>
  <conditionalFormatting sqref="Q83">
    <cfRule type="cellIs" dxfId="2995" priority="2547" operator="lessThan">
      <formula>0</formula>
    </cfRule>
  </conditionalFormatting>
  <conditionalFormatting sqref="R83">
    <cfRule type="cellIs" dxfId="2994" priority="2545" operator="lessThan">
      <formula>0.8</formula>
    </cfRule>
    <cfRule type="cellIs" dxfId="2993" priority="2546" operator="greaterThan">
      <formula>1</formula>
    </cfRule>
  </conditionalFormatting>
  <conditionalFormatting sqref="R83">
    <cfRule type="cellIs" dxfId="2992" priority="2543" operator="greaterThan">
      <formula>1</formula>
    </cfRule>
    <cfRule type="cellIs" dxfId="2991" priority="2544" operator="lessThan">
      <formula>0.8</formula>
    </cfRule>
  </conditionalFormatting>
  <conditionalFormatting sqref="R83">
    <cfRule type="cellIs" dxfId="2990" priority="2539" operator="lessThan">
      <formula>0.8</formula>
    </cfRule>
    <cfRule type="cellIs" dxfId="2989" priority="2540" operator="greaterThan">
      <formula>1</formula>
    </cfRule>
  </conditionalFormatting>
  <conditionalFormatting sqref="R83">
    <cfRule type="cellIs" dxfId="2988" priority="2537" operator="greaterThan">
      <formula>1</formula>
    </cfRule>
    <cfRule type="cellIs" dxfId="2987" priority="2538" operator="lessThan">
      <formula>0.8</formula>
    </cfRule>
  </conditionalFormatting>
  <conditionalFormatting sqref="P83">
    <cfRule type="cellIs" dxfId="2986" priority="2536" operator="greaterThan">
      <formula>0</formula>
    </cfRule>
  </conditionalFormatting>
  <conditionalFormatting sqref="Q83">
    <cfRule type="cellIs" dxfId="2985" priority="2541" operator="lessThan">
      <formula>0</formula>
    </cfRule>
  </conditionalFormatting>
  <conditionalFormatting sqref="Q83">
    <cfRule type="cellIs" dxfId="2984" priority="2535" operator="lessThan">
      <formula>0</formula>
    </cfRule>
  </conditionalFormatting>
  <conditionalFormatting sqref="R83">
    <cfRule type="cellIs" dxfId="2983" priority="2533" operator="lessThan">
      <formula>0.8</formula>
    </cfRule>
    <cfRule type="cellIs" dxfId="2982" priority="2534" operator="greaterThan">
      <formula>1</formula>
    </cfRule>
  </conditionalFormatting>
  <conditionalFormatting sqref="R83">
    <cfRule type="cellIs" dxfId="2981" priority="2531" operator="greaterThan">
      <formula>1</formula>
    </cfRule>
    <cfRule type="cellIs" dxfId="2980" priority="2532" operator="lessThan">
      <formula>0.8</formula>
    </cfRule>
  </conditionalFormatting>
  <conditionalFormatting sqref="P83">
    <cfRule type="cellIs" dxfId="2979" priority="2530" operator="greaterThan">
      <formula>0</formula>
    </cfRule>
  </conditionalFormatting>
  <conditionalFormatting sqref="P83">
    <cfRule type="cellIs" dxfId="2978" priority="2524" operator="greaterThan">
      <formula>0</formula>
    </cfRule>
  </conditionalFormatting>
  <conditionalFormatting sqref="Q83">
    <cfRule type="cellIs" dxfId="2977" priority="2529" operator="lessThan">
      <formula>0</formula>
    </cfRule>
  </conditionalFormatting>
  <conditionalFormatting sqref="R83">
    <cfRule type="cellIs" dxfId="2976" priority="2527" operator="lessThan">
      <formula>0.8</formula>
    </cfRule>
    <cfRule type="cellIs" dxfId="2975" priority="2528" operator="greaterThan">
      <formula>1</formula>
    </cfRule>
  </conditionalFormatting>
  <conditionalFormatting sqref="R83">
    <cfRule type="cellIs" dxfId="2974" priority="2525" operator="greaterThan">
      <formula>1</formula>
    </cfRule>
    <cfRule type="cellIs" dxfId="2973" priority="2526" operator="lessThan">
      <formula>0.8</formula>
    </cfRule>
  </conditionalFormatting>
  <conditionalFormatting sqref="P83">
    <cfRule type="cellIs" dxfId="2972" priority="2518" operator="greaterThan">
      <formula>0</formula>
    </cfRule>
  </conditionalFormatting>
  <conditionalFormatting sqref="Q83">
    <cfRule type="cellIs" dxfId="2971" priority="2523" operator="lessThan">
      <formula>0</formula>
    </cfRule>
  </conditionalFormatting>
  <conditionalFormatting sqref="R83">
    <cfRule type="cellIs" dxfId="2970" priority="2521" operator="lessThan">
      <formula>0.8</formula>
    </cfRule>
    <cfRule type="cellIs" dxfId="2969" priority="2522" operator="greaterThan">
      <formula>1</formula>
    </cfRule>
  </conditionalFormatting>
  <conditionalFormatting sqref="R83">
    <cfRule type="cellIs" dxfId="2968" priority="2519" operator="greaterThan">
      <formula>1</formula>
    </cfRule>
    <cfRule type="cellIs" dxfId="2967" priority="2520" operator="lessThan">
      <formula>0.8</formula>
    </cfRule>
  </conditionalFormatting>
  <conditionalFormatting sqref="R83">
    <cfRule type="cellIs" dxfId="2966" priority="2515" operator="lessThan">
      <formula>0.8</formula>
    </cfRule>
    <cfRule type="cellIs" dxfId="2965" priority="2516" operator="greaterThan">
      <formula>1</formula>
    </cfRule>
  </conditionalFormatting>
  <conditionalFormatting sqref="R83">
    <cfRule type="cellIs" dxfId="2964" priority="2513" operator="greaterThan">
      <formula>1</formula>
    </cfRule>
    <cfRule type="cellIs" dxfId="2963" priority="2514" operator="lessThan">
      <formula>0.8</formula>
    </cfRule>
  </conditionalFormatting>
  <conditionalFormatting sqref="P83">
    <cfRule type="cellIs" dxfId="2962" priority="2512" operator="greaterThan">
      <formula>0</formula>
    </cfRule>
  </conditionalFormatting>
  <conditionalFormatting sqref="Q83">
    <cfRule type="cellIs" dxfId="2961" priority="2517" operator="lessThan">
      <formula>0</formula>
    </cfRule>
  </conditionalFormatting>
  <conditionalFormatting sqref="P83">
    <cfRule type="cellIs" dxfId="2960" priority="2506" operator="greaterThan">
      <formula>0</formula>
    </cfRule>
  </conditionalFormatting>
  <conditionalFormatting sqref="Q83">
    <cfRule type="cellIs" dxfId="2959" priority="2511" operator="lessThan">
      <formula>0</formula>
    </cfRule>
  </conditionalFormatting>
  <conditionalFormatting sqref="R83">
    <cfRule type="cellIs" dxfId="2958" priority="2509" operator="lessThan">
      <formula>0.8</formula>
    </cfRule>
    <cfRule type="cellIs" dxfId="2957" priority="2510" operator="greaterThan">
      <formula>1</formula>
    </cfRule>
  </conditionalFormatting>
  <conditionalFormatting sqref="R83">
    <cfRule type="cellIs" dxfId="2956" priority="2507" operator="greaterThan">
      <formula>1</formula>
    </cfRule>
    <cfRule type="cellIs" dxfId="2955" priority="2508" operator="lessThan">
      <formula>0.8</formula>
    </cfRule>
  </conditionalFormatting>
  <conditionalFormatting sqref="R83">
    <cfRule type="cellIs" dxfId="2954" priority="2503" operator="lessThan">
      <formula>0.8</formula>
    </cfRule>
    <cfRule type="cellIs" dxfId="2953" priority="2504" operator="greaterThan">
      <formula>1</formula>
    </cfRule>
  </conditionalFormatting>
  <conditionalFormatting sqref="R83">
    <cfRule type="cellIs" dxfId="2952" priority="2501" operator="greaterThan">
      <formula>1</formula>
    </cfRule>
    <cfRule type="cellIs" dxfId="2951" priority="2502" operator="lessThan">
      <formula>0.8</formula>
    </cfRule>
  </conditionalFormatting>
  <conditionalFormatting sqref="P83">
    <cfRule type="cellIs" dxfId="2950" priority="2500" operator="greaterThan">
      <formula>0</formula>
    </cfRule>
  </conditionalFormatting>
  <conditionalFormatting sqref="Q83">
    <cfRule type="cellIs" dxfId="2949" priority="2505" operator="lessThan">
      <formula>0</formula>
    </cfRule>
  </conditionalFormatting>
  <conditionalFormatting sqref="R83">
    <cfRule type="cellIs" dxfId="2948" priority="2497" operator="lessThan">
      <formula>0.8</formula>
    </cfRule>
    <cfRule type="cellIs" dxfId="2947" priority="2498" operator="greaterThan">
      <formula>1</formula>
    </cfRule>
  </conditionalFormatting>
  <conditionalFormatting sqref="R83">
    <cfRule type="cellIs" dxfId="2946" priority="2495" operator="greaterThan">
      <formula>1</formula>
    </cfRule>
    <cfRule type="cellIs" dxfId="2945" priority="2496" operator="lessThan">
      <formula>0.8</formula>
    </cfRule>
  </conditionalFormatting>
  <conditionalFormatting sqref="P83">
    <cfRule type="cellIs" dxfId="2944" priority="2494" operator="greaterThan">
      <formula>0</formula>
    </cfRule>
  </conditionalFormatting>
  <conditionalFormatting sqref="Q83">
    <cfRule type="cellIs" dxfId="2943" priority="2499" operator="lessThan">
      <formula>0</formula>
    </cfRule>
  </conditionalFormatting>
  <conditionalFormatting sqref="Q83">
    <cfRule type="cellIs" dxfId="2942" priority="2493" operator="lessThan">
      <formula>0</formula>
    </cfRule>
  </conditionalFormatting>
  <conditionalFormatting sqref="R83">
    <cfRule type="cellIs" dxfId="2941" priority="2491" operator="lessThan">
      <formula>0.8</formula>
    </cfRule>
    <cfRule type="cellIs" dxfId="2940" priority="2492" operator="greaterThan">
      <formula>1</formula>
    </cfRule>
  </conditionalFormatting>
  <conditionalFormatting sqref="R83">
    <cfRule type="cellIs" dxfId="2939" priority="2489" operator="greaterThan">
      <formula>1</formula>
    </cfRule>
    <cfRule type="cellIs" dxfId="2938" priority="2490" operator="lessThan">
      <formula>0.8</formula>
    </cfRule>
  </conditionalFormatting>
  <conditionalFormatting sqref="P83">
    <cfRule type="cellIs" dxfId="2937" priority="2488" operator="greaterThan">
      <formula>0</formula>
    </cfRule>
  </conditionalFormatting>
  <conditionalFormatting sqref="Q83">
    <cfRule type="cellIs" dxfId="2936" priority="2482" operator="lessThan">
      <formula>0</formula>
    </cfRule>
  </conditionalFormatting>
  <conditionalFormatting sqref="R83">
    <cfRule type="cellIs" dxfId="2935" priority="2486" operator="lessThan">
      <formula>0.8</formula>
    </cfRule>
    <cfRule type="cellIs" dxfId="2934" priority="2487" operator="greaterThan">
      <formula>1</formula>
    </cfRule>
  </conditionalFormatting>
  <conditionalFormatting sqref="R83">
    <cfRule type="cellIs" dxfId="2933" priority="2484" operator="greaterThan">
      <formula>1</formula>
    </cfRule>
    <cfRule type="cellIs" dxfId="2932" priority="2485" operator="lessThan">
      <formula>0.8</formula>
    </cfRule>
  </conditionalFormatting>
  <conditionalFormatting sqref="P83">
    <cfRule type="cellIs" dxfId="2931" priority="2483" operator="greaterThan">
      <formula>0</formula>
    </cfRule>
  </conditionalFormatting>
  <conditionalFormatting sqref="Q83">
    <cfRule type="cellIs" dxfId="2930" priority="2481" operator="lessThan">
      <formula>0</formula>
    </cfRule>
  </conditionalFormatting>
  <conditionalFormatting sqref="R83">
    <cfRule type="cellIs" dxfId="2929" priority="2479" operator="lessThan">
      <formula>0.8</formula>
    </cfRule>
    <cfRule type="cellIs" dxfId="2928" priority="2480" operator="greaterThan">
      <formula>1</formula>
    </cfRule>
  </conditionalFormatting>
  <conditionalFormatting sqref="R83">
    <cfRule type="cellIs" dxfId="2927" priority="2477" operator="greaterThan">
      <formula>1</formula>
    </cfRule>
    <cfRule type="cellIs" dxfId="2926" priority="2478" operator="lessThan">
      <formula>0.8</formula>
    </cfRule>
  </conditionalFormatting>
  <conditionalFormatting sqref="P83">
    <cfRule type="cellIs" dxfId="2925" priority="2476" operator="greaterThan">
      <formula>0</formula>
    </cfRule>
  </conditionalFormatting>
  <conditionalFormatting sqref="Q83">
    <cfRule type="cellIs" dxfId="2924" priority="2475" operator="lessThan">
      <formula>0</formula>
    </cfRule>
  </conditionalFormatting>
  <conditionalFormatting sqref="R83">
    <cfRule type="cellIs" dxfId="2923" priority="2473" operator="lessThan">
      <formula>0.8</formula>
    </cfRule>
    <cfRule type="cellIs" dxfId="2922" priority="2474" operator="greaterThan">
      <formula>1</formula>
    </cfRule>
  </conditionalFormatting>
  <conditionalFormatting sqref="R83">
    <cfRule type="cellIs" dxfId="2921" priority="2471" operator="greaterThan">
      <formula>1</formula>
    </cfRule>
    <cfRule type="cellIs" dxfId="2920" priority="2472" operator="lessThan">
      <formula>0.8</formula>
    </cfRule>
  </conditionalFormatting>
  <conditionalFormatting sqref="P83">
    <cfRule type="cellIs" dxfId="2919" priority="2470" operator="greaterThan">
      <formula>0</formula>
    </cfRule>
  </conditionalFormatting>
  <conditionalFormatting sqref="Q83">
    <cfRule type="cellIs" dxfId="2918" priority="2469" operator="lessThan">
      <formula>0</formula>
    </cfRule>
  </conditionalFormatting>
  <conditionalFormatting sqref="R83">
    <cfRule type="cellIs" dxfId="2917" priority="2467" operator="lessThan">
      <formula>0.8</formula>
    </cfRule>
    <cfRule type="cellIs" dxfId="2916" priority="2468" operator="greaterThan">
      <formula>1</formula>
    </cfRule>
  </conditionalFormatting>
  <conditionalFormatting sqref="R83">
    <cfRule type="cellIs" dxfId="2915" priority="2465" operator="greaterThan">
      <formula>1</formula>
    </cfRule>
    <cfRule type="cellIs" dxfId="2914" priority="2466" operator="lessThan">
      <formula>0.8</formula>
    </cfRule>
  </conditionalFormatting>
  <conditionalFormatting sqref="P83">
    <cfRule type="cellIs" dxfId="2913" priority="2464" operator="greaterThan">
      <formula>0</formula>
    </cfRule>
  </conditionalFormatting>
  <conditionalFormatting sqref="Q83">
    <cfRule type="cellIs" dxfId="2912" priority="2463" operator="lessThan">
      <formula>0</formula>
    </cfRule>
  </conditionalFormatting>
  <conditionalFormatting sqref="R83">
    <cfRule type="cellIs" dxfId="2911" priority="2461" operator="lessThan">
      <formula>0.8</formula>
    </cfRule>
    <cfRule type="cellIs" dxfId="2910" priority="2462" operator="greaterThan">
      <formula>1</formula>
    </cfRule>
  </conditionalFormatting>
  <conditionalFormatting sqref="R83">
    <cfRule type="cellIs" dxfId="2909" priority="2459" operator="greaterThan">
      <formula>1</formula>
    </cfRule>
    <cfRule type="cellIs" dxfId="2908" priority="2460" operator="lessThan">
      <formula>0.8</formula>
    </cfRule>
  </conditionalFormatting>
  <conditionalFormatting sqref="P83">
    <cfRule type="cellIs" dxfId="2907" priority="2458" operator="greaterThan">
      <formula>0</formula>
    </cfRule>
  </conditionalFormatting>
  <conditionalFormatting sqref="Q83">
    <cfRule type="cellIs" dxfId="2906" priority="2457" operator="lessThan">
      <formula>0</formula>
    </cfRule>
  </conditionalFormatting>
  <conditionalFormatting sqref="R83">
    <cfRule type="cellIs" dxfId="2905" priority="2455" operator="lessThan">
      <formula>0.8</formula>
    </cfRule>
    <cfRule type="cellIs" dxfId="2904" priority="2456" operator="greaterThan">
      <formula>1</formula>
    </cfRule>
  </conditionalFormatting>
  <conditionalFormatting sqref="R83">
    <cfRule type="cellIs" dxfId="2903" priority="2453" operator="greaterThan">
      <formula>1</formula>
    </cfRule>
    <cfRule type="cellIs" dxfId="2902" priority="2454" operator="lessThan">
      <formula>0.8</formula>
    </cfRule>
  </conditionalFormatting>
  <conditionalFormatting sqref="P83">
    <cfRule type="cellIs" dxfId="2901" priority="2452" operator="greaterThan">
      <formula>0</formula>
    </cfRule>
  </conditionalFormatting>
  <conditionalFormatting sqref="P83">
    <cfRule type="cellIs" dxfId="2900" priority="2446" operator="greaterThan">
      <formula>0</formula>
    </cfRule>
  </conditionalFormatting>
  <conditionalFormatting sqref="Q83">
    <cfRule type="cellIs" dxfId="2899" priority="2451" operator="lessThan">
      <formula>0</formula>
    </cfRule>
  </conditionalFormatting>
  <conditionalFormatting sqref="R83">
    <cfRule type="cellIs" dxfId="2898" priority="2449" operator="lessThan">
      <formula>0.8</formula>
    </cfRule>
    <cfRule type="cellIs" dxfId="2897" priority="2450" operator="greaterThan">
      <formula>1</formula>
    </cfRule>
  </conditionalFormatting>
  <conditionalFormatting sqref="R83">
    <cfRule type="cellIs" dxfId="2896" priority="2447" operator="greaterThan">
      <formula>1</formula>
    </cfRule>
    <cfRule type="cellIs" dxfId="2895" priority="2448" operator="lessThan">
      <formula>0.8</formula>
    </cfRule>
  </conditionalFormatting>
  <conditionalFormatting sqref="P83">
    <cfRule type="cellIs" dxfId="2894" priority="2440" operator="greaterThan">
      <formula>0</formula>
    </cfRule>
  </conditionalFormatting>
  <conditionalFormatting sqref="Q83">
    <cfRule type="cellIs" dxfId="2893" priority="2445" operator="lessThan">
      <formula>0</formula>
    </cfRule>
  </conditionalFormatting>
  <conditionalFormatting sqref="R83">
    <cfRule type="cellIs" dxfId="2892" priority="2443" operator="lessThan">
      <formula>0.8</formula>
    </cfRule>
    <cfRule type="cellIs" dxfId="2891" priority="2444" operator="greaterThan">
      <formula>1</formula>
    </cfRule>
  </conditionalFormatting>
  <conditionalFormatting sqref="R83">
    <cfRule type="cellIs" dxfId="2890" priority="2441" operator="greaterThan">
      <formula>1</formula>
    </cfRule>
    <cfRule type="cellIs" dxfId="2889" priority="2442" operator="lessThan">
      <formula>0.8</formula>
    </cfRule>
  </conditionalFormatting>
  <conditionalFormatting sqref="R83">
    <cfRule type="cellIs" dxfId="2888" priority="2437" operator="lessThan">
      <formula>0.8</formula>
    </cfRule>
    <cfRule type="cellIs" dxfId="2887" priority="2438" operator="greaterThan">
      <formula>1</formula>
    </cfRule>
  </conditionalFormatting>
  <conditionalFormatting sqref="R83">
    <cfRule type="cellIs" dxfId="2886" priority="2435" operator="greaterThan">
      <formula>1</formula>
    </cfRule>
    <cfRule type="cellIs" dxfId="2885" priority="2436" operator="lessThan">
      <formula>0.8</formula>
    </cfRule>
  </conditionalFormatting>
  <conditionalFormatting sqref="P83">
    <cfRule type="cellIs" dxfId="2884" priority="2434" operator="greaterThan">
      <formula>0</formula>
    </cfRule>
  </conditionalFormatting>
  <conditionalFormatting sqref="Q83">
    <cfRule type="cellIs" dxfId="2883" priority="2439" operator="lessThan">
      <formula>0</formula>
    </cfRule>
  </conditionalFormatting>
  <conditionalFormatting sqref="P123 P126:P131">
    <cfRule type="cellIs" dxfId="2882" priority="2428" operator="greaterThan">
      <formula>0</formula>
    </cfRule>
  </conditionalFormatting>
  <conditionalFormatting sqref="Q123 Q126:Q131">
    <cfRule type="cellIs" dxfId="2881" priority="2433" operator="lessThan">
      <formula>0</formula>
    </cfRule>
  </conditionalFormatting>
  <conditionalFormatting sqref="R123 R126:R131">
    <cfRule type="cellIs" dxfId="2880" priority="2431" operator="lessThan">
      <formula>0.8</formula>
    </cfRule>
    <cfRule type="cellIs" dxfId="2879" priority="2432" operator="greaterThan">
      <formula>1</formula>
    </cfRule>
  </conditionalFormatting>
  <conditionalFormatting sqref="R123 R126:R131">
    <cfRule type="cellIs" dxfId="2878" priority="2429" operator="greaterThan">
      <formula>1</formula>
    </cfRule>
    <cfRule type="cellIs" dxfId="2877" priority="2430" operator="lessThan">
      <formula>0.8</formula>
    </cfRule>
  </conditionalFormatting>
  <conditionalFormatting sqref="Q123 Q126:Q131">
    <cfRule type="cellIs" dxfId="2876" priority="2427" operator="lessThan">
      <formula>0</formula>
    </cfRule>
  </conditionalFormatting>
  <conditionalFormatting sqref="R123 R126:R131">
    <cfRule type="cellIs" dxfId="2875" priority="2425" operator="lessThan">
      <formula>0.8</formula>
    </cfRule>
    <cfRule type="cellIs" dxfId="2874" priority="2426" operator="greaterThan">
      <formula>1</formula>
    </cfRule>
  </conditionalFormatting>
  <conditionalFormatting sqref="R123 R126:R131">
    <cfRule type="cellIs" dxfId="2873" priority="2423" operator="greaterThan">
      <formula>1</formula>
    </cfRule>
    <cfRule type="cellIs" dxfId="2872" priority="2424" operator="lessThan">
      <formula>0.8</formula>
    </cfRule>
  </conditionalFormatting>
  <conditionalFormatting sqref="P123 P126:P131">
    <cfRule type="cellIs" dxfId="2871" priority="2422" operator="greaterThan">
      <formula>0</formula>
    </cfRule>
  </conditionalFormatting>
  <conditionalFormatting sqref="Q31">
    <cfRule type="cellIs" dxfId="2870" priority="2421" operator="lessThan">
      <formula>0</formula>
    </cfRule>
  </conditionalFormatting>
  <conditionalFormatting sqref="R31">
    <cfRule type="cellIs" dxfId="2869" priority="2419" operator="lessThan">
      <formula>0.8</formula>
    </cfRule>
    <cfRule type="cellIs" dxfId="2868" priority="2420" operator="greaterThan">
      <formula>1</formula>
    </cfRule>
  </conditionalFormatting>
  <conditionalFormatting sqref="R31">
    <cfRule type="cellIs" dxfId="2867" priority="2417" operator="greaterThan">
      <formula>1</formula>
    </cfRule>
    <cfRule type="cellIs" dxfId="2866" priority="2418" operator="lessThan">
      <formula>0.8</formula>
    </cfRule>
  </conditionalFormatting>
  <conditionalFormatting sqref="P31:P40">
    <cfRule type="cellIs" dxfId="2865" priority="2416" operator="greaterThan">
      <formula>0</formula>
    </cfRule>
  </conditionalFormatting>
  <conditionalFormatting sqref="Q31">
    <cfRule type="cellIs" dxfId="2864" priority="2415" operator="lessThan">
      <formula>0</formula>
    </cfRule>
  </conditionalFormatting>
  <conditionalFormatting sqref="R31">
    <cfRule type="cellIs" dxfId="2863" priority="2413" operator="lessThan">
      <formula>0.8</formula>
    </cfRule>
    <cfRule type="cellIs" dxfId="2862" priority="2414" operator="greaterThan">
      <formula>1</formula>
    </cfRule>
  </conditionalFormatting>
  <conditionalFormatting sqref="R31">
    <cfRule type="cellIs" dxfId="2861" priority="2411" operator="greaterThan">
      <formula>1</formula>
    </cfRule>
    <cfRule type="cellIs" dxfId="2860" priority="2412" operator="lessThan">
      <formula>0.8</formula>
    </cfRule>
  </conditionalFormatting>
  <conditionalFormatting sqref="P31:P40">
    <cfRule type="cellIs" dxfId="2859" priority="2410" operator="greaterThan">
      <formula>0</formula>
    </cfRule>
  </conditionalFormatting>
  <conditionalFormatting sqref="Q31">
    <cfRule type="cellIs" dxfId="2858" priority="2409" operator="lessThan">
      <formula>0</formula>
    </cfRule>
  </conditionalFormatting>
  <conditionalFormatting sqref="R31">
    <cfRule type="cellIs" dxfId="2857" priority="2407" operator="lessThan">
      <formula>0.8</formula>
    </cfRule>
    <cfRule type="cellIs" dxfId="2856" priority="2408" operator="greaterThan">
      <formula>1</formula>
    </cfRule>
  </conditionalFormatting>
  <conditionalFormatting sqref="R31">
    <cfRule type="cellIs" dxfId="2855" priority="2405" operator="greaterThan">
      <formula>1</formula>
    </cfRule>
    <cfRule type="cellIs" dxfId="2854" priority="2406" operator="lessThan">
      <formula>0.8</formula>
    </cfRule>
  </conditionalFormatting>
  <conditionalFormatting sqref="P31:P40">
    <cfRule type="cellIs" dxfId="2853" priority="2404" operator="greaterThan">
      <formula>0</formula>
    </cfRule>
  </conditionalFormatting>
  <conditionalFormatting sqref="Q31">
    <cfRule type="cellIs" dxfId="2852" priority="2403" operator="lessThan">
      <formula>0</formula>
    </cfRule>
  </conditionalFormatting>
  <conditionalFormatting sqref="R31">
    <cfRule type="cellIs" dxfId="2851" priority="2401" operator="lessThan">
      <formula>0.8</formula>
    </cfRule>
    <cfRule type="cellIs" dxfId="2850" priority="2402" operator="greaterThan">
      <formula>1</formula>
    </cfRule>
  </conditionalFormatting>
  <conditionalFormatting sqref="R31">
    <cfRule type="cellIs" dxfId="2849" priority="2399" operator="greaterThan">
      <formula>1</formula>
    </cfRule>
    <cfRule type="cellIs" dxfId="2848" priority="2400" operator="lessThan">
      <formula>0.8</formula>
    </cfRule>
  </conditionalFormatting>
  <conditionalFormatting sqref="P31:P40">
    <cfRule type="cellIs" dxfId="2847" priority="2398" operator="greaterThan">
      <formula>0</formula>
    </cfRule>
  </conditionalFormatting>
  <conditionalFormatting sqref="P31:P40">
    <cfRule type="cellIs" dxfId="2846" priority="2392" operator="greaterThan">
      <formula>0</formula>
    </cfRule>
  </conditionalFormatting>
  <conditionalFormatting sqref="Q31">
    <cfRule type="cellIs" dxfId="2845" priority="2397" operator="lessThan">
      <formula>0</formula>
    </cfRule>
  </conditionalFormatting>
  <conditionalFormatting sqref="R31">
    <cfRule type="cellIs" dxfId="2844" priority="2395" operator="lessThan">
      <formula>0.8</formula>
    </cfRule>
    <cfRule type="cellIs" dxfId="2843" priority="2396" operator="greaterThan">
      <formula>1</formula>
    </cfRule>
  </conditionalFormatting>
  <conditionalFormatting sqref="R31">
    <cfRule type="cellIs" dxfId="2842" priority="2393" operator="greaterThan">
      <formula>1</formula>
    </cfRule>
    <cfRule type="cellIs" dxfId="2841" priority="2394" operator="lessThan">
      <formula>0.8</formula>
    </cfRule>
  </conditionalFormatting>
  <conditionalFormatting sqref="P31:P40">
    <cfRule type="cellIs" dxfId="2840" priority="2386" operator="greaterThan">
      <formula>0</formula>
    </cfRule>
  </conditionalFormatting>
  <conditionalFormatting sqref="Q31">
    <cfRule type="cellIs" dxfId="2839" priority="2391" operator="lessThan">
      <formula>0</formula>
    </cfRule>
  </conditionalFormatting>
  <conditionalFormatting sqref="R31">
    <cfRule type="cellIs" dxfId="2838" priority="2389" operator="lessThan">
      <formula>0.8</formula>
    </cfRule>
    <cfRule type="cellIs" dxfId="2837" priority="2390" operator="greaterThan">
      <formula>1</formula>
    </cfRule>
  </conditionalFormatting>
  <conditionalFormatting sqref="R31">
    <cfRule type="cellIs" dxfId="2836" priority="2387" operator="greaterThan">
      <formula>1</formula>
    </cfRule>
    <cfRule type="cellIs" dxfId="2835" priority="2388" operator="lessThan">
      <formula>0.8</formula>
    </cfRule>
  </conditionalFormatting>
  <conditionalFormatting sqref="R31">
    <cfRule type="cellIs" dxfId="2834" priority="2383" operator="lessThan">
      <formula>0.8</formula>
    </cfRule>
    <cfRule type="cellIs" dxfId="2833" priority="2384" operator="greaterThan">
      <formula>1</formula>
    </cfRule>
  </conditionalFormatting>
  <conditionalFormatting sqref="R31">
    <cfRule type="cellIs" dxfId="2832" priority="2381" operator="greaterThan">
      <formula>1</formula>
    </cfRule>
    <cfRule type="cellIs" dxfId="2831" priority="2382" operator="lessThan">
      <formula>0.8</formula>
    </cfRule>
  </conditionalFormatting>
  <conditionalFormatting sqref="P31:P40">
    <cfRule type="cellIs" dxfId="2830" priority="2380" operator="greaterThan">
      <formula>0</formula>
    </cfRule>
  </conditionalFormatting>
  <conditionalFormatting sqref="Q31">
    <cfRule type="cellIs" dxfId="2829" priority="2385" operator="lessThan">
      <formula>0</formula>
    </cfRule>
  </conditionalFormatting>
  <conditionalFormatting sqref="Q31">
    <cfRule type="cellIs" dxfId="2828" priority="2379" operator="lessThan">
      <formula>0</formula>
    </cfRule>
  </conditionalFormatting>
  <conditionalFormatting sqref="R31">
    <cfRule type="cellIs" dxfId="2827" priority="2377" operator="lessThan">
      <formula>0.8</formula>
    </cfRule>
    <cfRule type="cellIs" dxfId="2826" priority="2378" operator="greaterThan">
      <formula>1</formula>
    </cfRule>
  </conditionalFormatting>
  <conditionalFormatting sqref="R31">
    <cfRule type="cellIs" dxfId="2825" priority="2375" operator="greaterThan">
      <formula>1</formula>
    </cfRule>
    <cfRule type="cellIs" dxfId="2824" priority="2376" operator="lessThan">
      <formula>0.8</formula>
    </cfRule>
  </conditionalFormatting>
  <conditionalFormatting sqref="P31:P40">
    <cfRule type="cellIs" dxfId="2823" priority="2374" operator="greaterThan">
      <formula>0</formula>
    </cfRule>
  </conditionalFormatting>
  <conditionalFormatting sqref="P31:P40">
    <cfRule type="cellIs" dxfId="2822" priority="2368" operator="greaterThan">
      <formula>0</formula>
    </cfRule>
  </conditionalFormatting>
  <conditionalFormatting sqref="Q31">
    <cfRule type="cellIs" dxfId="2821" priority="2373" operator="lessThan">
      <formula>0</formula>
    </cfRule>
  </conditionalFormatting>
  <conditionalFormatting sqref="R31">
    <cfRule type="cellIs" dxfId="2820" priority="2371" operator="lessThan">
      <formula>0.8</formula>
    </cfRule>
    <cfRule type="cellIs" dxfId="2819" priority="2372" operator="greaterThan">
      <formula>1</formula>
    </cfRule>
  </conditionalFormatting>
  <conditionalFormatting sqref="R31">
    <cfRule type="cellIs" dxfId="2818" priority="2369" operator="greaterThan">
      <formula>1</formula>
    </cfRule>
    <cfRule type="cellIs" dxfId="2817" priority="2370" operator="lessThan">
      <formula>0.8</formula>
    </cfRule>
  </conditionalFormatting>
  <conditionalFormatting sqref="P31:P40">
    <cfRule type="cellIs" dxfId="2816" priority="2362" operator="greaterThan">
      <formula>0</formula>
    </cfRule>
  </conditionalFormatting>
  <conditionalFormatting sqref="Q31">
    <cfRule type="cellIs" dxfId="2815" priority="2367" operator="lessThan">
      <formula>0</formula>
    </cfRule>
  </conditionalFormatting>
  <conditionalFormatting sqref="R31">
    <cfRule type="cellIs" dxfId="2814" priority="2365" operator="lessThan">
      <formula>0.8</formula>
    </cfRule>
    <cfRule type="cellIs" dxfId="2813" priority="2366" operator="greaterThan">
      <formula>1</formula>
    </cfRule>
  </conditionalFormatting>
  <conditionalFormatting sqref="R31">
    <cfRule type="cellIs" dxfId="2812" priority="2363" operator="greaterThan">
      <formula>1</formula>
    </cfRule>
    <cfRule type="cellIs" dxfId="2811" priority="2364" operator="lessThan">
      <formula>0.8</formula>
    </cfRule>
  </conditionalFormatting>
  <conditionalFormatting sqref="R31">
    <cfRule type="cellIs" dxfId="2810" priority="2359" operator="lessThan">
      <formula>0.8</formula>
    </cfRule>
    <cfRule type="cellIs" dxfId="2809" priority="2360" operator="greaterThan">
      <formula>1</formula>
    </cfRule>
  </conditionalFormatting>
  <conditionalFormatting sqref="R31">
    <cfRule type="cellIs" dxfId="2808" priority="2357" operator="greaterThan">
      <formula>1</formula>
    </cfRule>
    <cfRule type="cellIs" dxfId="2807" priority="2358" operator="lessThan">
      <formula>0.8</formula>
    </cfRule>
  </conditionalFormatting>
  <conditionalFormatting sqref="P31:P40">
    <cfRule type="cellIs" dxfId="2806" priority="2356" operator="greaterThan">
      <formula>0</formula>
    </cfRule>
  </conditionalFormatting>
  <conditionalFormatting sqref="Q31">
    <cfRule type="cellIs" dxfId="2805" priority="2361" operator="lessThan">
      <formula>0</formula>
    </cfRule>
  </conditionalFormatting>
  <conditionalFormatting sqref="P31:P40">
    <cfRule type="cellIs" dxfId="2804" priority="2350" operator="greaterThan">
      <formula>0</formula>
    </cfRule>
  </conditionalFormatting>
  <conditionalFormatting sqref="Q31">
    <cfRule type="cellIs" dxfId="2803" priority="2355" operator="lessThan">
      <formula>0</formula>
    </cfRule>
  </conditionalFormatting>
  <conditionalFormatting sqref="R31">
    <cfRule type="cellIs" dxfId="2802" priority="2353" operator="lessThan">
      <formula>0.8</formula>
    </cfRule>
    <cfRule type="cellIs" dxfId="2801" priority="2354" operator="greaterThan">
      <formula>1</formula>
    </cfRule>
  </conditionalFormatting>
  <conditionalFormatting sqref="R31">
    <cfRule type="cellIs" dxfId="2800" priority="2351" operator="greaterThan">
      <formula>1</formula>
    </cfRule>
    <cfRule type="cellIs" dxfId="2799" priority="2352" operator="lessThan">
      <formula>0.8</formula>
    </cfRule>
  </conditionalFormatting>
  <conditionalFormatting sqref="R31">
    <cfRule type="cellIs" dxfId="2798" priority="2347" operator="lessThan">
      <formula>0.8</formula>
    </cfRule>
    <cfRule type="cellIs" dxfId="2797" priority="2348" operator="greaterThan">
      <formula>1</formula>
    </cfRule>
  </conditionalFormatting>
  <conditionalFormatting sqref="R31">
    <cfRule type="cellIs" dxfId="2796" priority="2345" operator="greaterThan">
      <formula>1</formula>
    </cfRule>
    <cfRule type="cellIs" dxfId="2795" priority="2346" operator="lessThan">
      <formula>0.8</formula>
    </cfRule>
  </conditionalFormatting>
  <conditionalFormatting sqref="P31:P40">
    <cfRule type="cellIs" dxfId="2794" priority="2344" operator="greaterThan">
      <formula>0</formula>
    </cfRule>
  </conditionalFormatting>
  <conditionalFormatting sqref="Q31">
    <cfRule type="cellIs" dxfId="2793" priority="2349" operator="lessThan">
      <formula>0</formula>
    </cfRule>
  </conditionalFormatting>
  <conditionalFormatting sqref="R31">
    <cfRule type="cellIs" dxfId="2792" priority="2341" operator="lessThan">
      <formula>0.8</formula>
    </cfRule>
    <cfRule type="cellIs" dxfId="2791" priority="2342" operator="greaterThan">
      <formula>1</formula>
    </cfRule>
  </conditionalFormatting>
  <conditionalFormatting sqref="R31">
    <cfRule type="cellIs" dxfId="2790" priority="2339" operator="greaterThan">
      <formula>1</formula>
    </cfRule>
    <cfRule type="cellIs" dxfId="2789" priority="2340" operator="lessThan">
      <formula>0.8</formula>
    </cfRule>
  </conditionalFormatting>
  <conditionalFormatting sqref="P31:P40">
    <cfRule type="cellIs" dxfId="2788" priority="2338" operator="greaterThan">
      <formula>0</formula>
    </cfRule>
  </conditionalFormatting>
  <conditionalFormatting sqref="Q31">
    <cfRule type="cellIs" dxfId="2787" priority="2343" operator="lessThan">
      <formula>0</formula>
    </cfRule>
  </conditionalFormatting>
  <conditionalFormatting sqref="Q31">
    <cfRule type="cellIs" dxfId="2786" priority="2337" operator="lessThan">
      <formula>0</formula>
    </cfRule>
  </conditionalFormatting>
  <conditionalFormatting sqref="R31">
    <cfRule type="cellIs" dxfId="2785" priority="2335" operator="lessThan">
      <formula>0.8</formula>
    </cfRule>
    <cfRule type="cellIs" dxfId="2784" priority="2336" operator="greaterThan">
      <formula>1</formula>
    </cfRule>
  </conditionalFormatting>
  <conditionalFormatting sqref="R31">
    <cfRule type="cellIs" dxfId="2783" priority="2333" operator="greaterThan">
      <formula>1</formula>
    </cfRule>
    <cfRule type="cellIs" dxfId="2782" priority="2334" operator="lessThan">
      <formula>0.8</formula>
    </cfRule>
  </conditionalFormatting>
  <conditionalFormatting sqref="P31:P40">
    <cfRule type="cellIs" dxfId="2781" priority="2332" operator="greaterThan">
      <formula>0</formula>
    </cfRule>
  </conditionalFormatting>
  <conditionalFormatting sqref="Q31">
    <cfRule type="cellIs" dxfId="2780" priority="2326" operator="lessThan">
      <formula>0</formula>
    </cfRule>
  </conditionalFormatting>
  <conditionalFormatting sqref="R31">
    <cfRule type="cellIs" dxfId="2779" priority="2330" operator="lessThan">
      <formula>0.8</formula>
    </cfRule>
    <cfRule type="cellIs" dxfId="2778" priority="2331" operator="greaterThan">
      <formula>1</formula>
    </cfRule>
  </conditionalFormatting>
  <conditionalFormatting sqref="R31">
    <cfRule type="cellIs" dxfId="2777" priority="2328" operator="greaterThan">
      <formula>1</formula>
    </cfRule>
    <cfRule type="cellIs" dxfId="2776" priority="2329" operator="lessThan">
      <formula>0.8</formula>
    </cfRule>
  </conditionalFormatting>
  <conditionalFormatting sqref="P31:P40">
    <cfRule type="cellIs" dxfId="2775" priority="2327" operator="greaterThan">
      <formula>0</formula>
    </cfRule>
  </conditionalFormatting>
  <conditionalFormatting sqref="Q31">
    <cfRule type="cellIs" dxfId="2774" priority="2325" operator="lessThan">
      <formula>0</formula>
    </cfRule>
  </conditionalFormatting>
  <conditionalFormatting sqref="R31">
    <cfRule type="cellIs" dxfId="2773" priority="2323" operator="lessThan">
      <formula>0.8</formula>
    </cfRule>
    <cfRule type="cellIs" dxfId="2772" priority="2324" operator="greaterThan">
      <formula>1</formula>
    </cfRule>
  </conditionalFormatting>
  <conditionalFormatting sqref="R31">
    <cfRule type="cellIs" dxfId="2771" priority="2321" operator="greaterThan">
      <formula>1</formula>
    </cfRule>
    <cfRule type="cellIs" dxfId="2770" priority="2322" operator="lessThan">
      <formula>0.8</formula>
    </cfRule>
  </conditionalFormatting>
  <conditionalFormatting sqref="P31:P40">
    <cfRule type="cellIs" dxfId="2769" priority="2320" operator="greaterThan">
      <formula>0</formula>
    </cfRule>
  </conditionalFormatting>
  <conditionalFormatting sqref="Q31">
    <cfRule type="cellIs" dxfId="2768" priority="2319" operator="lessThan">
      <formula>0</formula>
    </cfRule>
  </conditionalFormatting>
  <conditionalFormatting sqref="R31">
    <cfRule type="cellIs" dxfId="2767" priority="2317" operator="lessThan">
      <formula>0.8</formula>
    </cfRule>
    <cfRule type="cellIs" dxfId="2766" priority="2318" operator="greaterThan">
      <formula>1</formula>
    </cfRule>
  </conditionalFormatting>
  <conditionalFormatting sqref="R31">
    <cfRule type="cellIs" dxfId="2765" priority="2315" operator="greaterThan">
      <formula>1</formula>
    </cfRule>
    <cfRule type="cellIs" dxfId="2764" priority="2316" operator="lessThan">
      <formula>0.8</formula>
    </cfRule>
  </conditionalFormatting>
  <conditionalFormatting sqref="P31:P40">
    <cfRule type="cellIs" dxfId="2763" priority="2314" operator="greaterThan">
      <formula>0</formula>
    </cfRule>
  </conditionalFormatting>
  <conditionalFormatting sqref="Q31">
    <cfRule type="cellIs" dxfId="2762" priority="2313" operator="lessThan">
      <formula>0</formula>
    </cfRule>
  </conditionalFormatting>
  <conditionalFormatting sqref="R31">
    <cfRule type="cellIs" dxfId="2761" priority="2311" operator="lessThan">
      <formula>0.8</formula>
    </cfRule>
    <cfRule type="cellIs" dxfId="2760" priority="2312" operator="greaterThan">
      <formula>1</formula>
    </cfRule>
  </conditionalFormatting>
  <conditionalFormatting sqref="R31">
    <cfRule type="cellIs" dxfId="2759" priority="2309" operator="greaterThan">
      <formula>1</formula>
    </cfRule>
    <cfRule type="cellIs" dxfId="2758" priority="2310" operator="lessThan">
      <formula>0.8</formula>
    </cfRule>
  </conditionalFormatting>
  <conditionalFormatting sqref="P31:P40">
    <cfRule type="cellIs" dxfId="2757" priority="2308" operator="greaterThan">
      <formula>0</formula>
    </cfRule>
  </conditionalFormatting>
  <conditionalFormatting sqref="Q31">
    <cfRule type="cellIs" dxfId="2756" priority="2307" operator="lessThan">
      <formula>0</formula>
    </cfRule>
  </conditionalFormatting>
  <conditionalFormatting sqref="R31">
    <cfRule type="cellIs" dxfId="2755" priority="2305" operator="lessThan">
      <formula>0.8</formula>
    </cfRule>
    <cfRule type="cellIs" dxfId="2754" priority="2306" operator="greaterThan">
      <formula>1</formula>
    </cfRule>
  </conditionalFormatting>
  <conditionalFormatting sqref="R31">
    <cfRule type="cellIs" dxfId="2753" priority="2303" operator="greaterThan">
      <formula>1</formula>
    </cfRule>
    <cfRule type="cellIs" dxfId="2752" priority="2304" operator="lessThan">
      <formula>0.8</formula>
    </cfRule>
  </conditionalFormatting>
  <conditionalFormatting sqref="P31:P40">
    <cfRule type="cellIs" dxfId="2751" priority="2302" operator="greaterThan">
      <formula>0</formula>
    </cfRule>
  </conditionalFormatting>
  <conditionalFormatting sqref="Q31">
    <cfRule type="cellIs" dxfId="2750" priority="2301" operator="lessThan">
      <formula>0</formula>
    </cfRule>
  </conditionalFormatting>
  <conditionalFormatting sqref="R31">
    <cfRule type="cellIs" dxfId="2749" priority="2299" operator="lessThan">
      <formula>0.8</formula>
    </cfRule>
    <cfRule type="cellIs" dxfId="2748" priority="2300" operator="greaterThan">
      <formula>1</formula>
    </cfRule>
  </conditionalFormatting>
  <conditionalFormatting sqref="R31">
    <cfRule type="cellIs" dxfId="2747" priority="2297" operator="greaterThan">
      <formula>1</formula>
    </cfRule>
    <cfRule type="cellIs" dxfId="2746" priority="2298" operator="lessThan">
      <formula>0.8</formula>
    </cfRule>
  </conditionalFormatting>
  <conditionalFormatting sqref="P31:P40">
    <cfRule type="cellIs" dxfId="2745" priority="2296" operator="greaterThan">
      <formula>0</formula>
    </cfRule>
  </conditionalFormatting>
  <conditionalFormatting sqref="P31:P40">
    <cfRule type="cellIs" dxfId="2744" priority="2290" operator="greaterThan">
      <formula>0</formula>
    </cfRule>
  </conditionalFormatting>
  <conditionalFormatting sqref="Q31">
    <cfRule type="cellIs" dxfId="2743" priority="2295" operator="lessThan">
      <formula>0</formula>
    </cfRule>
  </conditionalFormatting>
  <conditionalFormatting sqref="R31">
    <cfRule type="cellIs" dxfId="2742" priority="2293" operator="lessThan">
      <formula>0.8</formula>
    </cfRule>
    <cfRule type="cellIs" dxfId="2741" priority="2294" operator="greaterThan">
      <formula>1</formula>
    </cfRule>
  </conditionalFormatting>
  <conditionalFormatting sqref="R31">
    <cfRule type="cellIs" dxfId="2740" priority="2291" operator="greaterThan">
      <formula>1</formula>
    </cfRule>
    <cfRule type="cellIs" dxfId="2739" priority="2292" operator="lessThan">
      <formula>0.8</formula>
    </cfRule>
  </conditionalFormatting>
  <conditionalFormatting sqref="P31:P40">
    <cfRule type="cellIs" dxfId="2738" priority="2284" operator="greaterThan">
      <formula>0</formula>
    </cfRule>
  </conditionalFormatting>
  <conditionalFormatting sqref="Q31">
    <cfRule type="cellIs" dxfId="2737" priority="2289" operator="lessThan">
      <formula>0</formula>
    </cfRule>
  </conditionalFormatting>
  <conditionalFormatting sqref="R31">
    <cfRule type="cellIs" dxfId="2736" priority="2287" operator="lessThan">
      <formula>0.8</formula>
    </cfRule>
    <cfRule type="cellIs" dxfId="2735" priority="2288" operator="greaterThan">
      <formula>1</formula>
    </cfRule>
  </conditionalFormatting>
  <conditionalFormatting sqref="R31">
    <cfRule type="cellIs" dxfId="2734" priority="2285" operator="greaterThan">
      <formula>1</formula>
    </cfRule>
    <cfRule type="cellIs" dxfId="2733" priority="2286" operator="lessThan">
      <formula>0.8</formula>
    </cfRule>
  </conditionalFormatting>
  <conditionalFormatting sqref="R31">
    <cfRule type="cellIs" dxfId="2732" priority="2281" operator="lessThan">
      <formula>0.8</formula>
    </cfRule>
    <cfRule type="cellIs" dxfId="2731" priority="2282" operator="greaterThan">
      <formula>1</formula>
    </cfRule>
  </conditionalFormatting>
  <conditionalFormatting sqref="R31">
    <cfRule type="cellIs" dxfId="2730" priority="2279" operator="greaterThan">
      <formula>1</formula>
    </cfRule>
    <cfRule type="cellIs" dxfId="2729" priority="2280" operator="lessThan">
      <formula>0.8</formula>
    </cfRule>
  </conditionalFormatting>
  <conditionalFormatting sqref="P31:P40">
    <cfRule type="cellIs" dxfId="2728" priority="2278" operator="greaterThan">
      <formula>0</formula>
    </cfRule>
  </conditionalFormatting>
  <conditionalFormatting sqref="Q31">
    <cfRule type="cellIs" dxfId="2727" priority="2283" operator="lessThan">
      <formula>0</formula>
    </cfRule>
  </conditionalFormatting>
  <conditionalFormatting sqref="Q31">
    <cfRule type="cellIs" dxfId="2726" priority="2277" operator="lessThan">
      <formula>0</formula>
    </cfRule>
  </conditionalFormatting>
  <conditionalFormatting sqref="R31">
    <cfRule type="cellIs" dxfId="2725" priority="2275" operator="lessThan">
      <formula>0.8</formula>
    </cfRule>
    <cfRule type="cellIs" dxfId="2724" priority="2276" operator="greaterThan">
      <formula>1</formula>
    </cfRule>
  </conditionalFormatting>
  <conditionalFormatting sqref="R31">
    <cfRule type="cellIs" dxfId="2723" priority="2273" operator="greaterThan">
      <formula>1</formula>
    </cfRule>
    <cfRule type="cellIs" dxfId="2722" priority="2274" operator="lessThan">
      <formula>0.8</formula>
    </cfRule>
  </conditionalFormatting>
  <conditionalFormatting sqref="P31:P40">
    <cfRule type="cellIs" dxfId="2721" priority="2272" operator="greaterThan">
      <formula>0</formula>
    </cfRule>
  </conditionalFormatting>
  <conditionalFormatting sqref="Q31">
    <cfRule type="cellIs" dxfId="2720" priority="2271" operator="lessThan">
      <formula>0</formula>
    </cfRule>
  </conditionalFormatting>
  <conditionalFormatting sqref="R31">
    <cfRule type="cellIs" dxfId="2719" priority="2269" operator="lessThan">
      <formula>0.8</formula>
    </cfRule>
    <cfRule type="cellIs" dxfId="2718" priority="2270" operator="greaterThan">
      <formula>1</formula>
    </cfRule>
  </conditionalFormatting>
  <conditionalFormatting sqref="R31">
    <cfRule type="cellIs" dxfId="2717" priority="2267" operator="greaterThan">
      <formula>1</formula>
    </cfRule>
    <cfRule type="cellIs" dxfId="2716" priority="2268" operator="lessThan">
      <formula>0.8</formula>
    </cfRule>
  </conditionalFormatting>
  <conditionalFormatting sqref="P31:P40">
    <cfRule type="cellIs" dxfId="2715" priority="2266" operator="greaterThan">
      <formula>0</formula>
    </cfRule>
  </conditionalFormatting>
  <conditionalFormatting sqref="Q31">
    <cfRule type="cellIs" dxfId="2714" priority="2265" operator="lessThan">
      <formula>0</formula>
    </cfRule>
  </conditionalFormatting>
  <conditionalFormatting sqref="R31">
    <cfRule type="cellIs" dxfId="2713" priority="2263" operator="lessThan">
      <formula>0.8</formula>
    </cfRule>
    <cfRule type="cellIs" dxfId="2712" priority="2264" operator="greaterThan">
      <formula>1</formula>
    </cfRule>
  </conditionalFormatting>
  <conditionalFormatting sqref="R31">
    <cfRule type="cellIs" dxfId="2711" priority="2261" operator="greaterThan">
      <formula>1</formula>
    </cfRule>
    <cfRule type="cellIs" dxfId="2710" priority="2262" operator="lessThan">
      <formula>0.8</formula>
    </cfRule>
  </conditionalFormatting>
  <conditionalFormatting sqref="P31:P40">
    <cfRule type="cellIs" dxfId="2709" priority="2260" operator="greaterThan">
      <formula>0</formula>
    </cfRule>
  </conditionalFormatting>
  <conditionalFormatting sqref="Q31">
    <cfRule type="cellIs" dxfId="2708" priority="2259" operator="lessThan">
      <formula>0</formula>
    </cfRule>
  </conditionalFormatting>
  <conditionalFormatting sqref="R31">
    <cfRule type="cellIs" dxfId="2707" priority="2257" operator="lessThan">
      <formula>0.8</formula>
    </cfRule>
    <cfRule type="cellIs" dxfId="2706" priority="2258" operator="greaterThan">
      <formula>1</formula>
    </cfRule>
  </conditionalFormatting>
  <conditionalFormatting sqref="R31">
    <cfRule type="cellIs" dxfId="2705" priority="2255" operator="greaterThan">
      <formula>1</formula>
    </cfRule>
    <cfRule type="cellIs" dxfId="2704" priority="2256" operator="lessThan">
      <formula>0.8</formula>
    </cfRule>
  </conditionalFormatting>
  <conditionalFormatting sqref="P31:P40">
    <cfRule type="cellIs" dxfId="2703" priority="2254" operator="greaterThan">
      <formula>0</formula>
    </cfRule>
  </conditionalFormatting>
  <conditionalFormatting sqref="P31:P40">
    <cfRule type="cellIs" dxfId="2702" priority="2248" operator="greaterThan">
      <formula>0</formula>
    </cfRule>
  </conditionalFormatting>
  <conditionalFormatting sqref="Q31">
    <cfRule type="cellIs" dxfId="2701" priority="2253" operator="lessThan">
      <formula>0</formula>
    </cfRule>
  </conditionalFormatting>
  <conditionalFormatting sqref="R31">
    <cfRule type="cellIs" dxfId="2700" priority="2251" operator="lessThan">
      <formula>0.8</formula>
    </cfRule>
    <cfRule type="cellIs" dxfId="2699" priority="2252" operator="greaterThan">
      <formula>1</formula>
    </cfRule>
  </conditionalFormatting>
  <conditionalFormatting sqref="R31">
    <cfRule type="cellIs" dxfId="2698" priority="2249" operator="greaterThan">
      <formula>1</formula>
    </cfRule>
    <cfRule type="cellIs" dxfId="2697" priority="2250" operator="lessThan">
      <formula>0.8</formula>
    </cfRule>
  </conditionalFormatting>
  <conditionalFormatting sqref="P31:P40">
    <cfRule type="cellIs" dxfId="2696" priority="2242" operator="greaterThan">
      <formula>0</formula>
    </cfRule>
  </conditionalFormatting>
  <conditionalFormatting sqref="Q31">
    <cfRule type="cellIs" dxfId="2695" priority="2247" operator="lessThan">
      <formula>0</formula>
    </cfRule>
  </conditionalFormatting>
  <conditionalFormatting sqref="R31">
    <cfRule type="cellIs" dxfId="2694" priority="2245" operator="lessThan">
      <formula>0.8</formula>
    </cfRule>
    <cfRule type="cellIs" dxfId="2693" priority="2246" operator="greaterThan">
      <formula>1</formula>
    </cfRule>
  </conditionalFormatting>
  <conditionalFormatting sqref="R31">
    <cfRule type="cellIs" dxfId="2692" priority="2243" operator="greaterThan">
      <formula>1</formula>
    </cfRule>
    <cfRule type="cellIs" dxfId="2691" priority="2244" operator="lessThan">
      <formula>0.8</formula>
    </cfRule>
  </conditionalFormatting>
  <conditionalFormatting sqref="R31">
    <cfRule type="cellIs" dxfId="2690" priority="2239" operator="lessThan">
      <formula>0.8</formula>
    </cfRule>
    <cfRule type="cellIs" dxfId="2689" priority="2240" operator="greaterThan">
      <formula>1</formula>
    </cfRule>
  </conditionalFormatting>
  <conditionalFormatting sqref="R31">
    <cfRule type="cellIs" dxfId="2688" priority="2237" operator="greaterThan">
      <formula>1</formula>
    </cfRule>
    <cfRule type="cellIs" dxfId="2687" priority="2238" operator="lessThan">
      <formula>0.8</formula>
    </cfRule>
  </conditionalFormatting>
  <conditionalFormatting sqref="P31:P40">
    <cfRule type="cellIs" dxfId="2686" priority="2236" operator="greaterThan">
      <formula>0</formula>
    </cfRule>
  </conditionalFormatting>
  <conditionalFormatting sqref="Q31">
    <cfRule type="cellIs" dxfId="2685" priority="2241" operator="lessThan">
      <formula>0</formula>
    </cfRule>
  </conditionalFormatting>
  <conditionalFormatting sqref="Q31">
    <cfRule type="cellIs" dxfId="2684" priority="2235" operator="lessThan">
      <formula>0</formula>
    </cfRule>
  </conditionalFormatting>
  <conditionalFormatting sqref="R31">
    <cfRule type="cellIs" dxfId="2683" priority="2233" operator="lessThan">
      <formula>0.8</formula>
    </cfRule>
    <cfRule type="cellIs" dxfId="2682" priority="2234" operator="greaterThan">
      <formula>1</formula>
    </cfRule>
  </conditionalFormatting>
  <conditionalFormatting sqref="R31">
    <cfRule type="cellIs" dxfId="2681" priority="2231" operator="greaterThan">
      <formula>1</formula>
    </cfRule>
    <cfRule type="cellIs" dxfId="2680" priority="2232" operator="lessThan">
      <formula>0.8</formula>
    </cfRule>
  </conditionalFormatting>
  <conditionalFormatting sqref="P31:P40">
    <cfRule type="cellIs" dxfId="2679" priority="2230" operator="greaterThan">
      <formula>0</formula>
    </cfRule>
  </conditionalFormatting>
  <conditionalFormatting sqref="P31:P40">
    <cfRule type="cellIs" dxfId="2678" priority="2224" operator="greaterThan">
      <formula>0</formula>
    </cfRule>
  </conditionalFormatting>
  <conditionalFormatting sqref="Q31">
    <cfRule type="cellIs" dxfId="2677" priority="2229" operator="lessThan">
      <formula>0</formula>
    </cfRule>
  </conditionalFormatting>
  <conditionalFormatting sqref="R31">
    <cfRule type="cellIs" dxfId="2676" priority="2227" operator="lessThan">
      <formula>0.8</formula>
    </cfRule>
    <cfRule type="cellIs" dxfId="2675" priority="2228" operator="greaterThan">
      <formula>1</formula>
    </cfRule>
  </conditionalFormatting>
  <conditionalFormatting sqref="R31">
    <cfRule type="cellIs" dxfId="2674" priority="2225" operator="greaterThan">
      <formula>1</formula>
    </cfRule>
    <cfRule type="cellIs" dxfId="2673" priority="2226" operator="lessThan">
      <formula>0.8</formula>
    </cfRule>
  </conditionalFormatting>
  <conditionalFormatting sqref="P31:P40">
    <cfRule type="cellIs" dxfId="2672" priority="2218" operator="greaterThan">
      <formula>0</formula>
    </cfRule>
  </conditionalFormatting>
  <conditionalFormatting sqref="Q31">
    <cfRule type="cellIs" dxfId="2671" priority="2223" operator="lessThan">
      <formula>0</formula>
    </cfRule>
  </conditionalFormatting>
  <conditionalFormatting sqref="R31">
    <cfRule type="cellIs" dxfId="2670" priority="2221" operator="lessThan">
      <formula>0.8</formula>
    </cfRule>
    <cfRule type="cellIs" dxfId="2669" priority="2222" operator="greaterThan">
      <formula>1</formula>
    </cfRule>
  </conditionalFormatting>
  <conditionalFormatting sqref="R31">
    <cfRule type="cellIs" dxfId="2668" priority="2219" operator="greaterThan">
      <formula>1</formula>
    </cfRule>
    <cfRule type="cellIs" dxfId="2667" priority="2220" operator="lessThan">
      <formula>0.8</formula>
    </cfRule>
  </conditionalFormatting>
  <conditionalFormatting sqref="R31">
    <cfRule type="cellIs" dxfId="2666" priority="2215" operator="lessThan">
      <formula>0.8</formula>
    </cfRule>
    <cfRule type="cellIs" dxfId="2665" priority="2216" operator="greaterThan">
      <formula>1</formula>
    </cfRule>
  </conditionalFormatting>
  <conditionalFormatting sqref="R31">
    <cfRule type="cellIs" dxfId="2664" priority="2213" operator="greaterThan">
      <formula>1</formula>
    </cfRule>
    <cfRule type="cellIs" dxfId="2663" priority="2214" operator="lessThan">
      <formula>0.8</formula>
    </cfRule>
  </conditionalFormatting>
  <conditionalFormatting sqref="P31:P40">
    <cfRule type="cellIs" dxfId="2662" priority="2212" operator="greaterThan">
      <formula>0</formula>
    </cfRule>
  </conditionalFormatting>
  <conditionalFormatting sqref="Q31">
    <cfRule type="cellIs" dxfId="2661" priority="2217" operator="lessThan">
      <formula>0</formula>
    </cfRule>
  </conditionalFormatting>
  <conditionalFormatting sqref="P31:P40">
    <cfRule type="cellIs" dxfId="2660" priority="2206" operator="greaterThan">
      <formula>0</formula>
    </cfRule>
  </conditionalFormatting>
  <conditionalFormatting sqref="Q31">
    <cfRule type="cellIs" dxfId="2659" priority="2211" operator="lessThan">
      <formula>0</formula>
    </cfRule>
  </conditionalFormatting>
  <conditionalFormatting sqref="R31">
    <cfRule type="cellIs" dxfId="2658" priority="2209" operator="lessThan">
      <formula>0.8</formula>
    </cfRule>
    <cfRule type="cellIs" dxfId="2657" priority="2210" operator="greaterThan">
      <formula>1</formula>
    </cfRule>
  </conditionalFormatting>
  <conditionalFormatting sqref="R31">
    <cfRule type="cellIs" dxfId="2656" priority="2207" operator="greaterThan">
      <formula>1</formula>
    </cfRule>
    <cfRule type="cellIs" dxfId="2655" priority="2208" operator="lessThan">
      <formula>0.8</formula>
    </cfRule>
  </conditionalFormatting>
  <conditionalFormatting sqref="R31">
    <cfRule type="cellIs" dxfId="2654" priority="2203" operator="lessThan">
      <formula>0.8</formula>
    </cfRule>
    <cfRule type="cellIs" dxfId="2653" priority="2204" operator="greaterThan">
      <formula>1</formula>
    </cfRule>
  </conditionalFormatting>
  <conditionalFormatting sqref="R31">
    <cfRule type="cellIs" dxfId="2652" priority="2201" operator="greaterThan">
      <formula>1</formula>
    </cfRule>
    <cfRule type="cellIs" dxfId="2651" priority="2202" operator="lessThan">
      <formula>0.8</formula>
    </cfRule>
  </conditionalFormatting>
  <conditionalFormatting sqref="P31:P40">
    <cfRule type="cellIs" dxfId="2650" priority="2200" operator="greaterThan">
      <formula>0</formula>
    </cfRule>
  </conditionalFormatting>
  <conditionalFormatting sqref="Q31">
    <cfRule type="cellIs" dxfId="2649" priority="2205" operator="lessThan">
      <formula>0</formula>
    </cfRule>
  </conditionalFormatting>
  <conditionalFormatting sqref="R31">
    <cfRule type="cellIs" dxfId="2648" priority="2197" operator="lessThan">
      <formula>0.8</formula>
    </cfRule>
    <cfRule type="cellIs" dxfId="2647" priority="2198" operator="greaterThan">
      <formula>1</formula>
    </cfRule>
  </conditionalFormatting>
  <conditionalFormatting sqref="R31">
    <cfRule type="cellIs" dxfId="2646" priority="2195" operator="greaterThan">
      <formula>1</formula>
    </cfRule>
    <cfRule type="cellIs" dxfId="2645" priority="2196" operator="lessThan">
      <formula>0.8</formula>
    </cfRule>
  </conditionalFormatting>
  <conditionalFormatting sqref="P31:P40">
    <cfRule type="cellIs" dxfId="2644" priority="2194" operator="greaterThan">
      <formula>0</formula>
    </cfRule>
  </conditionalFormatting>
  <conditionalFormatting sqref="Q31">
    <cfRule type="cellIs" dxfId="2643" priority="2199" operator="lessThan">
      <formula>0</formula>
    </cfRule>
  </conditionalFormatting>
  <conditionalFormatting sqref="Q31">
    <cfRule type="cellIs" dxfId="2642" priority="2193" operator="lessThan">
      <formula>0</formula>
    </cfRule>
  </conditionalFormatting>
  <conditionalFormatting sqref="R31">
    <cfRule type="cellIs" dxfId="2641" priority="2191" operator="lessThan">
      <formula>0.8</formula>
    </cfRule>
    <cfRule type="cellIs" dxfId="2640" priority="2192" operator="greaterThan">
      <formula>1</formula>
    </cfRule>
  </conditionalFormatting>
  <conditionalFormatting sqref="R31">
    <cfRule type="cellIs" dxfId="2639" priority="2189" operator="greaterThan">
      <formula>1</formula>
    </cfRule>
    <cfRule type="cellIs" dxfId="2638" priority="2190" operator="lessThan">
      <formula>0.8</formula>
    </cfRule>
  </conditionalFormatting>
  <conditionalFormatting sqref="P31:P40">
    <cfRule type="cellIs" dxfId="2637" priority="2188" operator="greaterThan">
      <formula>0</formula>
    </cfRule>
  </conditionalFormatting>
  <conditionalFormatting sqref="Q31">
    <cfRule type="cellIs" dxfId="2636" priority="2182" operator="lessThan">
      <formula>0</formula>
    </cfRule>
  </conditionalFormatting>
  <conditionalFormatting sqref="R31">
    <cfRule type="cellIs" dxfId="2635" priority="2186" operator="lessThan">
      <formula>0.8</formula>
    </cfRule>
    <cfRule type="cellIs" dxfId="2634" priority="2187" operator="greaterThan">
      <formula>1</formula>
    </cfRule>
  </conditionalFormatting>
  <conditionalFormatting sqref="R31">
    <cfRule type="cellIs" dxfId="2633" priority="2184" operator="greaterThan">
      <formula>1</formula>
    </cfRule>
    <cfRule type="cellIs" dxfId="2632" priority="2185" operator="lessThan">
      <formula>0.8</formula>
    </cfRule>
  </conditionalFormatting>
  <conditionalFormatting sqref="P31:P40">
    <cfRule type="cellIs" dxfId="2631" priority="2183" operator="greaterThan">
      <formula>0</formula>
    </cfRule>
  </conditionalFormatting>
  <conditionalFormatting sqref="Q31">
    <cfRule type="cellIs" dxfId="2630" priority="2181" operator="lessThan">
      <formula>0</formula>
    </cfRule>
  </conditionalFormatting>
  <conditionalFormatting sqref="R31">
    <cfRule type="cellIs" dxfId="2629" priority="2179" operator="lessThan">
      <formula>0.8</formula>
    </cfRule>
    <cfRule type="cellIs" dxfId="2628" priority="2180" operator="greaterThan">
      <formula>1</formula>
    </cfRule>
  </conditionalFormatting>
  <conditionalFormatting sqref="R31">
    <cfRule type="cellIs" dxfId="2627" priority="2177" operator="greaterThan">
      <formula>1</formula>
    </cfRule>
    <cfRule type="cellIs" dxfId="2626" priority="2178" operator="lessThan">
      <formula>0.8</formula>
    </cfRule>
  </conditionalFormatting>
  <conditionalFormatting sqref="P31:P40">
    <cfRule type="cellIs" dxfId="2625" priority="2176" operator="greaterThan">
      <formula>0</formula>
    </cfRule>
  </conditionalFormatting>
  <conditionalFormatting sqref="Q31">
    <cfRule type="cellIs" dxfId="2624" priority="2175" operator="lessThan">
      <formula>0</formula>
    </cfRule>
  </conditionalFormatting>
  <conditionalFormatting sqref="R31">
    <cfRule type="cellIs" dxfId="2623" priority="2173" operator="lessThan">
      <formula>0.8</formula>
    </cfRule>
    <cfRule type="cellIs" dxfId="2622" priority="2174" operator="greaterThan">
      <formula>1</formula>
    </cfRule>
  </conditionalFormatting>
  <conditionalFormatting sqref="R31">
    <cfRule type="cellIs" dxfId="2621" priority="2171" operator="greaterThan">
      <formula>1</formula>
    </cfRule>
    <cfRule type="cellIs" dxfId="2620" priority="2172" operator="lessThan">
      <formula>0.8</formula>
    </cfRule>
  </conditionalFormatting>
  <conditionalFormatting sqref="P31:P40">
    <cfRule type="cellIs" dxfId="2619" priority="2170" operator="greaterThan">
      <formula>0</formula>
    </cfRule>
  </conditionalFormatting>
  <conditionalFormatting sqref="Q31">
    <cfRule type="cellIs" dxfId="2618" priority="2169" operator="lessThan">
      <formula>0</formula>
    </cfRule>
  </conditionalFormatting>
  <conditionalFormatting sqref="R31">
    <cfRule type="cellIs" dxfId="2617" priority="2167" operator="lessThan">
      <formula>0.8</formula>
    </cfRule>
    <cfRule type="cellIs" dxfId="2616" priority="2168" operator="greaterThan">
      <formula>1</formula>
    </cfRule>
  </conditionalFormatting>
  <conditionalFormatting sqref="R31">
    <cfRule type="cellIs" dxfId="2615" priority="2165" operator="greaterThan">
      <formula>1</formula>
    </cfRule>
    <cfRule type="cellIs" dxfId="2614" priority="2166" operator="lessThan">
      <formula>0.8</formula>
    </cfRule>
  </conditionalFormatting>
  <conditionalFormatting sqref="P31:P40">
    <cfRule type="cellIs" dxfId="2613" priority="2164" operator="greaterThan">
      <formula>0</formula>
    </cfRule>
  </conditionalFormatting>
  <conditionalFormatting sqref="Q31">
    <cfRule type="cellIs" dxfId="2612" priority="2163" operator="lessThan">
      <formula>0</formula>
    </cfRule>
  </conditionalFormatting>
  <conditionalFormatting sqref="R31">
    <cfRule type="cellIs" dxfId="2611" priority="2161" operator="lessThan">
      <formula>0.8</formula>
    </cfRule>
    <cfRule type="cellIs" dxfId="2610" priority="2162" operator="greaterThan">
      <formula>1</formula>
    </cfRule>
  </conditionalFormatting>
  <conditionalFormatting sqref="R31">
    <cfRule type="cellIs" dxfId="2609" priority="2159" operator="greaterThan">
      <formula>1</formula>
    </cfRule>
    <cfRule type="cellIs" dxfId="2608" priority="2160" operator="lessThan">
      <formula>0.8</formula>
    </cfRule>
  </conditionalFormatting>
  <conditionalFormatting sqref="P31:P40">
    <cfRule type="cellIs" dxfId="2607" priority="2158" operator="greaterThan">
      <formula>0</formula>
    </cfRule>
  </conditionalFormatting>
  <conditionalFormatting sqref="Q31">
    <cfRule type="cellIs" dxfId="2606" priority="2157" operator="lessThan">
      <formula>0</formula>
    </cfRule>
  </conditionalFormatting>
  <conditionalFormatting sqref="R31">
    <cfRule type="cellIs" dxfId="2605" priority="2155" operator="lessThan">
      <formula>0.8</formula>
    </cfRule>
    <cfRule type="cellIs" dxfId="2604" priority="2156" operator="greaterThan">
      <formula>1</formula>
    </cfRule>
  </conditionalFormatting>
  <conditionalFormatting sqref="R31">
    <cfRule type="cellIs" dxfId="2603" priority="2153" operator="greaterThan">
      <formula>1</formula>
    </cfRule>
    <cfRule type="cellIs" dxfId="2602" priority="2154" operator="lessThan">
      <formula>0.8</formula>
    </cfRule>
  </conditionalFormatting>
  <conditionalFormatting sqref="P31:P40">
    <cfRule type="cellIs" dxfId="2601" priority="2152" operator="greaterThan">
      <formula>0</formula>
    </cfRule>
  </conditionalFormatting>
  <conditionalFormatting sqref="P31:P40">
    <cfRule type="cellIs" dxfId="2600" priority="2146" operator="greaterThan">
      <formula>0</formula>
    </cfRule>
  </conditionalFormatting>
  <conditionalFormatting sqref="Q31">
    <cfRule type="cellIs" dxfId="2599" priority="2151" operator="lessThan">
      <formula>0</formula>
    </cfRule>
  </conditionalFormatting>
  <conditionalFormatting sqref="R31">
    <cfRule type="cellIs" dxfId="2598" priority="2149" operator="lessThan">
      <formula>0.8</formula>
    </cfRule>
    <cfRule type="cellIs" dxfId="2597" priority="2150" operator="greaterThan">
      <formula>1</formula>
    </cfRule>
  </conditionalFormatting>
  <conditionalFormatting sqref="R31">
    <cfRule type="cellIs" dxfId="2596" priority="2147" operator="greaterThan">
      <formula>1</formula>
    </cfRule>
    <cfRule type="cellIs" dxfId="2595" priority="2148" operator="lessThan">
      <formula>0.8</formula>
    </cfRule>
  </conditionalFormatting>
  <conditionalFormatting sqref="P31:P40">
    <cfRule type="cellIs" dxfId="2594" priority="2140" operator="greaterThan">
      <formula>0</formula>
    </cfRule>
  </conditionalFormatting>
  <conditionalFormatting sqref="Q31">
    <cfRule type="cellIs" dxfId="2593" priority="2145" operator="lessThan">
      <formula>0</formula>
    </cfRule>
  </conditionalFormatting>
  <conditionalFormatting sqref="R31">
    <cfRule type="cellIs" dxfId="2592" priority="2143" operator="lessThan">
      <formula>0.8</formula>
    </cfRule>
    <cfRule type="cellIs" dxfId="2591" priority="2144" operator="greaterThan">
      <formula>1</formula>
    </cfRule>
  </conditionalFormatting>
  <conditionalFormatting sqref="R31">
    <cfRule type="cellIs" dxfId="2590" priority="2141" operator="greaterThan">
      <formula>1</formula>
    </cfRule>
    <cfRule type="cellIs" dxfId="2589" priority="2142" operator="lessThan">
      <formula>0.8</formula>
    </cfRule>
  </conditionalFormatting>
  <conditionalFormatting sqref="R31">
    <cfRule type="cellIs" dxfId="2588" priority="2137" operator="lessThan">
      <formula>0.8</formula>
    </cfRule>
    <cfRule type="cellIs" dxfId="2587" priority="2138" operator="greaterThan">
      <formula>1</formula>
    </cfRule>
  </conditionalFormatting>
  <conditionalFormatting sqref="R31">
    <cfRule type="cellIs" dxfId="2586" priority="2135" operator="greaterThan">
      <formula>1</formula>
    </cfRule>
    <cfRule type="cellIs" dxfId="2585" priority="2136" operator="lessThan">
      <formula>0.8</formula>
    </cfRule>
  </conditionalFormatting>
  <conditionalFormatting sqref="P31:P40">
    <cfRule type="cellIs" dxfId="2584" priority="2134" operator="greaterThan">
      <formula>0</formula>
    </cfRule>
  </conditionalFormatting>
  <conditionalFormatting sqref="Q31">
    <cfRule type="cellIs" dxfId="2583" priority="2139" operator="lessThan">
      <formula>0</formula>
    </cfRule>
  </conditionalFormatting>
  <conditionalFormatting sqref="P79">
    <cfRule type="cellIs" dxfId="2582" priority="2128" operator="greaterThan">
      <formula>0</formula>
    </cfRule>
  </conditionalFormatting>
  <conditionalFormatting sqref="Q79">
    <cfRule type="cellIs" dxfId="2581" priority="2133" operator="lessThan">
      <formula>0</formula>
    </cfRule>
  </conditionalFormatting>
  <conditionalFormatting sqref="R79">
    <cfRule type="cellIs" dxfId="2580" priority="2131" operator="lessThan">
      <formula>0.8</formula>
    </cfRule>
    <cfRule type="cellIs" dxfId="2579" priority="2132" operator="greaterThan">
      <formula>1</formula>
    </cfRule>
  </conditionalFormatting>
  <conditionalFormatting sqref="R79">
    <cfRule type="cellIs" dxfId="2578" priority="2129" operator="greaterThan">
      <formula>1</formula>
    </cfRule>
    <cfRule type="cellIs" dxfId="2577" priority="2130" operator="lessThan">
      <formula>0.8</formula>
    </cfRule>
  </conditionalFormatting>
  <conditionalFormatting sqref="Q79">
    <cfRule type="cellIs" dxfId="2576" priority="2127" operator="lessThan">
      <formula>0</formula>
    </cfRule>
  </conditionalFormatting>
  <conditionalFormatting sqref="R79">
    <cfRule type="cellIs" dxfId="2575" priority="2125" operator="lessThan">
      <formula>0.8</formula>
    </cfRule>
    <cfRule type="cellIs" dxfId="2574" priority="2126" operator="greaterThan">
      <formula>1</formula>
    </cfRule>
  </conditionalFormatting>
  <conditionalFormatting sqref="R79">
    <cfRule type="cellIs" dxfId="2573" priority="2123" operator="greaterThan">
      <formula>1</formula>
    </cfRule>
    <cfRule type="cellIs" dxfId="2572" priority="2124" operator="lessThan">
      <formula>0.8</formula>
    </cfRule>
  </conditionalFormatting>
  <conditionalFormatting sqref="P79">
    <cfRule type="cellIs" dxfId="2571" priority="2122" operator="greaterThan">
      <formula>0</formula>
    </cfRule>
  </conditionalFormatting>
  <conditionalFormatting sqref="P79">
    <cfRule type="cellIs" dxfId="2570" priority="2116" operator="greaterThan">
      <formula>0</formula>
    </cfRule>
  </conditionalFormatting>
  <conditionalFormatting sqref="Q79">
    <cfRule type="cellIs" dxfId="2569" priority="2121" operator="lessThan">
      <formula>0</formula>
    </cfRule>
  </conditionalFormatting>
  <conditionalFormatting sqref="R79">
    <cfRule type="cellIs" dxfId="2568" priority="2119" operator="lessThan">
      <formula>0.8</formula>
    </cfRule>
    <cfRule type="cellIs" dxfId="2567" priority="2120" operator="greaterThan">
      <formula>1</formula>
    </cfRule>
  </conditionalFormatting>
  <conditionalFormatting sqref="R79">
    <cfRule type="cellIs" dxfId="2566" priority="2117" operator="greaterThan">
      <formula>1</formula>
    </cfRule>
    <cfRule type="cellIs" dxfId="2565" priority="2118" operator="lessThan">
      <formula>0.8</formula>
    </cfRule>
  </conditionalFormatting>
  <conditionalFormatting sqref="Q79">
    <cfRule type="cellIs" dxfId="2564" priority="2110" operator="lessThan">
      <formula>0</formula>
    </cfRule>
  </conditionalFormatting>
  <conditionalFormatting sqref="P79">
    <cfRule type="cellIs" dxfId="2563" priority="2111" operator="greaterThan">
      <formula>0</formula>
    </cfRule>
  </conditionalFormatting>
  <conditionalFormatting sqref="R79">
    <cfRule type="cellIs" dxfId="2562" priority="2114" operator="lessThan">
      <formula>0.8</formula>
    </cfRule>
    <cfRule type="cellIs" dxfId="2561" priority="2115" operator="greaterThan">
      <formula>1</formula>
    </cfRule>
  </conditionalFormatting>
  <conditionalFormatting sqref="R79">
    <cfRule type="cellIs" dxfId="2560" priority="2112" operator="greaterThan">
      <formula>1</formula>
    </cfRule>
    <cfRule type="cellIs" dxfId="2559" priority="2113" operator="lessThan">
      <formula>0.8</formula>
    </cfRule>
  </conditionalFormatting>
  <conditionalFormatting sqref="Q79">
    <cfRule type="cellIs" dxfId="2558" priority="2104" operator="lessThan">
      <formula>0</formula>
    </cfRule>
  </conditionalFormatting>
  <conditionalFormatting sqref="R79">
    <cfRule type="cellIs" dxfId="2557" priority="2108" operator="lessThan">
      <formula>0.8</formula>
    </cfRule>
    <cfRule type="cellIs" dxfId="2556" priority="2109" operator="greaterThan">
      <formula>1</formula>
    </cfRule>
  </conditionalFormatting>
  <conditionalFormatting sqref="R79">
    <cfRule type="cellIs" dxfId="2555" priority="2106" operator="greaterThan">
      <formula>1</formula>
    </cfRule>
    <cfRule type="cellIs" dxfId="2554" priority="2107" operator="lessThan">
      <formula>0.8</formula>
    </cfRule>
  </conditionalFormatting>
  <conditionalFormatting sqref="P79">
    <cfRule type="cellIs" dxfId="2553" priority="2105" operator="greaterThan">
      <formula>0</formula>
    </cfRule>
  </conditionalFormatting>
  <conditionalFormatting sqref="Q79">
    <cfRule type="cellIs" dxfId="2552" priority="2103" operator="lessThan">
      <formula>0</formula>
    </cfRule>
  </conditionalFormatting>
  <conditionalFormatting sqref="R79">
    <cfRule type="cellIs" dxfId="2551" priority="2101" operator="lessThan">
      <formula>0.8</formula>
    </cfRule>
    <cfRule type="cellIs" dxfId="2550" priority="2102" operator="greaterThan">
      <formula>1</formula>
    </cfRule>
  </conditionalFormatting>
  <conditionalFormatting sqref="R79">
    <cfRule type="cellIs" dxfId="2549" priority="2099" operator="greaterThan">
      <formula>1</formula>
    </cfRule>
    <cfRule type="cellIs" dxfId="2548" priority="2100" operator="lessThan">
      <formula>0.8</formula>
    </cfRule>
  </conditionalFormatting>
  <conditionalFormatting sqref="P79">
    <cfRule type="cellIs" dxfId="2547" priority="2098" operator="greaterThan">
      <formula>0</formula>
    </cfRule>
  </conditionalFormatting>
  <conditionalFormatting sqref="Q79">
    <cfRule type="cellIs" dxfId="2546" priority="2097" operator="lessThan">
      <formula>0</formula>
    </cfRule>
  </conditionalFormatting>
  <conditionalFormatting sqref="R79">
    <cfRule type="cellIs" dxfId="2545" priority="2095" operator="lessThan">
      <formula>0.8</formula>
    </cfRule>
    <cfRule type="cellIs" dxfId="2544" priority="2096" operator="greaterThan">
      <formula>1</formula>
    </cfRule>
  </conditionalFormatting>
  <conditionalFormatting sqref="R79">
    <cfRule type="cellIs" dxfId="2543" priority="2093" operator="greaterThan">
      <formula>1</formula>
    </cfRule>
    <cfRule type="cellIs" dxfId="2542" priority="2094" operator="lessThan">
      <formula>0.8</formula>
    </cfRule>
  </conditionalFormatting>
  <conditionalFormatting sqref="P79">
    <cfRule type="cellIs" dxfId="2541" priority="2092" operator="greaterThan">
      <formula>0</formula>
    </cfRule>
  </conditionalFormatting>
  <conditionalFormatting sqref="P79">
    <cfRule type="cellIs" dxfId="2540" priority="2086" operator="greaterThan">
      <formula>0</formula>
    </cfRule>
  </conditionalFormatting>
  <conditionalFormatting sqref="Q79">
    <cfRule type="cellIs" dxfId="2539" priority="2091" operator="lessThan">
      <formula>0</formula>
    </cfRule>
  </conditionalFormatting>
  <conditionalFormatting sqref="R79">
    <cfRule type="cellIs" dxfId="2538" priority="2089" operator="lessThan">
      <formula>0.8</formula>
    </cfRule>
    <cfRule type="cellIs" dxfId="2537" priority="2090" operator="greaterThan">
      <formula>1</formula>
    </cfRule>
  </conditionalFormatting>
  <conditionalFormatting sqref="R79">
    <cfRule type="cellIs" dxfId="2536" priority="2087" operator="greaterThan">
      <formula>1</formula>
    </cfRule>
    <cfRule type="cellIs" dxfId="2535" priority="2088" operator="lessThan">
      <formula>0.8</formula>
    </cfRule>
  </conditionalFormatting>
  <conditionalFormatting sqref="P71:P78">
    <cfRule type="cellIs" dxfId="2534" priority="2080" operator="greaterThan">
      <formula>0</formula>
    </cfRule>
  </conditionalFormatting>
  <conditionalFormatting sqref="Q71:Q78">
    <cfRule type="cellIs" dxfId="2533" priority="2085" operator="lessThan">
      <formula>0</formula>
    </cfRule>
  </conditionalFormatting>
  <conditionalFormatting sqref="R71:R78">
    <cfRule type="cellIs" dxfId="2532" priority="2083" operator="lessThan">
      <formula>0.8</formula>
    </cfRule>
    <cfRule type="cellIs" dxfId="2531" priority="2084" operator="greaterThan">
      <formula>1</formula>
    </cfRule>
  </conditionalFormatting>
  <conditionalFormatting sqref="R71:R78">
    <cfRule type="cellIs" dxfId="2530" priority="2081" operator="greaterThan">
      <formula>1</formula>
    </cfRule>
    <cfRule type="cellIs" dxfId="2529" priority="2082" operator="lessThan">
      <formula>0.8</formula>
    </cfRule>
  </conditionalFormatting>
  <conditionalFormatting sqref="Q148:Q156">
    <cfRule type="cellIs" dxfId="2528" priority="2079" operator="lessThan">
      <formula>0</formula>
    </cfRule>
  </conditionalFormatting>
  <conditionalFormatting sqref="R148:R156">
    <cfRule type="cellIs" dxfId="2527" priority="2077" operator="lessThan">
      <formula>0.8</formula>
    </cfRule>
    <cfRule type="cellIs" dxfId="2526" priority="2078" operator="greaterThan">
      <formula>1</formula>
    </cfRule>
  </conditionalFormatting>
  <conditionalFormatting sqref="R148:R156">
    <cfRule type="cellIs" dxfId="2525" priority="2075" operator="greaterThan">
      <formula>1</formula>
    </cfRule>
    <cfRule type="cellIs" dxfId="2524" priority="2076" operator="lessThan">
      <formula>0.8</formula>
    </cfRule>
  </conditionalFormatting>
  <conditionalFormatting sqref="P148:P156">
    <cfRule type="cellIs" dxfId="2523" priority="2074" operator="greaterThan">
      <formula>0</formula>
    </cfRule>
  </conditionalFormatting>
  <conditionalFormatting sqref="Q148:Q156">
    <cfRule type="cellIs" dxfId="2522" priority="2073" operator="lessThan">
      <formula>0</formula>
    </cfRule>
  </conditionalFormatting>
  <conditionalFormatting sqref="R148:R156">
    <cfRule type="cellIs" dxfId="2521" priority="2071" operator="lessThan">
      <formula>0.8</formula>
    </cfRule>
    <cfRule type="cellIs" dxfId="2520" priority="2072" operator="greaterThan">
      <formula>1</formula>
    </cfRule>
  </conditionalFormatting>
  <conditionalFormatting sqref="R148:R156">
    <cfRule type="cellIs" dxfId="2519" priority="2069" operator="greaterThan">
      <formula>1</formula>
    </cfRule>
    <cfRule type="cellIs" dxfId="2518" priority="2070" operator="lessThan">
      <formula>0.8</formula>
    </cfRule>
  </conditionalFormatting>
  <conditionalFormatting sqref="P148:P156">
    <cfRule type="cellIs" dxfId="2517" priority="2068" operator="greaterThan">
      <formula>0</formula>
    </cfRule>
  </conditionalFormatting>
  <conditionalFormatting sqref="Q148:Q156">
    <cfRule type="cellIs" dxfId="2516" priority="2067" operator="lessThan">
      <formula>0</formula>
    </cfRule>
  </conditionalFormatting>
  <conditionalFormatting sqref="R148:R156">
    <cfRule type="cellIs" dxfId="2515" priority="2065" operator="lessThan">
      <formula>0.8</formula>
    </cfRule>
    <cfRule type="cellIs" dxfId="2514" priority="2066" operator="greaterThan">
      <formula>1</formula>
    </cfRule>
  </conditionalFormatting>
  <conditionalFormatting sqref="R148:R156">
    <cfRule type="cellIs" dxfId="2513" priority="2063" operator="greaterThan">
      <formula>1</formula>
    </cfRule>
    <cfRule type="cellIs" dxfId="2512" priority="2064" operator="lessThan">
      <formula>0.8</formula>
    </cfRule>
  </conditionalFormatting>
  <conditionalFormatting sqref="P148:P156">
    <cfRule type="cellIs" dxfId="2511" priority="2062" operator="greaterThan">
      <formula>0</formula>
    </cfRule>
  </conditionalFormatting>
  <conditionalFormatting sqref="Q148:Q156">
    <cfRule type="cellIs" dxfId="2510" priority="2061" operator="lessThan">
      <formula>0</formula>
    </cfRule>
  </conditionalFormatting>
  <conditionalFormatting sqref="R148:R156">
    <cfRule type="cellIs" dxfId="2509" priority="2059" operator="lessThan">
      <formula>0.8</formula>
    </cfRule>
    <cfRule type="cellIs" dxfId="2508" priority="2060" operator="greaterThan">
      <formula>1</formula>
    </cfRule>
  </conditionalFormatting>
  <conditionalFormatting sqref="R148:R156">
    <cfRule type="cellIs" dxfId="2507" priority="2057" operator="greaterThan">
      <formula>1</formula>
    </cfRule>
    <cfRule type="cellIs" dxfId="2506" priority="2058" operator="lessThan">
      <formula>0.8</formula>
    </cfRule>
  </conditionalFormatting>
  <conditionalFormatting sqref="P148:P156">
    <cfRule type="cellIs" dxfId="2505" priority="2056" operator="greaterThan">
      <formula>0</formula>
    </cfRule>
  </conditionalFormatting>
  <conditionalFormatting sqref="P148:P156">
    <cfRule type="cellIs" dxfId="2504" priority="2050" operator="greaterThan">
      <formula>0</formula>
    </cfRule>
  </conditionalFormatting>
  <conditionalFormatting sqref="Q148:Q156">
    <cfRule type="cellIs" dxfId="2503" priority="2055" operator="lessThan">
      <formula>0</formula>
    </cfRule>
  </conditionalFormatting>
  <conditionalFormatting sqref="R148:R156">
    <cfRule type="cellIs" dxfId="2502" priority="2053" operator="lessThan">
      <formula>0.8</formula>
    </cfRule>
    <cfRule type="cellIs" dxfId="2501" priority="2054" operator="greaterThan">
      <formula>1</formula>
    </cfRule>
  </conditionalFormatting>
  <conditionalFormatting sqref="R148:R156">
    <cfRule type="cellIs" dxfId="2500" priority="2051" operator="greaterThan">
      <formula>1</formula>
    </cfRule>
    <cfRule type="cellIs" dxfId="2499" priority="2052" operator="lessThan">
      <formula>0.8</formula>
    </cfRule>
  </conditionalFormatting>
  <conditionalFormatting sqref="P148:P156">
    <cfRule type="cellIs" dxfId="2498" priority="2044" operator="greaterThan">
      <formula>0</formula>
    </cfRule>
  </conditionalFormatting>
  <conditionalFormatting sqref="Q148:Q156">
    <cfRule type="cellIs" dxfId="2497" priority="2049" operator="lessThan">
      <formula>0</formula>
    </cfRule>
  </conditionalFormatting>
  <conditionalFormatting sqref="R148:R156">
    <cfRule type="cellIs" dxfId="2496" priority="2047" operator="lessThan">
      <formula>0.8</formula>
    </cfRule>
    <cfRule type="cellIs" dxfId="2495" priority="2048" operator="greaterThan">
      <formula>1</formula>
    </cfRule>
  </conditionalFormatting>
  <conditionalFormatting sqref="R148:R156">
    <cfRule type="cellIs" dxfId="2494" priority="2045" operator="greaterThan">
      <formula>1</formula>
    </cfRule>
    <cfRule type="cellIs" dxfId="2493" priority="2046" operator="lessThan">
      <formula>0.8</formula>
    </cfRule>
  </conditionalFormatting>
  <conditionalFormatting sqref="R148:R156">
    <cfRule type="cellIs" dxfId="2492" priority="2041" operator="lessThan">
      <formula>0.8</formula>
    </cfRule>
    <cfRule type="cellIs" dxfId="2491" priority="2042" operator="greaterThan">
      <formula>1</formula>
    </cfRule>
  </conditionalFormatting>
  <conditionalFormatting sqref="R148:R156">
    <cfRule type="cellIs" dxfId="2490" priority="2039" operator="greaterThan">
      <formula>1</formula>
    </cfRule>
    <cfRule type="cellIs" dxfId="2489" priority="2040" operator="lessThan">
      <formula>0.8</formula>
    </cfRule>
  </conditionalFormatting>
  <conditionalFormatting sqref="P148:P156">
    <cfRule type="cellIs" dxfId="2488" priority="2038" operator="greaterThan">
      <formula>0</formula>
    </cfRule>
  </conditionalFormatting>
  <conditionalFormatting sqref="Q148:Q156">
    <cfRule type="cellIs" dxfId="2487" priority="2043" operator="lessThan">
      <formula>0</formula>
    </cfRule>
  </conditionalFormatting>
  <conditionalFormatting sqref="Q148:Q156">
    <cfRule type="cellIs" dxfId="2486" priority="2037" operator="lessThan">
      <formula>0</formula>
    </cfRule>
  </conditionalFormatting>
  <conditionalFormatting sqref="R148:R156">
    <cfRule type="cellIs" dxfId="2485" priority="2035" operator="lessThan">
      <formula>0.8</formula>
    </cfRule>
    <cfRule type="cellIs" dxfId="2484" priority="2036" operator="greaterThan">
      <formula>1</formula>
    </cfRule>
  </conditionalFormatting>
  <conditionalFormatting sqref="R148:R156">
    <cfRule type="cellIs" dxfId="2483" priority="2033" operator="greaterThan">
      <formula>1</formula>
    </cfRule>
    <cfRule type="cellIs" dxfId="2482" priority="2034" operator="lessThan">
      <formula>0.8</formula>
    </cfRule>
  </conditionalFormatting>
  <conditionalFormatting sqref="P148:P156">
    <cfRule type="cellIs" dxfId="2481" priority="2032" operator="greaterThan">
      <formula>0</formula>
    </cfRule>
  </conditionalFormatting>
  <conditionalFormatting sqref="P148:P156">
    <cfRule type="cellIs" dxfId="2480" priority="2026" operator="greaterThan">
      <formula>0</formula>
    </cfRule>
  </conditionalFormatting>
  <conditionalFormatting sqref="Q148:Q156">
    <cfRule type="cellIs" dxfId="2479" priority="2031" operator="lessThan">
      <formula>0</formula>
    </cfRule>
  </conditionalFormatting>
  <conditionalFormatting sqref="R148:R156">
    <cfRule type="cellIs" dxfId="2478" priority="2029" operator="lessThan">
      <formula>0.8</formula>
    </cfRule>
    <cfRule type="cellIs" dxfId="2477" priority="2030" operator="greaterThan">
      <formula>1</formula>
    </cfRule>
  </conditionalFormatting>
  <conditionalFormatting sqref="R148:R156">
    <cfRule type="cellIs" dxfId="2476" priority="2027" operator="greaterThan">
      <formula>1</formula>
    </cfRule>
    <cfRule type="cellIs" dxfId="2475" priority="2028" operator="lessThan">
      <formula>0.8</formula>
    </cfRule>
  </conditionalFormatting>
  <conditionalFormatting sqref="P148:P156">
    <cfRule type="cellIs" dxfId="2474" priority="2020" operator="greaterThan">
      <formula>0</formula>
    </cfRule>
  </conditionalFormatting>
  <conditionalFormatting sqref="Q148:Q156">
    <cfRule type="cellIs" dxfId="2473" priority="2025" operator="lessThan">
      <formula>0</formula>
    </cfRule>
  </conditionalFormatting>
  <conditionalFormatting sqref="R148:R156">
    <cfRule type="cellIs" dxfId="2472" priority="2023" operator="lessThan">
      <formula>0.8</formula>
    </cfRule>
    <cfRule type="cellIs" dxfId="2471" priority="2024" operator="greaterThan">
      <formula>1</formula>
    </cfRule>
  </conditionalFormatting>
  <conditionalFormatting sqref="R148:R156">
    <cfRule type="cellIs" dxfId="2470" priority="2021" operator="greaterThan">
      <formula>1</formula>
    </cfRule>
    <cfRule type="cellIs" dxfId="2469" priority="2022" operator="lessThan">
      <formula>0.8</formula>
    </cfRule>
  </conditionalFormatting>
  <conditionalFormatting sqref="R148:R156">
    <cfRule type="cellIs" dxfId="2468" priority="2017" operator="lessThan">
      <formula>0.8</formula>
    </cfRule>
    <cfRule type="cellIs" dxfId="2467" priority="2018" operator="greaterThan">
      <formula>1</formula>
    </cfRule>
  </conditionalFormatting>
  <conditionalFormatting sqref="R148:R156">
    <cfRule type="cellIs" dxfId="2466" priority="2015" operator="greaterThan">
      <formula>1</formula>
    </cfRule>
    <cfRule type="cellIs" dxfId="2465" priority="2016" operator="lessThan">
      <formula>0.8</formula>
    </cfRule>
  </conditionalFormatting>
  <conditionalFormatting sqref="P148:P156">
    <cfRule type="cellIs" dxfId="2464" priority="2014" operator="greaterThan">
      <formula>0</formula>
    </cfRule>
  </conditionalFormatting>
  <conditionalFormatting sqref="Q148:Q156">
    <cfRule type="cellIs" dxfId="2463" priority="2019" operator="lessThan">
      <formula>0</formula>
    </cfRule>
  </conditionalFormatting>
  <conditionalFormatting sqref="P148:P156">
    <cfRule type="cellIs" dxfId="2462" priority="2008" operator="greaterThan">
      <formula>0</formula>
    </cfRule>
  </conditionalFormatting>
  <conditionalFormatting sqref="Q148:Q156">
    <cfRule type="cellIs" dxfId="2461" priority="2013" operator="lessThan">
      <formula>0</formula>
    </cfRule>
  </conditionalFormatting>
  <conditionalFormatting sqref="R148:R156">
    <cfRule type="cellIs" dxfId="2460" priority="2011" operator="lessThan">
      <formula>0.8</formula>
    </cfRule>
    <cfRule type="cellIs" dxfId="2459" priority="2012" operator="greaterThan">
      <formula>1</formula>
    </cfRule>
  </conditionalFormatting>
  <conditionalFormatting sqref="R148:R156">
    <cfRule type="cellIs" dxfId="2458" priority="2009" operator="greaterThan">
      <formula>1</formula>
    </cfRule>
    <cfRule type="cellIs" dxfId="2457" priority="2010" operator="lessThan">
      <formula>0.8</formula>
    </cfRule>
  </conditionalFormatting>
  <conditionalFormatting sqref="R148:R156">
    <cfRule type="cellIs" dxfId="2456" priority="2005" operator="lessThan">
      <formula>0.8</formula>
    </cfRule>
    <cfRule type="cellIs" dxfId="2455" priority="2006" operator="greaterThan">
      <formula>1</formula>
    </cfRule>
  </conditionalFormatting>
  <conditionalFormatting sqref="R148:R156">
    <cfRule type="cellIs" dxfId="2454" priority="2003" operator="greaterThan">
      <formula>1</formula>
    </cfRule>
    <cfRule type="cellIs" dxfId="2453" priority="2004" operator="lessThan">
      <formula>0.8</formula>
    </cfRule>
  </conditionalFormatting>
  <conditionalFormatting sqref="P148:P156">
    <cfRule type="cellIs" dxfId="2452" priority="2002" operator="greaterThan">
      <formula>0</formula>
    </cfRule>
  </conditionalFormatting>
  <conditionalFormatting sqref="Q148:Q156">
    <cfRule type="cellIs" dxfId="2451" priority="2007" operator="lessThan">
      <formula>0</formula>
    </cfRule>
  </conditionalFormatting>
  <conditionalFormatting sqref="R148:R156">
    <cfRule type="cellIs" dxfId="2450" priority="1999" operator="lessThan">
      <formula>0.8</formula>
    </cfRule>
    <cfRule type="cellIs" dxfId="2449" priority="2000" operator="greaterThan">
      <formula>1</formula>
    </cfRule>
  </conditionalFormatting>
  <conditionalFormatting sqref="R148:R156">
    <cfRule type="cellIs" dxfId="2448" priority="1997" operator="greaterThan">
      <formula>1</formula>
    </cfRule>
    <cfRule type="cellIs" dxfId="2447" priority="1998" operator="lessThan">
      <formula>0.8</formula>
    </cfRule>
  </conditionalFormatting>
  <conditionalFormatting sqref="P148:P156">
    <cfRule type="cellIs" dxfId="2446" priority="1996" operator="greaterThan">
      <formula>0</formula>
    </cfRule>
  </conditionalFormatting>
  <conditionalFormatting sqref="Q148:Q156">
    <cfRule type="cellIs" dxfId="2445" priority="2001" operator="lessThan">
      <formula>0</formula>
    </cfRule>
  </conditionalFormatting>
  <conditionalFormatting sqref="Q148:Q156">
    <cfRule type="cellIs" dxfId="2444" priority="1995" operator="lessThan">
      <formula>0</formula>
    </cfRule>
  </conditionalFormatting>
  <conditionalFormatting sqref="R148:R156">
    <cfRule type="cellIs" dxfId="2443" priority="1993" operator="lessThan">
      <formula>0.8</formula>
    </cfRule>
    <cfRule type="cellIs" dxfId="2442" priority="1994" operator="greaterThan">
      <formula>1</formula>
    </cfRule>
  </conditionalFormatting>
  <conditionalFormatting sqref="R148:R156">
    <cfRule type="cellIs" dxfId="2441" priority="1991" operator="greaterThan">
      <formula>1</formula>
    </cfRule>
    <cfRule type="cellIs" dxfId="2440" priority="1992" operator="lessThan">
      <formula>0.8</formula>
    </cfRule>
  </conditionalFormatting>
  <conditionalFormatting sqref="P148:P156">
    <cfRule type="cellIs" dxfId="2439" priority="1990" operator="greaterThan">
      <formula>0</formula>
    </cfRule>
  </conditionalFormatting>
  <conditionalFormatting sqref="Q148:Q156">
    <cfRule type="cellIs" dxfId="2438" priority="1984" operator="lessThan">
      <formula>0</formula>
    </cfRule>
  </conditionalFormatting>
  <conditionalFormatting sqref="R148:R156">
    <cfRule type="cellIs" dxfId="2437" priority="1988" operator="lessThan">
      <formula>0.8</formula>
    </cfRule>
    <cfRule type="cellIs" dxfId="2436" priority="1989" operator="greaterThan">
      <formula>1</formula>
    </cfRule>
  </conditionalFormatting>
  <conditionalFormatting sqref="R148:R156">
    <cfRule type="cellIs" dxfId="2435" priority="1986" operator="greaterThan">
      <formula>1</formula>
    </cfRule>
    <cfRule type="cellIs" dxfId="2434" priority="1987" operator="lessThan">
      <formula>0.8</formula>
    </cfRule>
  </conditionalFormatting>
  <conditionalFormatting sqref="P148:P156">
    <cfRule type="cellIs" dxfId="2433" priority="1985" operator="greaterThan">
      <formula>0</formula>
    </cfRule>
  </conditionalFormatting>
  <conditionalFormatting sqref="Q148:Q156">
    <cfRule type="cellIs" dxfId="2432" priority="1983" operator="lessThan">
      <formula>0</formula>
    </cfRule>
  </conditionalFormatting>
  <conditionalFormatting sqref="R148:R156">
    <cfRule type="cellIs" dxfId="2431" priority="1981" operator="lessThan">
      <formula>0.8</formula>
    </cfRule>
    <cfRule type="cellIs" dxfId="2430" priority="1982" operator="greaterThan">
      <formula>1</formula>
    </cfRule>
  </conditionalFormatting>
  <conditionalFormatting sqref="R148:R156">
    <cfRule type="cellIs" dxfId="2429" priority="1979" operator="greaterThan">
      <formula>1</formula>
    </cfRule>
    <cfRule type="cellIs" dxfId="2428" priority="1980" operator="lessThan">
      <formula>0.8</formula>
    </cfRule>
  </conditionalFormatting>
  <conditionalFormatting sqref="P148:P156">
    <cfRule type="cellIs" dxfId="2427" priority="1978" operator="greaterThan">
      <formula>0</formula>
    </cfRule>
  </conditionalFormatting>
  <conditionalFormatting sqref="Q148:Q156">
    <cfRule type="cellIs" dxfId="2426" priority="1977" operator="lessThan">
      <formula>0</formula>
    </cfRule>
  </conditionalFormatting>
  <conditionalFormatting sqref="R148:R156">
    <cfRule type="cellIs" dxfId="2425" priority="1975" operator="lessThan">
      <formula>0.8</formula>
    </cfRule>
    <cfRule type="cellIs" dxfId="2424" priority="1976" operator="greaterThan">
      <formula>1</formula>
    </cfRule>
  </conditionalFormatting>
  <conditionalFormatting sqref="R148:R156">
    <cfRule type="cellIs" dxfId="2423" priority="1973" operator="greaterThan">
      <formula>1</formula>
    </cfRule>
    <cfRule type="cellIs" dxfId="2422" priority="1974" operator="lessThan">
      <formula>0.8</formula>
    </cfRule>
  </conditionalFormatting>
  <conditionalFormatting sqref="P148:P156">
    <cfRule type="cellIs" dxfId="2421" priority="1972" operator="greaterThan">
      <formula>0</formula>
    </cfRule>
  </conditionalFormatting>
  <conditionalFormatting sqref="Q148:Q156">
    <cfRule type="cellIs" dxfId="2420" priority="1971" operator="lessThan">
      <formula>0</formula>
    </cfRule>
  </conditionalFormatting>
  <conditionalFormatting sqref="R148:R156">
    <cfRule type="cellIs" dxfId="2419" priority="1969" operator="lessThan">
      <formula>0.8</formula>
    </cfRule>
    <cfRule type="cellIs" dxfId="2418" priority="1970" operator="greaterThan">
      <formula>1</formula>
    </cfRule>
  </conditionalFormatting>
  <conditionalFormatting sqref="R148:R156">
    <cfRule type="cellIs" dxfId="2417" priority="1967" operator="greaterThan">
      <formula>1</formula>
    </cfRule>
    <cfRule type="cellIs" dxfId="2416" priority="1968" operator="lessThan">
      <formula>0.8</formula>
    </cfRule>
  </conditionalFormatting>
  <conditionalFormatting sqref="P148:P156">
    <cfRule type="cellIs" dxfId="2415" priority="1966" operator="greaterThan">
      <formula>0</formula>
    </cfRule>
  </conditionalFormatting>
  <conditionalFormatting sqref="Q148:Q156">
    <cfRule type="cellIs" dxfId="2414" priority="1965" operator="lessThan">
      <formula>0</formula>
    </cfRule>
  </conditionalFormatting>
  <conditionalFormatting sqref="R148:R156">
    <cfRule type="cellIs" dxfId="2413" priority="1963" operator="lessThan">
      <formula>0.8</formula>
    </cfRule>
    <cfRule type="cellIs" dxfId="2412" priority="1964" operator="greaterThan">
      <formula>1</formula>
    </cfRule>
  </conditionalFormatting>
  <conditionalFormatting sqref="R148:R156">
    <cfRule type="cellIs" dxfId="2411" priority="1961" operator="greaterThan">
      <formula>1</formula>
    </cfRule>
    <cfRule type="cellIs" dxfId="2410" priority="1962" operator="lessThan">
      <formula>0.8</formula>
    </cfRule>
  </conditionalFormatting>
  <conditionalFormatting sqref="P148:P156">
    <cfRule type="cellIs" dxfId="2409" priority="1960" operator="greaterThan">
      <formula>0</formula>
    </cfRule>
  </conditionalFormatting>
  <conditionalFormatting sqref="Q148:Q156">
    <cfRule type="cellIs" dxfId="2408" priority="1959" operator="lessThan">
      <formula>0</formula>
    </cfRule>
  </conditionalFormatting>
  <conditionalFormatting sqref="R148:R156">
    <cfRule type="cellIs" dxfId="2407" priority="1957" operator="lessThan">
      <formula>0.8</formula>
    </cfRule>
    <cfRule type="cellIs" dxfId="2406" priority="1958" operator="greaterThan">
      <formula>1</formula>
    </cfRule>
  </conditionalFormatting>
  <conditionalFormatting sqref="R148:R156">
    <cfRule type="cellIs" dxfId="2405" priority="1955" operator="greaterThan">
      <formula>1</formula>
    </cfRule>
    <cfRule type="cellIs" dxfId="2404" priority="1956" operator="lessThan">
      <formula>0.8</formula>
    </cfRule>
  </conditionalFormatting>
  <conditionalFormatting sqref="P148:P156">
    <cfRule type="cellIs" dxfId="2403" priority="1954" operator="greaterThan">
      <formula>0</formula>
    </cfRule>
  </conditionalFormatting>
  <conditionalFormatting sqref="P148:P156">
    <cfRule type="cellIs" dxfId="2402" priority="1948" operator="greaterThan">
      <formula>0</formula>
    </cfRule>
  </conditionalFormatting>
  <conditionalFormatting sqref="Q148:Q156">
    <cfRule type="cellIs" dxfId="2401" priority="1953" operator="lessThan">
      <formula>0</formula>
    </cfRule>
  </conditionalFormatting>
  <conditionalFormatting sqref="R148:R156">
    <cfRule type="cellIs" dxfId="2400" priority="1951" operator="lessThan">
      <formula>0.8</formula>
    </cfRule>
    <cfRule type="cellIs" dxfId="2399" priority="1952" operator="greaterThan">
      <formula>1</formula>
    </cfRule>
  </conditionalFormatting>
  <conditionalFormatting sqref="R148:R156">
    <cfRule type="cellIs" dxfId="2398" priority="1949" operator="greaterThan">
      <formula>1</formula>
    </cfRule>
    <cfRule type="cellIs" dxfId="2397" priority="1950" operator="lessThan">
      <formula>0.8</formula>
    </cfRule>
  </conditionalFormatting>
  <conditionalFormatting sqref="P148:P156">
    <cfRule type="cellIs" dxfId="2396" priority="1942" operator="greaterThan">
      <formula>0</formula>
    </cfRule>
  </conditionalFormatting>
  <conditionalFormatting sqref="Q148:Q156">
    <cfRule type="cellIs" dxfId="2395" priority="1947" operator="lessThan">
      <formula>0</formula>
    </cfRule>
  </conditionalFormatting>
  <conditionalFormatting sqref="R148:R156">
    <cfRule type="cellIs" dxfId="2394" priority="1945" operator="lessThan">
      <formula>0.8</formula>
    </cfRule>
    <cfRule type="cellIs" dxfId="2393" priority="1946" operator="greaterThan">
      <formula>1</formula>
    </cfRule>
  </conditionalFormatting>
  <conditionalFormatting sqref="R148:R156">
    <cfRule type="cellIs" dxfId="2392" priority="1943" operator="greaterThan">
      <formula>1</formula>
    </cfRule>
    <cfRule type="cellIs" dxfId="2391" priority="1944" operator="lessThan">
      <formula>0.8</formula>
    </cfRule>
  </conditionalFormatting>
  <conditionalFormatting sqref="R148:R156">
    <cfRule type="cellIs" dxfId="2390" priority="1939" operator="lessThan">
      <formula>0.8</formula>
    </cfRule>
    <cfRule type="cellIs" dxfId="2389" priority="1940" operator="greaterThan">
      <formula>1</formula>
    </cfRule>
  </conditionalFormatting>
  <conditionalFormatting sqref="R148:R156">
    <cfRule type="cellIs" dxfId="2388" priority="1937" operator="greaterThan">
      <formula>1</formula>
    </cfRule>
    <cfRule type="cellIs" dxfId="2387" priority="1938" operator="lessThan">
      <formula>0.8</formula>
    </cfRule>
  </conditionalFormatting>
  <conditionalFormatting sqref="P148:P156">
    <cfRule type="cellIs" dxfId="2386" priority="1936" operator="greaterThan">
      <formula>0</formula>
    </cfRule>
  </conditionalFormatting>
  <conditionalFormatting sqref="Q148:Q156">
    <cfRule type="cellIs" dxfId="2385" priority="1941" operator="lessThan">
      <formula>0</formula>
    </cfRule>
  </conditionalFormatting>
  <conditionalFormatting sqref="Q148:Q156">
    <cfRule type="cellIs" dxfId="2384" priority="1930" operator="lessThan">
      <formula>0</formula>
    </cfRule>
  </conditionalFormatting>
  <conditionalFormatting sqref="P148:P156">
    <cfRule type="cellIs" dxfId="2383" priority="1931" operator="greaterThan">
      <formula>0</formula>
    </cfRule>
  </conditionalFormatting>
  <conditionalFormatting sqref="R148:R156">
    <cfRule type="cellIs" dxfId="2382" priority="1934" operator="lessThan">
      <formula>0.8</formula>
    </cfRule>
    <cfRule type="cellIs" dxfId="2381" priority="1935" operator="greaterThan">
      <formula>1</formula>
    </cfRule>
  </conditionalFormatting>
  <conditionalFormatting sqref="R148:R156">
    <cfRule type="cellIs" dxfId="2380" priority="1932" operator="greaterThan">
      <formula>1</formula>
    </cfRule>
    <cfRule type="cellIs" dxfId="2379" priority="1933" operator="lessThan">
      <formula>0.8</formula>
    </cfRule>
  </conditionalFormatting>
  <conditionalFormatting sqref="Q148:Q156">
    <cfRule type="cellIs" dxfId="2378" priority="1924" operator="lessThan">
      <formula>0</formula>
    </cfRule>
  </conditionalFormatting>
  <conditionalFormatting sqref="R148:R156">
    <cfRule type="cellIs" dxfId="2377" priority="1928" operator="lessThan">
      <formula>0.8</formula>
    </cfRule>
    <cfRule type="cellIs" dxfId="2376" priority="1929" operator="greaterThan">
      <formula>1</formula>
    </cfRule>
  </conditionalFormatting>
  <conditionalFormatting sqref="R148:R156">
    <cfRule type="cellIs" dxfId="2375" priority="1926" operator="greaterThan">
      <formula>1</formula>
    </cfRule>
    <cfRule type="cellIs" dxfId="2374" priority="1927" operator="lessThan">
      <formula>0.8</formula>
    </cfRule>
  </conditionalFormatting>
  <conditionalFormatting sqref="P148:P156">
    <cfRule type="cellIs" dxfId="2373" priority="1925" operator="greaterThan">
      <formula>0</formula>
    </cfRule>
  </conditionalFormatting>
  <conditionalFormatting sqref="Q148:Q156">
    <cfRule type="cellIs" dxfId="2372" priority="1923" operator="lessThan">
      <formula>0</formula>
    </cfRule>
  </conditionalFormatting>
  <conditionalFormatting sqref="R148:R156">
    <cfRule type="cellIs" dxfId="2371" priority="1921" operator="lessThan">
      <formula>0.8</formula>
    </cfRule>
    <cfRule type="cellIs" dxfId="2370" priority="1922" operator="greaterThan">
      <formula>1</formula>
    </cfRule>
  </conditionalFormatting>
  <conditionalFormatting sqref="R148:R156">
    <cfRule type="cellIs" dxfId="2369" priority="1919" operator="greaterThan">
      <formula>1</formula>
    </cfRule>
    <cfRule type="cellIs" dxfId="2368" priority="1920" operator="lessThan">
      <formula>0.8</formula>
    </cfRule>
  </conditionalFormatting>
  <conditionalFormatting sqref="P148:P156">
    <cfRule type="cellIs" dxfId="2367" priority="1918" operator="greaterThan">
      <formula>0</formula>
    </cfRule>
  </conditionalFormatting>
  <conditionalFormatting sqref="Q148:Q156">
    <cfRule type="cellIs" dxfId="2366" priority="1917" operator="lessThan">
      <formula>0</formula>
    </cfRule>
  </conditionalFormatting>
  <conditionalFormatting sqref="R148:R156">
    <cfRule type="cellIs" dxfId="2365" priority="1915" operator="lessThan">
      <formula>0.8</formula>
    </cfRule>
    <cfRule type="cellIs" dxfId="2364" priority="1916" operator="greaterThan">
      <formula>1</formula>
    </cfRule>
  </conditionalFormatting>
  <conditionalFormatting sqref="R148:R156">
    <cfRule type="cellIs" dxfId="2363" priority="1913" operator="greaterThan">
      <formula>1</formula>
    </cfRule>
    <cfRule type="cellIs" dxfId="2362" priority="1914" operator="lessThan">
      <formula>0.8</formula>
    </cfRule>
  </conditionalFormatting>
  <conditionalFormatting sqref="P148:P156">
    <cfRule type="cellIs" dxfId="2361" priority="1912" operator="greaterThan">
      <formula>0</formula>
    </cfRule>
  </conditionalFormatting>
  <conditionalFormatting sqref="Q148:Q156">
    <cfRule type="cellIs" dxfId="2360" priority="1911" operator="lessThan">
      <formula>0</formula>
    </cfRule>
  </conditionalFormatting>
  <conditionalFormatting sqref="R148:R156">
    <cfRule type="cellIs" dxfId="2359" priority="1909" operator="lessThan">
      <formula>0.8</formula>
    </cfRule>
    <cfRule type="cellIs" dxfId="2358" priority="1910" operator="greaterThan">
      <formula>1</formula>
    </cfRule>
  </conditionalFormatting>
  <conditionalFormatting sqref="R148:R156">
    <cfRule type="cellIs" dxfId="2357" priority="1907" operator="greaterThan">
      <formula>1</formula>
    </cfRule>
    <cfRule type="cellIs" dxfId="2356" priority="1908" operator="lessThan">
      <formula>0.8</formula>
    </cfRule>
  </conditionalFormatting>
  <conditionalFormatting sqref="P148:P156">
    <cfRule type="cellIs" dxfId="2355" priority="1906" operator="greaterThan">
      <formula>0</formula>
    </cfRule>
  </conditionalFormatting>
  <conditionalFormatting sqref="Q148:Q156">
    <cfRule type="cellIs" dxfId="2354" priority="1905" operator="lessThan">
      <formula>0</formula>
    </cfRule>
  </conditionalFormatting>
  <conditionalFormatting sqref="R148:R156">
    <cfRule type="cellIs" dxfId="2353" priority="1903" operator="lessThan">
      <formula>0.8</formula>
    </cfRule>
    <cfRule type="cellIs" dxfId="2352" priority="1904" operator="greaterThan">
      <formula>1</formula>
    </cfRule>
  </conditionalFormatting>
  <conditionalFormatting sqref="R148:R156">
    <cfRule type="cellIs" dxfId="2351" priority="1901" operator="greaterThan">
      <formula>1</formula>
    </cfRule>
    <cfRule type="cellIs" dxfId="2350" priority="1902" operator="lessThan">
      <formula>0.8</formula>
    </cfRule>
  </conditionalFormatting>
  <conditionalFormatting sqref="P148:P156">
    <cfRule type="cellIs" dxfId="2349" priority="1900" operator="greaterThan">
      <formula>0</formula>
    </cfRule>
  </conditionalFormatting>
  <conditionalFormatting sqref="Q124">
    <cfRule type="cellIs" dxfId="2348" priority="1894" operator="lessThan">
      <formula>0</formula>
    </cfRule>
  </conditionalFormatting>
  <conditionalFormatting sqref="P124">
    <cfRule type="cellIs" dxfId="2347" priority="1895" operator="greaterThan">
      <formula>0</formula>
    </cfRule>
  </conditionalFormatting>
  <conditionalFormatting sqref="R124">
    <cfRule type="cellIs" dxfId="2346" priority="1898" operator="lessThan">
      <formula>0.8</formula>
    </cfRule>
    <cfRule type="cellIs" dxfId="2345" priority="1899" operator="greaterThan">
      <formula>1</formula>
    </cfRule>
  </conditionalFormatting>
  <conditionalFormatting sqref="R124">
    <cfRule type="cellIs" dxfId="2344" priority="1896" operator="greaterThan">
      <formula>1</formula>
    </cfRule>
    <cfRule type="cellIs" dxfId="2343" priority="1897" operator="lessThan">
      <formula>0.8</formula>
    </cfRule>
  </conditionalFormatting>
  <conditionalFormatting sqref="Q124">
    <cfRule type="cellIs" dxfId="2342" priority="1888" operator="lessThan">
      <formula>0</formula>
    </cfRule>
  </conditionalFormatting>
  <conditionalFormatting sqref="R124">
    <cfRule type="cellIs" dxfId="2341" priority="1892" operator="lessThan">
      <formula>0.8</formula>
    </cfRule>
    <cfRule type="cellIs" dxfId="2340" priority="1893" operator="greaterThan">
      <formula>1</formula>
    </cfRule>
  </conditionalFormatting>
  <conditionalFormatting sqref="R124">
    <cfRule type="cellIs" dxfId="2339" priority="1890" operator="greaterThan">
      <formula>1</formula>
    </cfRule>
    <cfRule type="cellIs" dxfId="2338" priority="1891" operator="lessThan">
      <formula>0.8</formula>
    </cfRule>
  </conditionalFormatting>
  <conditionalFormatting sqref="P124">
    <cfRule type="cellIs" dxfId="2337" priority="1889" operator="greaterThan">
      <formula>0</formula>
    </cfRule>
  </conditionalFormatting>
  <conditionalFormatting sqref="Q124">
    <cfRule type="cellIs" dxfId="2336" priority="1887" operator="lessThan">
      <formula>0</formula>
    </cfRule>
  </conditionalFormatting>
  <conditionalFormatting sqref="R124">
    <cfRule type="cellIs" dxfId="2335" priority="1885" operator="lessThan">
      <formula>0.8</formula>
    </cfRule>
    <cfRule type="cellIs" dxfId="2334" priority="1886" operator="greaterThan">
      <formula>1</formula>
    </cfRule>
  </conditionalFormatting>
  <conditionalFormatting sqref="R124">
    <cfRule type="cellIs" dxfId="2333" priority="1883" operator="greaterThan">
      <formula>1</formula>
    </cfRule>
    <cfRule type="cellIs" dxfId="2332" priority="1884" operator="lessThan">
      <formula>0.8</formula>
    </cfRule>
  </conditionalFormatting>
  <conditionalFormatting sqref="P124">
    <cfRule type="cellIs" dxfId="2331" priority="1882" operator="greaterThan">
      <formula>0</formula>
    </cfRule>
  </conditionalFormatting>
  <conditionalFormatting sqref="Q124">
    <cfRule type="cellIs" dxfId="2330" priority="1881" operator="lessThan">
      <formula>0</formula>
    </cfRule>
  </conditionalFormatting>
  <conditionalFormatting sqref="R124">
    <cfRule type="cellIs" dxfId="2329" priority="1879" operator="lessThan">
      <formula>0.8</formula>
    </cfRule>
    <cfRule type="cellIs" dxfId="2328" priority="1880" operator="greaterThan">
      <formula>1</formula>
    </cfRule>
  </conditionalFormatting>
  <conditionalFormatting sqref="R124">
    <cfRule type="cellIs" dxfId="2327" priority="1877" operator="greaterThan">
      <formula>1</formula>
    </cfRule>
    <cfRule type="cellIs" dxfId="2326" priority="1878" operator="lessThan">
      <formula>0.8</formula>
    </cfRule>
  </conditionalFormatting>
  <conditionalFormatting sqref="P124">
    <cfRule type="cellIs" dxfId="2325" priority="1876" operator="greaterThan">
      <formula>0</formula>
    </cfRule>
  </conditionalFormatting>
  <conditionalFormatting sqref="Q124">
    <cfRule type="cellIs" dxfId="2324" priority="1875" operator="lessThan">
      <formula>0</formula>
    </cfRule>
  </conditionalFormatting>
  <conditionalFormatting sqref="R124">
    <cfRule type="cellIs" dxfId="2323" priority="1873" operator="lessThan">
      <formula>0.8</formula>
    </cfRule>
    <cfRule type="cellIs" dxfId="2322" priority="1874" operator="greaterThan">
      <formula>1</formula>
    </cfRule>
  </conditionalFormatting>
  <conditionalFormatting sqref="R124">
    <cfRule type="cellIs" dxfId="2321" priority="1871" operator="greaterThan">
      <formula>1</formula>
    </cfRule>
    <cfRule type="cellIs" dxfId="2320" priority="1872" operator="lessThan">
      <formula>0.8</formula>
    </cfRule>
  </conditionalFormatting>
  <conditionalFormatting sqref="P124">
    <cfRule type="cellIs" dxfId="2319" priority="1870" operator="greaterThan">
      <formula>0</formula>
    </cfRule>
  </conditionalFormatting>
  <conditionalFormatting sqref="Q124">
    <cfRule type="cellIs" dxfId="2318" priority="1869" operator="lessThan">
      <formula>0</formula>
    </cfRule>
  </conditionalFormatting>
  <conditionalFormatting sqref="R124">
    <cfRule type="cellIs" dxfId="2317" priority="1867" operator="lessThan">
      <formula>0.8</formula>
    </cfRule>
    <cfRule type="cellIs" dxfId="2316" priority="1868" operator="greaterThan">
      <formula>1</formula>
    </cfRule>
  </conditionalFormatting>
  <conditionalFormatting sqref="R124">
    <cfRule type="cellIs" dxfId="2315" priority="1865" operator="greaterThan">
      <formula>1</formula>
    </cfRule>
    <cfRule type="cellIs" dxfId="2314" priority="1866" operator="lessThan">
      <formula>0.8</formula>
    </cfRule>
  </conditionalFormatting>
  <conditionalFormatting sqref="P124">
    <cfRule type="cellIs" dxfId="2313" priority="1864" operator="greaterThan">
      <formula>0</formula>
    </cfRule>
  </conditionalFormatting>
  <conditionalFormatting sqref="Q124">
    <cfRule type="cellIs" dxfId="2312" priority="1863" operator="lessThan">
      <formula>0</formula>
    </cfRule>
  </conditionalFormatting>
  <conditionalFormatting sqref="R124">
    <cfRule type="cellIs" dxfId="2311" priority="1861" operator="lessThan">
      <formula>0.8</formula>
    </cfRule>
    <cfRule type="cellIs" dxfId="2310" priority="1862" operator="greaterThan">
      <formula>1</formula>
    </cfRule>
  </conditionalFormatting>
  <conditionalFormatting sqref="R124">
    <cfRule type="cellIs" dxfId="2309" priority="1859" operator="greaterThan">
      <formula>1</formula>
    </cfRule>
    <cfRule type="cellIs" dxfId="2308" priority="1860" operator="lessThan">
      <formula>0.8</formula>
    </cfRule>
  </conditionalFormatting>
  <conditionalFormatting sqref="P124">
    <cfRule type="cellIs" dxfId="2307" priority="1858" operator="greaterThan">
      <formula>0</formula>
    </cfRule>
  </conditionalFormatting>
  <conditionalFormatting sqref="Q124">
    <cfRule type="cellIs" dxfId="2306" priority="1857" operator="lessThan">
      <formula>0</formula>
    </cfRule>
  </conditionalFormatting>
  <conditionalFormatting sqref="R124">
    <cfRule type="cellIs" dxfId="2305" priority="1855" operator="lessThan">
      <formula>0.8</formula>
    </cfRule>
    <cfRule type="cellIs" dxfId="2304" priority="1856" operator="greaterThan">
      <formula>1</formula>
    </cfRule>
  </conditionalFormatting>
  <conditionalFormatting sqref="R124">
    <cfRule type="cellIs" dxfId="2303" priority="1853" operator="greaterThan">
      <formula>1</formula>
    </cfRule>
    <cfRule type="cellIs" dxfId="2302" priority="1854" operator="lessThan">
      <formula>0.8</formula>
    </cfRule>
  </conditionalFormatting>
  <conditionalFormatting sqref="P124">
    <cfRule type="cellIs" dxfId="2301" priority="1852" operator="greaterThan">
      <formula>0</formula>
    </cfRule>
  </conditionalFormatting>
  <conditionalFormatting sqref="Q124">
    <cfRule type="cellIs" dxfId="2300" priority="1851" operator="lessThan">
      <formula>0</formula>
    </cfRule>
  </conditionalFormatting>
  <conditionalFormatting sqref="R124">
    <cfRule type="cellIs" dxfId="2299" priority="1849" operator="lessThan">
      <formula>0.8</formula>
    </cfRule>
    <cfRule type="cellIs" dxfId="2298" priority="1850" operator="greaterThan">
      <formula>1</formula>
    </cfRule>
  </conditionalFormatting>
  <conditionalFormatting sqref="R124">
    <cfRule type="cellIs" dxfId="2297" priority="1847" operator="greaterThan">
      <formula>1</formula>
    </cfRule>
    <cfRule type="cellIs" dxfId="2296" priority="1848" operator="lessThan">
      <formula>0.8</formula>
    </cfRule>
  </conditionalFormatting>
  <conditionalFormatting sqref="P124">
    <cfRule type="cellIs" dxfId="2295" priority="1846" operator="greaterThan">
      <formula>0</formula>
    </cfRule>
  </conditionalFormatting>
  <conditionalFormatting sqref="P124">
    <cfRule type="cellIs" dxfId="2294" priority="1840" operator="greaterThan">
      <formula>0</formula>
    </cfRule>
  </conditionalFormatting>
  <conditionalFormatting sqref="Q124">
    <cfRule type="cellIs" dxfId="2293" priority="1845" operator="lessThan">
      <formula>0</formula>
    </cfRule>
  </conditionalFormatting>
  <conditionalFormatting sqref="R124">
    <cfRule type="cellIs" dxfId="2292" priority="1843" operator="lessThan">
      <formula>0.8</formula>
    </cfRule>
    <cfRule type="cellIs" dxfId="2291" priority="1844" operator="greaterThan">
      <formula>1</formula>
    </cfRule>
  </conditionalFormatting>
  <conditionalFormatting sqref="R124">
    <cfRule type="cellIs" dxfId="2290" priority="1841" operator="greaterThan">
      <formula>1</formula>
    </cfRule>
    <cfRule type="cellIs" dxfId="2289" priority="1842" operator="lessThan">
      <formula>0.8</formula>
    </cfRule>
  </conditionalFormatting>
  <conditionalFormatting sqref="P124">
    <cfRule type="cellIs" dxfId="2288" priority="1834" operator="greaterThan">
      <formula>0</formula>
    </cfRule>
  </conditionalFormatting>
  <conditionalFormatting sqref="Q124">
    <cfRule type="cellIs" dxfId="2287" priority="1839" operator="lessThan">
      <formula>0</formula>
    </cfRule>
  </conditionalFormatting>
  <conditionalFormatting sqref="R124">
    <cfRule type="cellIs" dxfId="2286" priority="1837" operator="lessThan">
      <formula>0.8</formula>
    </cfRule>
    <cfRule type="cellIs" dxfId="2285" priority="1838" operator="greaterThan">
      <formula>1</formula>
    </cfRule>
  </conditionalFormatting>
  <conditionalFormatting sqref="R124">
    <cfRule type="cellIs" dxfId="2284" priority="1835" operator="greaterThan">
      <formula>1</formula>
    </cfRule>
    <cfRule type="cellIs" dxfId="2283" priority="1836" operator="lessThan">
      <formula>0.8</formula>
    </cfRule>
  </conditionalFormatting>
  <conditionalFormatting sqref="R124">
    <cfRule type="cellIs" dxfId="2282" priority="1831" operator="lessThan">
      <formula>0.8</formula>
    </cfRule>
    <cfRule type="cellIs" dxfId="2281" priority="1832" operator="greaterThan">
      <formula>1</formula>
    </cfRule>
  </conditionalFormatting>
  <conditionalFormatting sqref="R124">
    <cfRule type="cellIs" dxfId="2280" priority="1829" operator="greaterThan">
      <formula>1</formula>
    </cfRule>
    <cfRule type="cellIs" dxfId="2279" priority="1830" operator="lessThan">
      <formula>0.8</formula>
    </cfRule>
  </conditionalFormatting>
  <conditionalFormatting sqref="P124">
    <cfRule type="cellIs" dxfId="2278" priority="1828" operator="greaterThan">
      <formula>0</formula>
    </cfRule>
  </conditionalFormatting>
  <conditionalFormatting sqref="Q124">
    <cfRule type="cellIs" dxfId="2277" priority="1833" operator="lessThan">
      <formula>0</formula>
    </cfRule>
  </conditionalFormatting>
  <conditionalFormatting sqref="Q124">
    <cfRule type="cellIs" dxfId="2276" priority="1827" operator="lessThan">
      <formula>0</formula>
    </cfRule>
  </conditionalFormatting>
  <conditionalFormatting sqref="R124">
    <cfRule type="cellIs" dxfId="2275" priority="1825" operator="lessThan">
      <formula>0.8</formula>
    </cfRule>
    <cfRule type="cellIs" dxfId="2274" priority="1826" operator="greaterThan">
      <formula>1</formula>
    </cfRule>
  </conditionalFormatting>
  <conditionalFormatting sqref="R124">
    <cfRule type="cellIs" dxfId="2273" priority="1823" operator="greaterThan">
      <formula>1</formula>
    </cfRule>
    <cfRule type="cellIs" dxfId="2272" priority="1824" operator="lessThan">
      <formula>0.8</formula>
    </cfRule>
  </conditionalFormatting>
  <conditionalFormatting sqref="P124">
    <cfRule type="cellIs" dxfId="2271" priority="1822" operator="greaterThan">
      <formula>0</formula>
    </cfRule>
  </conditionalFormatting>
  <conditionalFormatting sqref="P124">
    <cfRule type="cellIs" dxfId="2270" priority="1816" operator="greaterThan">
      <formula>0</formula>
    </cfRule>
  </conditionalFormatting>
  <conditionalFormatting sqref="Q124">
    <cfRule type="cellIs" dxfId="2269" priority="1821" operator="lessThan">
      <formula>0</formula>
    </cfRule>
  </conditionalFormatting>
  <conditionalFormatting sqref="R124">
    <cfRule type="cellIs" dxfId="2268" priority="1819" operator="lessThan">
      <formula>0.8</formula>
    </cfRule>
    <cfRule type="cellIs" dxfId="2267" priority="1820" operator="greaterThan">
      <formula>1</formula>
    </cfRule>
  </conditionalFormatting>
  <conditionalFormatting sqref="R124">
    <cfRule type="cellIs" dxfId="2266" priority="1817" operator="greaterThan">
      <formula>1</formula>
    </cfRule>
    <cfRule type="cellIs" dxfId="2265" priority="1818" operator="lessThan">
      <formula>0.8</formula>
    </cfRule>
  </conditionalFormatting>
  <conditionalFormatting sqref="P124">
    <cfRule type="cellIs" dxfId="2264" priority="1810" operator="greaterThan">
      <formula>0</formula>
    </cfRule>
  </conditionalFormatting>
  <conditionalFormatting sqref="Q124">
    <cfRule type="cellIs" dxfId="2263" priority="1815" operator="lessThan">
      <formula>0</formula>
    </cfRule>
  </conditionalFormatting>
  <conditionalFormatting sqref="R124">
    <cfRule type="cellIs" dxfId="2262" priority="1813" operator="lessThan">
      <formula>0.8</formula>
    </cfRule>
    <cfRule type="cellIs" dxfId="2261" priority="1814" operator="greaterThan">
      <formula>1</formula>
    </cfRule>
  </conditionalFormatting>
  <conditionalFormatting sqref="R124">
    <cfRule type="cellIs" dxfId="2260" priority="1811" operator="greaterThan">
      <formula>1</formula>
    </cfRule>
    <cfRule type="cellIs" dxfId="2259" priority="1812" operator="lessThan">
      <formula>0.8</formula>
    </cfRule>
  </conditionalFormatting>
  <conditionalFormatting sqref="R124">
    <cfRule type="cellIs" dxfId="2258" priority="1807" operator="lessThan">
      <formula>0.8</formula>
    </cfRule>
    <cfRule type="cellIs" dxfId="2257" priority="1808" operator="greaterThan">
      <formula>1</formula>
    </cfRule>
  </conditionalFormatting>
  <conditionalFormatting sqref="R124">
    <cfRule type="cellIs" dxfId="2256" priority="1805" operator="greaterThan">
      <formula>1</formula>
    </cfRule>
    <cfRule type="cellIs" dxfId="2255" priority="1806" operator="lessThan">
      <formula>0.8</formula>
    </cfRule>
  </conditionalFormatting>
  <conditionalFormatting sqref="P124">
    <cfRule type="cellIs" dxfId="2254" priority="1804" operator="greaterThan">
      <formula>0</formula>
    </cfRule>
  </conditionalFormatting>
  <conditionalFormatting sqref="Q124">
    <cfRule type="cellIs" dxfId="2253" priority="1809" operator="lessThan">
      <formula>0</formula>
    </cfRule>
  </conditionalFormatting>
  <conditionalFormatting sqref="P124">
    <cfRule type="cellIs" dxfId="2252" priority="1798" operator="greaterThan">
      <formula>0</formula>
    </cfRule>
  </conditionalFormatting>
  <conditionalFormatting sqref="Q124">
    <cfRule type="cellIs" dxfId="2251" priority="1803" operator="lessThan">
      <formula>0</formula>
    </cfRule>
  </conditionalFormatting>
  <conditionalFormatting sqref="R124">
    <cfRule type="cellIs" dxfId="2250" priority="1801" operator="lessThan">
      <formula>0.8</formula>
    </cfRule>
    <cfRule type="cellIs" dxfId="2249" priority="1802" operator="greaterThan">
      <formula>1</formula>
    </cfRule>
  </conditionalFormatting>
  <conditionalFormatting sqref="R124">
    <cfRule type="cellIs" dxfId="2248" priority="1799" operator="greaterThan">
      <formula>1</formula>
    </cfRule>
    <cfRule type="cellIs" dxfId="2247" priority="1800" operator="lessThan">
      <formula>0.8</formula>
    </cfRule>
  </conditionalFormatting>
  <conditionalFormatting sqref="R124">
    <cfRule type="cellIs" dxfId="2246" priority="1795" operator="lessThan">
      <formula>0.8</formula>
    </cfRule>
    <cfRule type="cellIs" dxfId="2245" priority="1796" operator="greaterThan">
      <formula>1</formula>
    </cfRule>
  </conditionalFormatting>
  <conditionalFormatting sqref="R124">
    <cfRule type="cellIs" dxfId="2244" priority="1793" operator="greaterThan">
      <formula>1</formula>
    </cfRule>
    <cfRule type="cellIs" dxfId="2243" priority="1794" operator="lessThan">
      <formula>0.8</formula>
    </cfRule>
  </conditionalFormatting>
  <conditionalFormatting sqref="P124">
    <cfRule type="cellIs" dxfId="2242" priority="1792" operator="greaterThan">
      <formula>0</formula>
    </cfRule>
  </conditionalFormatting>
  <conditionalFormatting sqref="Q124">
    <cfRule type="cellIs" dxfId="2241" priority="1797" operator="lessThan">
      <formula>0</formula>
    </cfRule>
  </conditionalFormatting>
  <conditionalFormatting sqref="R124">
    <cfRule type="cellIs" dxfId="2240" priority="1789" operator="lessThan">
      <formula>0.8</formula>
    </cfRule>
    <cfRule type="cellIs" dxfId="2239" priority="1790" operator="greaterThan">
      <formula>1</formula>
    </cfRule>
  </conditionalFormatting>
  <conditionalFormatting sqref="R124">
    <cfRule type="cellIs" dxfId="2238" priority="1787" operator="greaterThan">
      <formula>1</formula>
    </cfRule>
    <cfRule type="cellIs" dxfId="2237" priority="1788" operator="lessThan">
      <formula>0.8</formula>
    </cfRule>
  </conditionalFormatting>
  <conditionalFormatting sqref="P124">
    <cfRule type="cellIs" dxfId="2236" priority="1786" operator="greaterThan">
      <formula>0</formula>
    </cfRule>
  </conditionalFormatting>
  <conditionalFormatting sqref="Q124">
    <cfRule type="cellIs" dxfId="2235" priority="1791" operator="lessThan">
      <formula>0</formula>
    </cfRule>
  </conditionalFormatting>
  <conditionalFormatting sqref="Q124">
    <cfRule type="cellIs" dxfId="2234" priority="1785" operator="lessThan">
      <formula>0</formula>
    </cfRule>
  </conditionalFormatting>
  <conditionalFormatting sqref="R124">
    <cfRule type="cellIs" dxfId="2233" priority="1783" operator="lessThan">
      <formula>0.8</formula>
    </cfRule>
    <cfRule type="cellIs" dxfId="2232" priority="1784" operator="greaterThan">
      <formula>1</formula>
    </cfRule>
  </conditionalFormatting>
  <conditionalFormatting sqref="R124">
    <cfRule type="cellIs" dxfId="2231" priority="1781" operator="greaterThan">
      <formula>1</formula>
    </cfRule>
    <cfRule type="cellIs" dxfId="2230" priority="1782" operator="lessThan">
      <formula>0.8</formula>
    </cfRule>
  </conditionalFormatting>
  <conditionalFormatting sqref="P124">
    <cfRule type="cellIs" dxfId="2229" priority="1780" operator="greaterThan">
      <formula>0</formula>
    </cfRule>
  </conditionalFormatting>
  <conditionalFormatting sqref="Q124">
    <cfRule type="cellIs" dxfId="2228" priority="1774" operator="lessThan">
      <formula>0</formula>
    </cfRule>
  </conditionalFormatting>
  <conditionalFormatting sqref="R124">
    <cfRule type="cellIs" dxfId="2227" priority="1778" operator="lessThan">
      <formula>0.8</formula>
    </cfRule>
    <cfRule type="cellIs" dxfId="2226" priority="1779" operator="greaterThan">
      <formula>1</formula>
    </cfRule>
  </conditionalFormatting>
  <conditionalFormatting sqref="R124">
    <cfRule type="cellIs" dxfId="2225" priority="1776" operator="greaterThan">
      <formula>1</formula>
    </cfRule>
    <cfRule type="cellIs" dxfId="2224" priority="1777" operator="lessThan">
      <formula>0.8</formula>
    </cfRule>
  </conditionalFormatting>
  <conditionalFormatting sqref="P124">
    <cfRule type="cellIs" dxfId="2223" priority="1775" operator="greaterThan">
      <formula>0</formula>
    </cfRule>
  </conditionalFormatting>
  <conditionalFormatting sqref="Q124">
    <cfRule type="cellIs" dxfId="2222" priority="1773" operator="lessThan">
      <formula>0</formula>
    </cfRule>
  </conditionalFormatting>
  <conditionalFormatting sqref="R124">
    <cfRule type="cellIs" dxfId="2221" priority="1771" operator="lessThan">
      <formula>0.8</formula>
    </cfRule>
    <cfRule type="cellIs" dxfId="2220" priority="1772" operator="greaterThan">
      <formula>1</formula>
    </cfRule>
  </conditionalFormatting>
  <conditionalFormatting sqref="R124">
    <cfRule type="cellIs" dxfId="2219" priority="1769" operator="greaterThan">
      <formula>1</formula>
    </cfRule>
    <cfRule type="cellIs" dxfId="2218" priority="1770" operator="lessThan">
      <formula>0.8</formula>
    </cfRule>
  </conditionalFormatting>
  <conditionalFormatting sqref="P124">
    <cfRule type="cellIs" dxfId="2217" priority="1768" operator="greaterThan">
      <formula>0</formula>
    </cfRule>
  </conditionalFormatting>
  <conditionalFormatting sqref="Q124">
    <cfRule type="cellIs" dxfId="2216" priority="1767" operator="lessThan">
      <formula>0</formula>
    </cfRule>
  </conditionalFormatting>
  <conditionalFormatting sqref="R124">
    <cfRule type="cellIs" dxfId="2215" priority="1765" operator="lessThan">
      <formula>0.8</formula>
    </cfRule>
    <cfRule type="cellIs" dxfId="2214" priority="1766" operator="greaterThan">
      <formula>1</formula>
    </cfRule>
  </conditionalFormatting>
  <conditionalFormatting sqref="R124">
    <cfRule type="cellIs" dxfId="2213" priority="1763" operator="greaterThan">
      <formula>1</formula>
    </cfRule>
    <cfRule type="cellIs" dxfId="2212" priority="1764" operator="lessThan">
      <formula>0.8</formula>
    </cfRule>
  </conditionalFormatting>
  <conditionalFormatting sqref="P124">
    <cfRule type="cellIs" dxfId="2211" priority="1762" operator="greaterThan">
      <formula>0</formula>
    </cfRule>
  </conditionalFormatting>
  <conditionalFormatting sqref="Q124">
    <cfRule type="cellIs" dxfId="2210" priority="1761" operator="lessThan">
      <formula>0</formula>
    </cfRule>
  </conditionalFormatting>
  <conditionalFormatting sqref="R124">
    <cfRule type="cellIs" dxfId="2209" priority="1759" operator="lessThan">
      <formula>0.8</formula>
    </cfRule>
    <cfRule type="cellIs" dxfId="2208" priority="1760" operator="greaterThan">
      <formula>1</formula>
    </cfRule>
  </conditionalFormatting>
  <conditionalFormatting sqref="R124">
    <cfRule type="cellIs" dxfId="2207" priority="1757" operator="greaterThan">
      <formula>1</formula>
    </cfRule>
    <cfRule type="cellIs" dxfId="2206" priority="1758" operator="lessThan">
      <formula>0.8</formula>
    </cfRule>
  </conditionalFormatting>
  <conditionalFormatting sqref="P124">
    <cfRule type="cellIs" dxfId="2205" priority="1756" operator="greaterThan">
      <formula>0</formula>
    </cfRule>
  </conditionalFormatting>
  <conditionalFormatting sqref="Q124">
    <cfRule type="cellIs" dxfId="2204" priority="1755" operator="lessThan">
      <formula>0</formula>
    </cfRule>
  </conditionalFormatting>
  <conditionalFormatting sqref="R124">
    <cfRule type="cellIs" dxfId="2203" priority="1753" operator="lessThan">
      <formula>0.8</formula>
    </cfRule>
    <cfRule type="cellIs" dxfId="2202" priority="1754" operator="greaterThan">
      <formula>1</formula>
    </cfRule>
  </conditionalFormatting>
  <conditionalFormatting sqref="R124">
    <cfRule type="cellIs" dxfId="2201" priority="1751" operator="greaterThan">
      <formula>1</formula>
    </cfRule>
    <cfRule type="cellIs" dxfId="2200" priority="1752" operator="lessThan">
      <formula>0.8</formula>
    </cfRule>
  </conditionalFormatting>
  <conditionalFormatting sqref="P124">
    <cfRule type="cellIs" dxfId="2199" priority="1750" operator="greaterThan">
      <formula>0</formula>
    </cfRule>
  </conditionalFormatting>
  <conditionalFormatting sqref="Q124">
    <cfRule type="cellIs" dxfId="2198" priority="1749" operator="lessThan">
      <formula>0</formula>
    </cfRule>
  </conditionalFormatting>
  <conditionalFormatting sqref="R124">
    <cfRule type="cellIs" dxfId="2197" priority="1747" operator="lessThan">
      <formula>0.8</formula>
    </cfRule>
    <cfRule type="cellIs" dxfId="2196" priority="1748" operator="greaterThan">
      <formula>1</formula>
    </cfRule>
  </conditionalFormatting>
  <conditionalFormatting sqref="R124">
    <cfRule type="cellIs" dxfId="2195" priority="1745" operator="greaterThan">
      <formula>1</formula>
    </cfRule>
    <cfRule type="cellIs" dxfId="2194" priority="1746" operator="lessThan">
      <formula>0.8</formula>
    </cfRule>
  </conditionalFormatting>
  <conditionalFormatting sqref="P124">
    <cfRule type="cellIs" dxfId="2193" priority="1744" operator="greaterThan">
      <formula>0</formula>
    </cfRule>
  </conditionalFormatting>
  <conditionalFormatting sqref="P124">
    <cfRule type="cellIs" dxfId="2192" priority="1738" operator="greaterThan">
      <formula>0</formula>
    </cfRule>
  </conditionalFormatting>
  <conditionalFormatting sqref="Q124">
    <cfRule type="cellIs" dxfId="2191" priority="1743" operator="lessThan">
      <formula>0</formula>
    </cfRule>
  </conditionalFormatting>
  <conditionalFormatting sqref="R124">
    <cfRule type="cellIs" dxfId="2190" priority="1741" operator="lessThan">
      <formula>0.8</formula>
    </cfRule>
    <cfRule type="cellIs" dxfId="2189" priority="1742" operator="greaterThan">
      <formula>1</formula>
    </cfRule>
  </conditionalFormatting>
  <conditionalFormatting sqref="R124">
    <cfRule type="cellIs" dxfId="2188" priority="1739" operator="greaterThan">
      <formula>1</formula>
    </cfRule>
    <cfRule type="cellIs" dxfId="2187" priority="1740" operator="lessThan">
      <formula>0.8</formula>
    </cfRule>
  </conditionalFormatting>
  <conditionalFormatting sqref="P124">
    <cfRule type="cellIs" dxfId="2186" priority="1732" operator="greaterThan">
      <formula>0</formula>
    </cfRule>
  </conditionalFormatting>
  <conditionalFormatting sqref="Q124">
    <cfRule type="cellIs" dxfId="2185" priority="1737" operator="lessThan">
      <formula>0</formula>
    </cfRule>
  </conditionalFormatting>
  <conditionalFormatting sqref="R124">
    <cfRule type="cellIs" dxfId="2184" priority="1735" operator="lessThan">
      <formula>0.8</formula>
    </cfRule>
    <cfRule type="cellIs" dxfId="2183" priority="1736" operator="greaterThan">
      <formula>1</formula>
    </cfRule>
  </conditionalFormatting>
  <conditionalFormatting sqref="R124">
    <cfRule type="cellIs" dxfId="2182" priority="1733" operator="greaterThan">
      <formula>1</formula>
    </cfRule>
    <cfRule type="cellIs" dxfId="2181" priority="1734" operator="lessThan">
      <formula>0.8</formula>
    </cfRule>
  </conditionalFormatting>
  <conditionalFormatting sqref="R124">
    <cfRule type="cellIs" dxfId="2180" priority="1729" operator="lessThan">
      <formula>0.8</formula>
    </cfRule>
    <cfRule type="cellIs" dxfId="2179" priority="1730" operator="greaterThan">
      <formula>1</formula>
    </cfRule>
  </conditionalFormatting>
  <conditionalFormatting sqref="R124">
    <cfRule type="cellIs" dxfId="2178" priority="1727" operator="greaterThan">
      <formula>1</formula>
    </cfRule>
    <cfRule type="cellIs" dxfId="2177" priority="1728" operator="lessThan">
      <formula>0.8</formula>
    </cfRule>
  </conditionalFormatting>
  <conditionalFormatting sqref="P124">
    <cfRule type="cellIs" dxfId="2176" priority="1726" operator="greaterThan">
      <formula>0</formula>
    </cfRule>
  </conditionalFormatting>
  <conditionalFormatting sqref="Q124">
    <cfRule type="cellIs" dxfId="2175" priority="1731" operator="lessThan">
      <formula>0</formula>
    </cfRule>
  </conditionalFormatting>
  <conditionalFormatting sqref="Q5:Q14">
    <cfRule type="cellIs" dxfId="2174" priority="1725" operator="lessThan">
      <formula>0</formula>
    </cfRule>
  </conditionalFormatting>
  <conditionalFormatting sqref="R5:R14">
    <cfRule type="cellIs" dxfId="2173" priority="1723" operator="lessThan">
      <formula>0.8</formula>
    </cfRule>
    <cfRule type="cellIs" dxfId="2172" priority="1724" operator="greaterThan">
      <formula>1</formula>
    </cfRule>
  </conditionalFormatting>
  <conditionalFormatting sqref="R5:R14">
    <cfRule type="cellIs" dxfId="2171" priority="1721" operator="greaterThan">
      <formula>1</formula>
    </cfRule>
    <cfRule type="cellIs" dxfId="2170" priority="1722" operator="lessThan">
      <formula>0.8</formula>
    </cfRule>
  </conditionalFormatting>
  <conditionalFormatting sqref="P5:P14">
    <cfRule type="cellIs" dxfId="2169" priority="1720" operator="greaterThan">
      <formula>0</formula>
    </cfRule>
  </conditionalFormatting>
  <conditionalFormatting sqref="Q83">
    <cfRule type="cellIs" dxfId="2168" priority="1719" operator="lessThan">
      <formula>0</formula>
    </cfRule>
  </conditionalFormatting>
  <conditionalFormatting sqref="R83">
    <cfRule type="cellIs" dxfId="2167" priority="1717" operator="lessThan">
      <formula>0.8</formula>
    </cfRule>
    <cfRule type="cellIs" dxfId="2166" priority="1718" operator="greaterThan">
      <formula>1</formula>
    </cfRule>
  </conditionalFormatting>
  <conditionalFormatting sqref="R83">
    <cfRule type="cellIs" dxfId="2165" priority="1715" operator="greaterThan">
      <formula>1</formula>
    </cfRule>
    <cfRule type="cellIs" dxfId="2164" priority="1716" operator="lessThan">
      <formula>0.8</formula>
    </cfRule>
  </conditionalFormatting>
  <conditionalFormatting sqref="P83">
    <cfRule type="cellIs" dxfId="2163" priority="1714" operator="greaterThan">
      <formula>0</formula>
    </cfRule>
  </conditionalFormatting>
  <conditionalFormatting sqref="Q83">
    <cfRule type="cellIs" dxfId="2162" priority="1713" operator="lessThan">
      <formula>0</formula>
    </cfRule>
  </conditionalFormatting>
  <conditionalFormatting sqref="R83">
    <cfRule type="cellIs" dxfId="2161" priority="1711" operator="lessThan">
      <formula>0.8</formula>
    </cfRule>
    <cfRule type="cellIs" dxfId="2160" priority="1712" operator="greaterThan">
      <formula>1</formula>
    </cfRule>
  </conditionalFormatting>
  <conditionalFormatting sqref="R83">
    <cfRule type="cellIs" dxfId="2159" priority="1709" operator="greaterThan">
      <formula>1</formula>
    </cfRule>
    <cfRule type="cellIs" dxfId="2158" priority="1710" operator="lessThan">
      <formula>0.8</formula>
    </cfRule>
  </conditionalFormatting>
  <conditionalFormatting sqref="P83">
    <cfRule type="cellIs" dxfId="2157" priority="1708" operator="greaterThan">
      <formula>0</formula>
    </cfRule>
  </conditionalFormatting>
  <conditionalFormatting sqref="Q83">
    <cfRule type="cellIs" dxfId="2156" priority="1707" operator="lessThan">
      <formula>0</formula>
    </cfRule>
  </conditionalFormatting>
  <conditionalFormatting sqref="R83">
    <cfRule type="cellIs" dxfId="2155" priority="1705" operator="lessThan">
      <formula>0.8</formula>
    </cfRule>
    <cfRule type="cellIs" dxfId="2154" priority="1706" operator="greaterThan">
      <formula>1</formula>
    </cfRule>
  </conditionalFormatting>
  <conditionalFormatting sqref="R83">
    <cfRule type="cellIs" dxfId="2153" priority="1703" operator="greaterThan">
      <formula>1</formula>
    </cfRule>
    <cfRule type="cellIs" dxfId="2152" priority="1704" operator="lessThan">
      <formula>0.8</formula>
    </cfRule>
  </conditionalFormatting>
  <conditionalFormatting sqref="P83">
    <cfRule type="cellIs" dxfId="2151" priority="1702" operator="greaterThan">
      <formula>0</formula>
    </cfRule>
  </conditionalFormatting>
  <conditionalFormatting sqref="Q83">
    <cfRule type="cellIs" dxfId="2150" priority="1701" operator="lessThan">
      <formula>0</formula>
    </cfRule>
  </conditionalFormatting>
  <conditionalFormatting sqref="R83">
    <cfRule type="cellIs" dxfId="2149" priority="1699" operator="lessThan">
      <formula>0.8</formula>
    </cfRule>
    <cfRule type="cellIs" dxfId="2148" priority="1700" operator="greaterThan">
      <formula>1</formula>
    </cfRule>
  </conditionalFormatting>
  <conditionalFormatting sqref="R83">
    <cfRule type="cellIs" dxfId="2147" priority="1697" operator="greaterThan">
      <formula>1</formula>
    </cfRule>
    <cfRule type="cellIs" dxfId="2146" priority="1698" operator="lessThan">
      <formula>0.8</formula>
    </cfRule>
  </conditionalFormatting>
  <conditionalFormatting sqref="P83">
    <cfRule type="cellIs" dxfId="2145" priority="1696" operator="greaterThan">
      <formula>0</formula>
    </cfRule>
  </conditionalFormatting>
  <conditionalFormatting sqref="P83">
    <cfRule type="cellIs" dxfId="2144" priority="1690" operator="greaterThan">
      <formula>0</formula>
    </cfRule>
  </conditionalFormatting>
  <conditionalFormatting sqref="Q83">
    <cfRule type="cellIs" dxfId="2143" priority="1695" operator="lessThan">
      <formula>0</formula>
    </cfRule>
  </conditionalFormatting>
  <conditionalFormatting sqref="R83">
    <cfRule type="cellIs" dxfId="2142" priority="1693" operator="lessThan">
      <formula>0.8</formula>
    </cfRule>
    <cfRule type="cellIs" dxfId="2141" priority="1694" operator="greaterThan">
      <formula>1</formula>
    </cfRule>
  </conditionalFormatting>
  <conditionalFormatting sqref="R83">
    <cfRule type="cellIs" dxfId="2140" priority="1691" operator="greaterThan">
      <formula>1</formula>
    </cfRule>
    <cfRule type="cellIs" dxfId="2139" priority="1692" operator="lessThan">
      <formula>0.8</formula>
    </cfRule>
  </conditionalFormatting>
  <conditionalFormatting sqref="P83">
    <cfRule type="cellIs" dxfId="2138" priority="1684" operator="greaterThan">
      <formula>0</formula>
    </cfRule>
  </conditionalFormatting>
  <conditionalFormatting sqref="Q83">
    <cfRule type="cellIs" dxfId="2137" priority="1689" operator="lessThan">
      <formula>0</formula>
    </cfRule>
  </conditionalFormatting>
  <conditionalFormatting sqref="R83">
    <cfRule type="cellIs" dxfId="2136" priority="1687" operator="lessThan">
      <formula>0.8</formula>
    </cfRule>
    <cfRule type="cellIs" dxfId="2135" priority="1688" operator="greaterThan">
      <formula>1</formula>
    </cfRule>
  </conditionalFormatting>
  <conditionalFormatting sqref="R83">
    <cfRule type="cellIs" dxfId="2134" priority="1685" operator="greaterThan">
      <formula>1</formula>
    </cfRule>
    <cfRule type="cellIs" dxfId="2133" priority="1686" operator="lessThan">
      <formula>0.8</formula>
    </cfRule>
  </conditionalFormatting>
  <conditionalFormatting sqref="R83">
    <cfRule type="cellIs" dxfId="2132" priority="1681" operator="lessThan">
      <formula>0.8</formula>
    </cfRule>
    <cfRule type="cellIs" dxfId="2131" priority="1682" operator="greaterThan">
      <formula>1</formula>
    </cfRule>
  </conditionalFormatting>
  <conditionalFormatting sqref="R83">
    <cfRule type="cellIs" dxfId="2130" priority="1679" operator="greaterThan">
      <formula>1</formula>
    </cfRule>
    <cfRule type="cellIs" dxfId="2129" priority="1680" operator="lessThan">
      <formula>0.8</formula>
    </cfRule>
  </conditionalFormatting>
  <conditionalFormatting sqref="P83">
    <cfRule type="cellIs" dxfId="2128" priority="1678" operator="greaterThan">
      <formula>0</formula>
    </cfRule>
  </conditionalFormatting>
  <conditionalFormatting sqref="Q83">
    <cfRule type="cellIs" dxfId="2127" priority="1683" operator="lessThan">
      <formula>0</formula>
    </cfRule>
  </conditionalFormatting>
  <conditionalFormatting sqref="Q83">
    <cfRule type="cellIs" dxfId="2126" priority="1677" operator="lessThan">
      <formula>0</formula>
    </cfRule>
  </conditionalFormatting>
  <conditionalFormatting sqref="R83">
    <cfRule type="cellIs" dxfId="2125" priority="1675" operator="lessThan">
      <formula>0.8</formula>
    </cfRule>
    <cfRule type="cellIs" dxfId="2124" priority="1676" operator="greaterThan">
      <formula>1</formula>
    </cfRule>
  </conditionalFormatting>
  <conditionalFormatting sqref="R83">
    <cfRule type="cellIs" dxfId="2123" priority="1673" operator="greaterThan">
      <formula>1</formula>
    </cfRule>
    <cfRule type="cellIs" dxfId="2122" priority="1674" operator="lessThan">
      <formula>0.8</formula>
    </cfRule>
  </conditionalFormatting>
  <conditionalFormatting sqref="P83">
    <cfRule type="cellIs" dxfId="2121" priority="1672" operator="greaterThan">
      <formula>0</formula>
    </cfRule>
  </conditionalFormatting>
  <conditionalFormatting sqref="P83">
    <cfRule type="cellIs" dxfId="2120" priority="1666" operator="greaterThan">
      <formula>0</formula>
    </cfRule>
  </conditionalFormatting>
  <conditionalFormatting sqref="Q83">
    <cfRule type="cellIs" dxfId="2119" priority="1671" operator="lessThan">
      <formula>0</formula>
    </cfRule>
  </conditionalFormatting>
  <conditionalFormatting sqref="R83">
    <cfRule type="cellIs" dxfId="2118" priority="1669" operator="lessThan">
      <formula>0.8</formula>
    </cfRule>
    <cfRule type="cellIs" dxfId="2117" priority="1670" operator="greaterThan">
      <formula>1</formula>
    </cfRule>
  </conditionalFormatting>
  <conditionalFormatting sqref="R83">
    <cfRule type="cellIs" dxfId="2116" priority="1667" operator="greaterThan">
      <formula>1</formula>
    </cfRule>
    <cfRule type="cellIs" dxfId="2115" priority="1668" operator="lessThan">
      <formula>0.8</formula>
    </cfRule>
  </conditionalFormatting>
  <conditionalFormatting sqref="P83">
    <cfRule type="cellIs" dxfId="2114" priority="1660" operator="greaterThan">
      <formula>0</formula>
    </cfRule>
  </conditionalFormatting>
  <conditionalFormatting sqref="Q83">
    <cfRule type="cellIs" dxfId="2113" priority="1665" operator="lessThan">
      <formula>0</formula>
    </cfRule>
  </conditionalFormatting>
  <conditionalFormatting sqref="R83">
    <cfRule type="cellIs" dxfId="2112" priority="1663" operator="lessThan">
      <formula>0.8</formula>
    </cfRule>
    <cfRule type="cellIs" dxfId="2111" priority="1664" operator="greaterThan">
      <formula>1</formula>
    </cfRule>
  </conditionalFormatting>
  <conditionalFormatting sqref="R83">
    <cfRule type="cellIs" dxfId="2110" priority="1661" operator="greaterThan">
      <formula>1</formula>
    </cfRule>
    <cfRule type="cellIs" dxfId="2109" priority="1662" operator="lessThan">
      <formula>0.8</formula>
    </cfRule>
  </conditionalFormatting>
  <conditionalFormatting sqref="R83">
    <cfRule type="cellIs" dxfId="2108" priority="1657" operator="lessThan">
      <formula>0.8</formula>
    </cfRule>
    <cfRule type="cellIs" dxfId="2107" priority="1658" operator="greaterThan">
      <formula>1</formula>
    </cfRule>
  </conditionalFormatting>
  <conditionalFormatting sqref="R83">
    <cfRule type="cellIs" dxfId="2106" priority="1655" operator="greaterThan">
      <formula>1</formula>
    </cfRule>
    <cfRule type="cellIs" dxfId="2105" priority="1656" operator="lessThan">
      <formula>0.8</formula>
    </cfRule>
  </conditionalFormatting>
  <conditionalFormatting sqref="P83">
    <cfRule type="cellIs" dxfId="2104" priority="1654" operator="greaterThan">
      <formula>0</formula>
    </cfRule>
  </conditionalFormatting>
  <conditionalFormatting sqref="Q83">
    <cfRule type="cellIs" dxfId="2103" priority="1659" operator="lessThan">
      <formula>0</formula>
    </cfRule>
  </conditionalFormatting>
  <conditionalFormatting sqref="P83">
    <cfRule type="cellIs" dxfId="2102" priority="1648" operator="greaterThan">
      <formula>0</formula>
    </cfRule>
  </conditionalFormatting>
  <conditionalFormatting sqref="Q83">
    <cfRule type="cellIs" dxfId="2101" priority="1653" operator="lessThan">
      <formula>0</formula>
    </cfRule>
  </conditionalFormatting>
  <conditionalFormatting sqref="R83">
    <cfRule type="cellIs" dxfId="2100" priority="1651" operator="lessThan">
      <formula>0.8</formula>
    </cfRule>
    <cfRule type="cellIs" dxfId="2099" priority="1652" operator="greaterThan">
      <formula>1</formula>
    </cfRule>
  </conditionalFormatting>
  <conditionalFormatting sqref="R83">
    <cfRule type="cellIs" dxfId="2098" priority="1649" operator="greaterThan">
      <formula>1</formula>
    </cfRule>
    <cfRule type="cellIs" dxfId="2097" priority="1650" operator="lessThan">
      <formula>0.8</formula>
    </cfRule>
  </conditionalFormatting>
  <conditionalFormatting sqref="R83">
    <cfRule type="cellIs" dxfId="2096" priority="1645" operator="lessThan">
      <formula>0.8</formula>
    </cfRule>
    <cfRule type="cellIs" dxfId="2095" priority="1646" operator="greaterThan">
      <formula>1</formula>
    </cfRule>
  </conditionalFormatting>
  <conditionalFormatting sqref="R83">
    <cfRule type="cellIs" dxfId="2094" priority="1643" operator="greaterThan">
      <formula>1</formula>
    </cfRule>
    <cfRule type="cellIs" dxfId="2093" priority="1644" operator="lessThan">
      <formula>0.8</formula>
    </cfRule>
  </conditionalFormatting>
  <conditionalFormatting sqref="P83">
    <cfRule type="cellIs" dxfId="2092" priority="1642" operator="greaterThan">
      <formula>0</formula>
    </cfRule>
  </conditionalFormatting>
  <conditionalFormatting sqref="Q83">
    <cfRule type="cellIs" dxfId="2091" priority="1647" operator="lessThan">
      <formula>0</formula>
    </cfRule>
  </conditionalFormatting>
  <conditionalFormatting sqref="R83">
    <cfRule type="cellIs" dxfId="2090" priority="1639" operator="lessThan">
      <formula>0.8</formula>
    </cfRule>
    <cfRule type="cellIs" dxfId="2089" priority="1640" operator="greaterThan">
      <formula>1</formula>
    </cfRule>
  </conditionalFormatting>
  <conditionalFormatting sqref="R83">
    <cfRule type="cellIs" dxfId="2088" priority="1637" operator="greaterThan">
      <formula>1</formula>
    </cfRule>
    <cfRule type="cellIs" dxfId="2087" priority="1638" operator="lessThan">
      <formula>0.8</formula>
    </cfRule>
  </conditionalFormatting>
  <conditionalFormatting sqref="P83">
    <cfRule type="cellIs" dxfId="2086" priority="1636" operator="greaterThan">
      <formula>0</formula>
    </cfRule>
  </conditionalFormatting>
  <conditionalFormatting sqref="Q83">
    <cfRule type="cellIs" dxfId="2085" priority="1641" operator="lessThan">
      <formula>0</formula>
    </cfRule>
  </conditionalFormatting>
  <conditionalFormatting sqref="Q83">
    <cfRule type="cellIs" dxfId="2084" priority="1635" operator="lessThan">
      <formula>0</formula>
    </cfRule>
  </conditionalFormatting>
  <conditionalFormatting sqref="R83">
    <cfRule type="cellIs" dxfId="2083" priority="1633" operator="lessThan">
      <formula>0.8</formula>
    </cfRule>
    <cfRule type="cellIs" dxfId="2082" priority="1634" operator="greaterThan">
      <formula>1</formula>
    </cfRule>
  </conditionalFormatting>
  <conditionalFormatting sqref="R83">
    <cfRule type="cellIs" dxfId="2081" priority="1631" operator="greaterThan">
      <formula>1</formula>
    </cfRule>
    <cfRule type="cellIs" dxfId="2080" priority="1632" operator="lessThan">
      <formula>0.8</formula>
    </cfRule>
  </conditionalFormatting>
  <conditionalFormatting sqref="P83">
    <cfRule type="cellIs" dxfId="2079" priority="1630" operator="greaterThan">
      <formula>0</formula>
    </cfRule>
  </conditionalFormatting>
  <conditionalFormatting sqref="Q83">
    <cfRule type="cellIs" dxfId="2078" priority="1624" operator="lessThan">
      <formula>0</formula>
    </cfRule>
  </conditionalFormatting>
  <conditionalFormatting sqref="R83">
    <cfRule type="cellIs" dxfId="2077" priority="1628" operator="lessThan">
      <formula>0.8</formula>
    </cfRule>
    <cfRule type="cellIs" dxfId="2076" priority="1629" operator="greaterThan">
      <formula>1</formula>
    </cfRule>
  </conditionalFormatting>
  <conditionalFormatting sqref="R83">
    <cfRule type="cellIs" dxfId="2075" priority="1626" operator="greaterThan">
      <formula>1</formula>
    </cfRule>
    <cfRule type="cellIs" dxfId="2074" priority="1627" operator="lessThan">
      <formula>0.8</formula>
    </cfRule>
  </conditionalFormatting>
  <conditionalFormatting sqref="P83">
    <cfRule type="cellIs" dxfId="2073" priority="1625" operator="greaterThan">
      <formula>0</formula>
    </cfRule>
  </conditionalFormatting>
  <conditionalFormatting sqref="Q83">
    <cfRule type="cellIs" dxfId="2072" priority="1623" operator="lessThan">
      <formula>0</formula>
    </cfRule>
  </conditionalFormatting>
  <conditionalFormatting sqref="R83">
    <cfRule type="cellIs" dxfId="2071" priority="1621" operator="lessThan">
      <formula>0.8</formula>
    </cfRule>
    <cfRule type="cellIs" dxfId="2070" priority="1622" operator="greaterThan">
      <formula>1</formula>
    </cfRule>
  </conditionalFormatting>
  <conditionalFormatting sqref="R83">
    <cfRule type="cellIs" dxfId="2069" priority="1619" operator="greaterThan">
      <formula>1</formula>
    </cfRule>
    <cfRule type="cellIs" dxfId="2068" priority="1620" operator="lessThan">
      <formula>0.8</formula>
    </cfRule>
  </conditionalFormatting>
  <conditionalFormatting sqref="P83">
    <cfRule type="cellIs" dxfId="2067" priority="1618" operator="greaterThan">
      <formula>0</formula>
    </cfRule>
  </conditionalFormatting>
  <conditionalFormatting sqref="Q83">
    <cfRule type="cellIs" dxfId="2066" priority="1617" operator="lessThan">
      <formula>0</formula>
    </cfRule>
  </conditionalFormatting>
  <conditionalFormatting sqref="R83">
    <cfRule type="cellIs" dxfId="2065" priority="1615" operator="lessThan">
      <formula>0.8</formula>
    </cfRule>
    <cfRule type="cellIs" dxfId="2064" priority="1616" operator="greaterThan">
      <formula>1</formula>
    </cfRule>
  </conditionalFormatting>
  <conditionalFormatting sqref="R83">
    <cfRule type="cellIs" dxfId="2063" priority="1613" operator="greaterThan">
      <formula>1</formula>
    </cfRule>
    <cfRule type="cellIs" dxfId="2062" priority="1614" operator="lessThan">
      <formula>0.8</formula>
    </cfRule>
  </conditionalFormatting>
  <conditionalFormatting sqref="P83">
    <cfRule type="cellIs" dxfId="2061" priority="1612" operator="greaterThan">
      <formula>0</formula>
    </cfRule>
  </conditionalFormatting>
  <conditionalFormatting sqref="Q83">
    <cfRule type="cellIs" dxfId="2060" priority="1611" operator="lessThan">
      <formula>0</formula>
    </cfRule>
  </conditionalFormatting>
  <conditionalFormatting sqref="R83">
    <cfRule type="cellIs" dxfId="2059" priority="1609" operator="lessThan">
      <formula>0.8</formula>
    </cfRule>
    <cfRule type="cellIs" dxfId="2058" priority="1610" operator="greaterThan">
      <formula>1</formula>
    </cfRule>
  </conditionalFormatting>
  <conditionalFormatting sqref="R83">
    <cfRule type="cellIs" dxfId="2057" priority="1607" operator="greaterThan">
      <formula>1</formula>
    </cfRule>
    <cfRule type="cellIs" dxfId="2056" priority="1608" operator="lessThan">
      <formula>0.8</formula>
    </cfRule>
  </conditionalFormatting>
  <conditionalFormatting sqref="P83">
    <cfRule type="cellIs" dxfId="2055" priority="1606" operator="greaterThan">
      <formula>0</formula>
    </cfRule>
  </conditionalFormatting>
  <conditionalFormatting sqref="Q83">
    <cfRule type="cellIs" dxfId="2054" priority="1605" operator="lessThan">
      <formula>0</formula>
    </cfRule>
  </conditionalFormatting>
  <conditionalFormatting sqref="R83">
    <cfRule type="cellIs" dxfId="2053" priority="1603" operator="lessThan">
      <formula>0.8</formula>
    </cfRule>
    <cfRule type="cellIs" dxfId="2052" priority="1604" operator="greaterThan">
      <formula>1</formula>
    </cfRule>
  </conditionalFormatting>
  <conditionalFormatting sqref="R83">
    <cfRule type="cellIs" dxfId="2051" priority="1601" operator="greaterThan">
      <formula>1</formula>
    </cfRule>
    <cfRule type="cellIs" dxfId="2050" priority="1602" operator="lessThan">
      <formula>0.8</formula>
    </cfRule>
  </conditionalFormatting>
  <conditionalFormatting sqref="P83">
    <cfRule type="cellIs" dxfId="2049" priority="1600" operator="greaterThan">
      <formula>0</formula>
    </cfRule>
  </conditionalFormatting>
  <conditionalFormatting sqref="Q83">
    <cfRule type="cellIs" dxfId="2048" priority="1599" operator="lessThan">
      <formula>0</formula>
    </cfRule>
  </conditionalFormatting>
  <conditionalFormatting sqref="R83">
    <cfRule type="cellIs" dxfId="2047" priority="1597" operator="lessThan">
      <formula>0.8</formula>
    </cfRule>
    <cfRule type="cellIs" dxfId="2046" priority="1598" operator="greaterThan">
      <formula>1</formula>
    </cfRule>
  </conditionalFormatting>
  <conditionalFormatting sqref="R83">
    <cfRule type="cellIs" dxfId="2045" priority="1595" operator="greaterThan">
      <formula>1</formula>
    </cfRule>
    <cfRule type="cellIs" dxfId="2044" priority="1596" operator="lessThan">
      <formula>0.8</formula>
    </cfRule>
  </conditionalFormatting>
  <conditionalFormatting sqref="P83">
    <cfRule type="cellIs" dxfId="2043" priority="1594" operator="greaterThan">
      <formula>0</formula>
    </cfRule>
  </conditionalFormatting>
  <conditionalFormatting sqref="P83">
    <cfRule type="cellIs" dxfId="2042" priority="1588" operator="greaterThan">
      <formula>0</formula>
    </cfRule>
  </conditionalFormatting>
  <conditionalFormatting sqref="Q83">
    <cfRule type="cellIs" dxfId="2041" priority="1593" operator="lessThan">
      <formula>0</formula>
    </cfRule>
  </conditionalFormatting>
  <conditionalFormatting sqref="R83">
    <cfRule type="cellIs" dxfId="2040" priority="1591" operator="lessThan">
      <formula>0.8</formula>
    </cfRule>
    <cfRule type="cellIs" dxfId="2039" priority="1592" operator="greaterThan">
      <formula>1</formula>
    </cfRule>
  </conditionalFormatting>
  <conditionalFormatting sqref="R83">
    <cfRule type="cellIs" dxfId="2038" priority="1589" operator="greaterThan">
      <formula>1</formula>
    </cfRule>
    <cfRule type="cellIs" dxfId="2037" priority="1590" operator="lessThan">
      <formula>0.8</formula>
    </cfRule>
  </conditionalFormatting>
  <conditionalFormatting sqref="P83">
    <cfRule type="cellIs" dxfId="2036" priority="1582" operator="greaterThan">
      <formula>0</formula>
    </cfRule>
  </conditionalFormatting>
  <conditionalFormatting sqref="Q83">
    <cfRule type="cellIs" dxfId="2035" priority="1587" operator="lessThan">
      <formula>0</formula>
    </cfRule>
  </conditionalFormatting>
  <conditionalFormatting sqref="R83">
    <cfRule type="cellIs" dxfId="2034" priority="1585" operator="lessThan">
      <formula>0.8</formula>
    </cfRule>
    <cfRule type="cellIs" dxfId="2033" priority="1586" operator="greaterThan">
      <formula>1</formula>
    </cfRule>
  </conditionalFormatting>
  <conditionalFormatting sqref="R83">
    <cfRule type="cellIs" dxfId="2032" priority="1583" operator="greaterThan">
      <formula>1</formula>
    </cfRule>
    <cfRule type="cellIs" dxfId="2031" priority="1584" operator="lessThan">
      <formula>0.8</formula>
    </cfRule>
  </conditionalFormatting>
  <conditionalFormatting sqref="R83">
    <cfRule type="cellIs" dxfId="2030" priority="1579" operator="lessThan">
      <formula>0.8</formula>
    </cfRule>
    <cfRule type="cellIs" dxfId="2029" priority="1580" operator="greaterThan">
      <formula>1</formula>
    </cfRule>
  </conditionalFormatting>
  <conditionalFormatting sqref="R83">
    <cfRule type="cellIs" dxfId="2028" priority="1577" operator="greaterThan">
      <formula>1</formula>
    </cfRule>
    <cfRule type="cellIs" dxfId="2027" priority="1578" operator="lessThan">
      <formula>0.8</formula>
    </cfRule>
  </conditionalFormatting>
  <conditionalFormatting sqref="P83">
    <cfRule type="cellIs" dxfId="2026" priority="1576" operator="greaterThan">
      <formula>0</formula>
    </cfRule>
  </conditionalFormatting>
  <conditionalFormatting sqref="Q83">
    <cfRule type="cellIs" dxfId="2025" priority="1581" operator="lessThan">
      <formula>0</formula>
    </cfRule>
  </conditionalFormatting>
  <conditionalFormatting sqref="Q83">
    <cfRule type="cellIs" dxfId="2024" priority="1570" operator="lessThan">
      <formula>0</formula>
    </cfRule>
  </conditionalFormatting>
  <conditionalFormatting sqref="P83">
    <cfRule type="cellIs" dxfId="2023" priority="1571" operator="greaterThan">
      <formula>0</formula>
    </cfRule>
  </conditionalFormatting>
  <conditionalFormatting sqref="R83">
    <cfRule type="cellIs" dxfId="2022" priority="1574" operator="lessThan">
      <formula>0.8</formula>
    </cfRule>
    <cfRule type="cellIs" dxfId="2021" priority="1575" operator="greaterThan">
      <formula>1</formula>
    </cfRule>
  </conditionalFormatting>
  <conditionalFormatting sqref="R83">
    <cfRule type="cellIs" dxfId="2020" priority="1572" operator="greaterThan">
      <formula>1</formula>
    </cfRule>
    <cfRule type="cellIs" dxfId="2019" priority="1573" operator="lessThan">
      <formula>0.8</formula>
    </cfRule>
  </conditionalFormatting>
  <conditionalFormatting sqref="Q83">
    <cfRule type="cellIs" dxfId="2018" priority="1564" operator="lessThan">
      <formula>0</formula>
    </cfRule>
  </conditionalFormatting>
  <conditionalFormatting sqref="R83">
    <cfRule type="cellIs" dxfId="2017" priority="1568" operator="lessThan">
      <formula>0.8</formula>
    </cfRule>
    <cfRule type="cellIs" dxfId="2016" priority="1569" operator="greaterThan">
      <formula>1</formula>
    </cfRule>
  </conditionalFormatting>
  <conditionalFormatting sqref="R83">
    <cfRule type="cellIs" dxfId="2015" priority="1566" operator="greaterThan">
      <formula>1</formula>
    </cfRule>
    <cfRule type="cellIs" dxfId="2014" priority="1567" operator="lessThan">
      <formula>0.8</formula>
    </cfRule>
  </conditionalFormatting>
  <conditionalFormatting sqref="P83">
    <cfRule type="cellIs" dxfId="2013" priority="1565" operator="greaterThan">
      <formula>0</formula>
    </cfRule>
  </conditionalFormatting>
  <conditionalFormatting sqref="Q83">
    <cfRule type="cellIs" dxfId="2012" priority="1563" operator="lessThan">
      <formula>0</formula>
    </cfRule>
  </conditionalFormatting>
  <conditionalFormatting sqref="R83">
    <cfRule type="cellIs" dxfId="2011" priority="1561" operator="lessThan">
      <formula>0.8</formula>
    </cfRule>
    <cfRule type="cellIs" dxfId="2010" priority="1562" operator="greaterThan">
      <formula>1</formula>
    </cfRule>
  </conditionalFormatting>
  <conditionalFormatting sqref="R83">
    <cfRule type="cellIs" dxfId="2009" priority="1559" operator="greaterThan">
      <formula>1</formula>
    </cfRule>
    <cfRule type="cellIs" dxfId="2008" priority="1560" operator="lessThan">
      <formula>0.8</formula>
    </cfRule>
  </conditionalFormatting>
  <conditionalFormatting sqref="P83">
    <cfRule type="cellIs" dxfId="2007" priority="1558" operator="greaterThan">
      <formula>0</formula>
    </cfRule>
  </conditionalFormatting>
  <conditionalFormatting sqref="Q83">
    <cfRule type="cellIs" dxfId="2006" priority="1557" operator="lessThan">
      <formula>0</formula>
    </cfRule>
  </conditionalFormatting>
  <conditionalFormatting sqref="R83">
    <cfRule type="cellIs" dxfId="2005" priority="1555" operator="lessThan">
      <formula>0.8</formula>
    </cfRule>
    <cfRule type="cellIs" dxfId="2004" priority="1556" operator="greaterThan">
      <formula>1</formula>
    </cfRule>
  </conditionalFormatting>
  <conditionalFormatting sqref="R83">
    <cfRule type="cellIs" dxfId="2003" priority="1553" operator="greaterThan">
      <formula>1</formula>
    </cfRule>
    <cfRule type="cellIs" dxfId="2002" priority="1554" operator="lessThan">
      <formula>0.8</formula>
    </cfRule>
  </conditionalFormatting>
  <conditionalFormatting sqref="P83">
    <cfRule type="cellIs" dxfId="2001" priority="1552" operator="greaterThan">
      <formula>0</formula>
    </cfRule>
  </conditionalFormatting>
  <conditionalFormatting sqref="Q83">
    <cfRule type="cellIs" dxfId="2000" priority="1551" operator="lessThan">
      <formula>0</formula>
    </cfRule>
  </conditionalFormatting>
  <conditionalFormatting sqref="R83">
    <cfRule type="cellIs" dxfId="1999" priority="1549" operator="lessThan">
      <formula>0.8</formula>
    </cfRule>
    <cfRule type="cellIs" dxfId="1998" priority="1550" operator="greaterThan">
      <formula>1</formula>
    </cfRule>
  </conditionalFormatting>
  <conditionalFormatting sqref="R83">
    <cfRule type="cellIs" dxfId="1997" priority="1547" operator="greaterThan">
      <formula>1</formula>
    </cfRule>
    <cfRule type="cellIs" dxfId="1996" priority="1548" operator="lessThan">
      <formula>0.8</formula>
    </cfRule>
  </conditionalFormatting>
  <conditionalFormatting sqref="P83">
    <cfRule type="cellIs" dxfId="1995" priority="1546" operator="greaterThan">
      <formula>0</formula>
    </cfRule>
  </conditionalFormatting>
  <conditionalFormatting sqref="Q32:Q40">
    <cfRule type="cellIs" dxfId="1994" priority="1541" operator="lessThan">
      <formula>0</formula>
    </cfRule>
  </conditionalFormatting>
  <conditionalFormatting sqref="R32:R40">
    <cfRule type="cellIs" dxfId="1993" priority="1544" operator="lessThan">
      <formula>0.8</formula>
    </cfRule>
    <cfRule type="cellIs" dxfId="1992" priority="1545" operator="greaterThan">
      <formula>1</formula>
    </cfRule>
  </conditionalFormatting>
  <conditionalFormatting sqref="R32:R40">
    <cfRule type="cellIs" dxfId="1991" priority="1542" operator="greaterThan">
      <formula>1</formula>
    </cfRule>
    <cfRule type="cellIs" dxfId="1990" priority="1543" operator="lessThan">
      <formula>0.8</formula>
    </cfRule>
  </conditionalFormatting>
  <conditionalFormatting sqref="Q32:Q40">
    <cfRule type="cellIs" dxfId="1989" priority="1536" operator="lessThan">
      <formula>0</formula>
    </cfRule>
  </conditionalFormatting>
  <conditionalFormatting sqref="R32:R40">
    <cfRule type="cellIs" dxfId="1988" priority="1539" operator="lessThan">
      <formula>0.8</formula>
    </cfRule>
    <cfRule type="cellIs" dxfId="1987" priority="1540" operator="greaterThan">
      <formula>1</formula>
    </cfRule>
  </conditionalFormatting>
  <conditionalFormatting sqref="R32:R40">
    <cfRule type="cellIs" dxfId="1986" priority="1537" operator="greaterThan">
      <formula>1</formula>
    </cfRule>
    <cfRule type="cellIs" dxfId="1985" priority="1538" operator="lessThan">
      <formula>0.8</formula>
    </cfRule>
  </conditionalFormatting>
  <conditionalFormatting sqref="Q32:Q40">
    <cfRule type="cellIs" dxfId="1984" priority="1535" operator="lessThan">
      <formula>0</formula>
    </cfRule>
  </conditionalFormatting>
  <conditionalFormatting sqref="R32:R40">
    <cfRule type="cellIs" dxfId="1983" priority="1533" operator="lessThan">
      <formula>0.8</formula>
    </cfRule>
    <cfRule type="cellIs" dxfId="1982" priority="1534" operator="greaterThan">
      <formula>1</formula>
    </cfRule>
  </conditionalFormatting>
  <conditionalFormatting sqref="R32:R40">
    <cfRule type="cellIs" dxfId="1981" priority="1531" operator="greaterThan">
      <formula>1</formula>
    </cfRule>
    <cfRule type="cellIs" dxfId="1980" priority="1532" operator="lessThan">
      <formula>0.8</formula>
    </cfRule>
  </conditionalFormatting>
  <conditionalFormatting sqref="Q32:Q40">
    <cfRule type="cellIs" dxfId="1979" priority="1530" operator="lessThan">
      <formula>0</formula>
    </cfRule>
  </conditionalFormatting>
  <conditionalFormatting sqref="R32:R40">
    <cfRule type="cellIs" dxfId="1978" priority="1528" operator="lessThan">
      <formula>0.8</formula>
    </cfRule>
    <cfRule type="cellIs" dxfId="1977" priority="1529" operator="greaterThan">
      <formula>1</formula>
    </cfRule>
  </conditionalFormatting>
  <conditionalFormatting sqref="R32:R40">
    <cfRule type="cellIs" dxfId="1976" priority="1526" operator="greaterThan">
      <formula>1</formula>
    </cfRule>
    <cfRule type="cellIs" dxfId="1975" priority="1527" operator="lessThan">
      <formula>0.8</formula>
    </cfRule>
  </conditionalFormatting>
  <conditionalFormatting sqref="Q32:Q40">
    <cfRule type="cellIs" dxfId="1974" priority="1521" operator="lessThan">
      <formula>0</formula>
    </cfRule>
  </conditionalFormatting>
  <conditionalFormatting sqref="R32:R40">
    <cfRule type="cellIs" dxfId="1973" priority="1524" operator="lessThan">
      <formula>0.8</formula>
    </cfRule>
    <cfRule type="cellIs" dxfId="1972" priority="1525" operator="greaterThan">
      <formula>1</formula>
    </cfRule>
  </conditionalFormatting>
  <conditionalFormatting sqref="R32:R40">
    <cfRule type="cellIs" dxfId="1971" priority="1522" operator="greaterThan">
      <formula>1</formula>
    </cfRule>
    <cfRule type="cellIs" dxfId="1970" priority="1523" operator="lessThan">
      <formula>0.8</formula>
    </cfRule>
  </conditionalFormatting>
  <conditionalFormatting sqref="Q32:Q40">
    <cfRule type="cellIs" dxfId="1969" priority="1520" operator="lessThan">
      <formula>0</formula>
    </cfRule>
  </conditionalFormatting>
  <conditionalFormatting sqref="R32:R40">
    <cfRule type="cellIs" dxfId="1968" priority="1518" operator="lessThan">
      <formula>0.8</formula>
    </cfRule>
    <cfRule type="cellIs" dxfId="1967" priority="1519" operator="greaterThan">
      <formula>1</formula>
    </cfRule>
  </conditionalFormatting>
  <conditionalFormatting sqref="R32:R40">
    <cfRule type="cellIs" dxfId="1966" priority="1516" operator="greaterThan">
      <formula>1</formula>
    </cfRule>
    <cfRule type="cellIs" dxfId="1965" priority="1517" operator="lessThan">
      <formula>0.8</formula>
    </cfRule>
  </conditionalFormatting>
  <conditionalFormatting sqref="Q32:Q40">
    <cfRule type="cellIs" dxfId="1964" priority="1515" operator="lessThan">
      <formula>0</formula>
    </cfRule>
  </conditionalFormatting>
  <conditionalFormatting sqref="R32:R40">
    <cfRule type="cellIs" dxfId="1963" priority="1513" operator="lessThan">
      <formula>0.8</formula>
    </cfRule>
    <cfRule type="cellIs" dxfId="1962" priority="1514" operator="greaterThan">
      <formula>1</formula>
    </cfRule>
  </conditionalFormatting>
  <conditionalFormatting sqref="R32:R40">
    <cfRule type="cellIs" dxfId="1961" priority="1511" operator="greaterThan">
      <formula>1</formula>
    </cfRule>
    <cfRule type="cellIs" dxfId="1960" priority="1512" operator="lessThan">
      <formula>0.8</formula>
    </cfRule>
  </conditionalFormatting>
  <conditionalFormatting sqref="Q32:Q40">
    <cfRule type="cellIs" dxfId="1959" priority="1510" operator="lessThan">
      <formula>0</formula>
    </cfRule>
  </conditionalFormatting>
  <conditionalFormatting sqref="R32:R40">
    <cfRule type="cellIs" dxfId="1958" priority="1508" operator="lessThan">
      <formula>0.8</formula>
    </cfRule>
    <cfRule type="cellIs" dxfId="1957" priority="1509" operator="greaterThan">
      <formula>1</formula>
    </cfRule>
  </conditionalFormatting>
  <conditionalFormatting sqref="R32:R40">
    <cfRule type="cellIs" dxfId="1956" priority="1506" operator="greaterThan">
      <formula>1</formula>
    </cfRule>
    <cfRule type="cellIs" dxfId="1955" priority="1507" operator="lessThan">
      <formula>0.8</formula>
    </cfRule>
  </conditionalFormatting>
  <conditionalFormatting sqref="Q32:Q40">
    <cfRule type="cellIs" dxfId="1954" priority="1505" operator="lessThan">
      <formula>0</formula>
    </cfRule>
  </conditionalFormatting>
  <conditionalFormatting sqref="R32:R40">
    <cfRule type="cellIs" dxfId="1953" priority="1503" operator="lessThan">
      <formula>0.8</formula>
    </cfRule>
    <cfRule type="cellIs" dxfId="1952" priority="1504" operator="greaterThan">
      <formula>1</formula>
    </cfRule>
  </conditionalFormatting>
  <conditionalFormatting sqref="R32:R40">
    <cfRule type="cellIs" dxfId="1951" priority="1501" operator="greaterThan">
      <formula>1</formula>
    </cfRule>
    <cfRule type="cellIs" dxfId="1950" priority="1502" operator="lessThan">
      <formula>0.8</formula>
    </cfRule>
  </conditionalFormatting>
  <conditionalFormatting sqref="Q32:Q40">
    <cfRule type="cellIs" dxfId="1949" priority="1500" operator="lessThan">
      <formula>0</formula>
    </cfRule>
  </conditionalFormatting>
  <conditionalFormatting sqref="R32:R40">
    <cfRule type="cellIs" dxfId="1948" priority="1498" operator="lessThan">
      <formula>0.8</formula>
    </cfRule>
    <cfRule type="cellIs" dxfId="1947" priority="1499" operator="greaterThan">
      <formula>1</formula>
    </cfRule>
  </conditionalFormatting>
  <conditionalFormatting sqref="R32:R40">
    <cfRule type="cellIs" dxfId="1946" priority="1496" operator="greaterThan">
      <formula>1</formula>
    </cfRule>
    <cfRule type="cellIs" dxfId="1945" priority="1497" operator="lessThan">
      <formula>0.8</formula>
    </cfRule>
  </conditionalFormatting>
  <conditionalFormatting sqref="Q32:Q40">
    <cfRule type="cellIs" dxfId="1944" priority="1495" operator="lessThan">
      <formula>0</formula>
    </cfRule>
  </conditionalFormatting>
  <conditionalFormatting sqref="R32:R40">
    <cfRule type="cellIs" dxfId="1943" priority="1493" operator="lessThan">
      <formula>0.8</formula>
    </cfRule>
    <cfRule type="cellIs" dxfId="1942" priority="1494" operator="greaterThan">
      <formula>1</formula>
    </cfRule>
  </conditionalFormatting>
  <conditionalFormatting sqref="R32:R40">
    <cfRule type="cellIs" dxfId="1941" priority="1491" operator="greaterThan">
      <formula>1</formula>
    </cfRule>
    <cfRule type="cellIs" dxfId="1940" priority="1492" operator="lessThan">
      <formula>0.8</formula>
    </cfRule>
  </conditionalFormatting>
  <conditionalFormatting sqref="Q32:Q40">
    <cfRule type="cellIs" dxfId="1939" priority="1490" operator="lessThan">
      <formula>0</formula>
    </cfRule>
  </conditionalFormatting>
  <conditionalFormatting sqref="R32:R40">
    <cfRule type="cellIs" dxfId="1938" priority="1488" operator="lessThan">
      <formula>0.8</formula>
    </cfRule>
    <cfRule type="cellIs" dxfId="1937" priority="1489" operator="greaterThan">
      <formula>1</formula>
    </cfRule>
  </conditionalFormatting>
  <conditionalFormatting sqref="R32:R40">
    <cfRule type="cellIs" dxfId="1936" priority="1486" operator="greaterThan">
      <formula>1</formula>
    </cfRule>
    <cfRule type="cellIs" dxfId="1935" priority="1487" operator="lessThan">
      <formula>0.8</formula>
    </cfRule>
  </conditionalFormatting>
  <conditionalFormatting sqref="R32:R40">
    <cfRule type="cellIs" dxfId="1934" priority="1483" operator="lessThan">
      <formula>0.8</formula>
    </cfRule>
    <cfRule type="cellIs" dxfId="1933" priority="1484" operator="greaterThan">
      <formula>1</formula>
    </cfRule>
  </conditionalFormatting>
  <conditionalFormatting sqref="R32:R40">
    <cfRule type="cellIs" dxfId="1932" priority="1481" operator="greaterThan">
      <formula>1</formula>
    </cfRule>
    <cfRule type="cellIs" dxfId="1931" priority="1482" operator="lessThan">
      <formula>0.8</formula>
    </cfRule>
  </conditionalFormatting>
  <conditionalFormatting sqref="Q32:Q40">
    <cfRule type="cellIs" dxfId="1930" priority="1485" operator="lessThan">
      <formula>0</formula>
    </cfRule>
  </conditionalFormatting>
  <conditionalFormatting sqref="Q32:Q40">
    <cfRule type="cellIs" dxfId="1929" priority="1476" operator="lessThan">
      <formula>0</formula>
    </cfRule>
  </conditionalFormatting>
  <conditionalFormatting sqref="R32:R40">
    <cfRule type="cellIs" dxfId="1928" priority="1479" operator="lessThan">
      <formula>0.8</formula>
    </cfRule>
    <cfRule type="cellIs" dxfId="1927" priority="1480" operator="greaterThan">
      <formula>1</formula>
    </cfRule>
  </conditionalFormatting>
  <conditionalFormatting sqref="R32:R40">
    <cfRule type="cellIs" dxfId="1926" priority="1477" operator="greaterThan">
      <formula>1</formula>
    </cfRule>
    <cfRule type="cellIs" dxfId="1925" priority="1478" operator="lessThan">
      <formula>0.8</formula>
    </cfRule>
  </conditionalFormatting>
  <conditionalFormatting sqref="Q32:Q40">
    <cfRule type="cellIs" dxfId="1924" priority="1471" operator="lessThan">
      <formula>0</formula>
    </cfRule>
  </conditionalFormatting>
  <conditionalFormatting sqref="R32:R40">
    <cfRule type="cellIs" dxfId="1923" priority="1474" operator="lessThan">
      <formula>0.8</formula>
    </cfRule>
    <cfRule type="cellIs" dxfId="1922" priority="1475" operator="greaterThan">
      <formula>1</formula>
    </cfRule>
  </conditionalFormatting>
  <conditionalFormatting sqref="R32:R40">
    <cfRule type="cellIs" dxfId="1921" priority="1472" operator="greaterThan">
      <formula>1</formula>
    </cfRule>
    <cfRule type="cellIs" dxfId="1920" priority="1473" operator="lessThan">
      <formula>0.8</formula>
    </cfRule>
  </conditionalFormatting>
  <conditionalFormatting sqref="Q32:Q40">
    <cfRule type="cellIs" dxfId="1919" priority="1470" operator="lessThan">
      <formula>0</formula>
    </cfRule>
  </conditionalFormatting>
  <conditionalFormatting sqref="R32:R40">
    <cfRule type="cellIs" dxfId="1918" priority="1468" operator="lessThan">
      <formula>0.8</formula>
    </cfRule>
    <cfRule type="cellIs" dxfId="1917" priority="1469" operator="greaterThan">
      <formula>1</formula>
    </cfRule>
  </conditionalFormatting>
  <conditionalFormatting sqref="R32:R40">
    <cfRule type="cellIs" dxfId="1916" priority="1466" operator="greaterThan">
      <formula>1</formula>
    </cfRule>
    <cfRule type="cellIs" dxfId="1915" priority="1467" operator="lessThan">
      <formula>0.8</formula>
    </cfRule>
  </conditionalFormatting>
  <conditionalFormatting sqref="Q32:Q40">
    <cfRule type="cellIs" dxfId="1914" priority="1465" operator="lessThan">
      <formula>0</formula>
    </cfRule>
  </conditionalFormatting>
  <conditionalFormatting sqref="R32:R40">
    <cfRule type="cellIs" dxfId="1913" priority="1463" operator="lessThan">
      <formula>0.8</formula>
    </cfRule>
    <cfRule type="cellIs" dxfId="1912" priority="1464" operator="greaterThan">
      <formula>1</formula>
    </cfRule>
  </conditionalFormatting>
  <conditionalFormatting sqref="R32:R40">
    <cfRule type="cellIs" dxfId="1911" priority="1461" operator="greaterThan">
      <formula>1</formula>
    </cfRule>
    <cfRule type="cellIs" dxfId="1910" priority="1462" operator="lessThan">
      <formula>0.8</formula>
    </cfRule>
  </conditionalFormatting>
  <conditionalFormatting sqref="Q32:Q40">
    <cfRule type="cellIs" dxfId="1909" priority="1456" operator="lessThan">
      <formula>0</formula>
    </cfRule>
  </conditionalFormatting>
  <conditionalFormatting sqref="R32:R40">
    <cfRule type="cellIs" dxfId="1908" priority="1459" operator="lessThan">
      <formula>0.8</formula>
    </cfRule>
    <cfRule type="cellIs" dxfId="1907" priority="1460" operator="greaterThan">
      <formula>1</formula>
    </cfRule>
  </conditionalFormatting>
  <conditionalFormatting sqref="R32:R40">
    <cfRule type="cellIs" dxfId="1906" priority="1457" operator="greaterThan">
      <formula>1</formula>
    </cfRule>
    <cfRule type="cellIs" dxfId="1905" priority="1458" operator="lessThan">
      <formula>0.8</formula>
    </cfRule>
  </conditionalFormatting>
  <conditionalFormatting sqref="Q32:Q40">
    <cfRule type="cellIs" dxfId="1904" priority="1451" operator="lessThan">
      <formula>0</formula>
    </cfRule>
  </conditionalFormatting>
  <conditionalFormatting sqref="R32:R40">
    <cfRule type="cellIs" dxfId="1903" priority="1454" operator="lessThan">
      <formula>0.8</formula>
    </cfRule>
    <cfRule type="cellIs" dxfId="1902" priority="1455" operator="greaterThan">
      <formula>1</formula>
    </cfRule>
  </conditionalFormatting>
  <conditionalFormatting sqref="R32:R40">
    <cfRule type="cellIs" dxfId="1901" priority="1452" operator="greaterThan">
      <formula>1</formula>
    </cfRule>
    <cfRule type="cellIs" dxfId="1900" priority="1453" operator="lessThan">
      <formula>0.8</formula>
    </cfRule>
  </conditionalFormatting>
  <conditionalFormatting sqref="Q32:Q40">
    <cfRule type="cellIs" dxfId="1899" priority="1450" operator="lessThan">
      <formula>0</formula>
    </cfRule>
  </conditionalFormatting>
  <conditionalFormatting sqref="R32:R40">
    <cfRule type="cellIs" dxfId="1898" priority="1448" operator="lessThan">
      <formula>0.8</formula>
    </cfRule>
    <cfRule type="cellIs" dxfId="1897" priority="1449" operator="greaterThan">
      <formula>1</formula>
    </cfRule>
  </conditionalFormatting>
  <conditionalFormatting sqref="R32:R40">
    <cfRule type="cellIs" dxfId="1896" priority="1446" operator="greaterThan">
      <formula>1</formula>
    </cfRule>
    <cfRule type="cellIs" dxfId="1895" priority="1447" operator="lessThan">
      <formula>0.8</formula>
    </cfRule>
  </conditionalFormatting>
  <conditionalFormatting sqref="Q32:Q40">
    <cfRule type="cellIs" dxfId="1894" priority="1445" operator="lessThan">
      <formula>0</formula>
    </cfRule>
  </conditionalFormatting>
  <conditionalFormatting sqref="R32:R40">
    <cfRule type="cellIs" dxfId="1893" priority="1443" operator="lessThan">
      <formula>0.8</formula>
    </cfRule>
    <cfRule type="cellIs" dxfId="1892" priority="1444" operator="greaterThan">
      <formula>1</formula>
    </cfRule>
  </conditionalFormatting>
  <conditionalFormatting sqref="R32:R40">
    <cfRule type="cellIs" dxfId="1891" priority="1441" operator="greaterThan">
      <formula>1</formula>
    </cfRule>
    <cfRule type="cellIs" dxfId="1890" priority="1442" operator="lessThan">
      <formula>0.8</formula>
    </cfRule>
  </conditionalFormatting>
  <conditionalFormatting sqref="Q19:Q25">
    <cfRule type="cellIs" dxfId="1889" priority="1440" operator="lessThan">
      <formula>0</formula>
    </cfRule>
  </conditionalFormatting>
  <conditionalFormatting sqref="R19:R25">
    <cfRule type="cellIs" dxfId="1888" priority="1438" operator="lessThan">
      <formula>0.8</formula>
    </cfRule>
    <cfRule type="cellIs" dxfId="1887" priority="1439" operator="greaterThan">
      <formula>1</formula>
    </cfRule>
  </conditionalFormatting>
  <conditionalFormatting sqref="R19:R25">
    <cfRule type="cellIs" dxfId="1886" priority="1436" operator="greaterThan">
      <formula>1</formula>
    </cfRule>
    <cfRule type="cellIs" dxfId="1885" priority="1437" operator="lessThan">
      <formula>0.8</formula>
    </cfRule>
  </conditionalFormatting>
  <conditionalFormatting sqref="R19:R25">
    <cfRule type="cellIs" dxfId="1884" priority="1433" operator="lessThan">
      <formula>0.8</formula>
    </cfRule>
    <cfRule type="cellIs" dxfId="1883" priority="1434" operator="greaterThan">
      <formula>1</formula>
    </cfRule>
  </conditionalFormatting>
  <conditionalFormatting sqref="R19:R25">
    <cfRule type="cellIs" dxfId="1882" priority="1431" operator="greaterThan">
      <formula>1</formula>
    </cfRule>
    <cfRule type="cellIs" dxfId="1881" priority="1432" operator="lessThan">
      <formula>0.8</formula>
    </cfRule>
  </conditionalFormatting>
  <conditionalFormatting sqref="Q19:Q25">
    <cfRule type="cellIs" dxfId="1880" priority="1435" operator="lessThan">
      <formula>0</formula>
    </cfRule>
  </conditionalFormatting>
  <conditionalFormatting sqref="R19:R25">
    <cfRule type="cellIs" dxfId="1879" priority="1428" operator="lessThan">
      <formula>0.8</formula>
    </cfRule>
    <cfRule type="cellIs" dxfId="1878" priority="1429" operator="greaterThan">
      <formula>1</formula>
    </cfRule>
  </conditionalFormatting>
  <conditionalFormatting sqref="R19:R25">
    <cfRule type="cellIs" dxfId="1877" priority="1426" operator="greaterThan">
      <formula>1</formula>
    </cfRule>
    <cfRule type="cellIs" dxfId="1876" priority="1427" operator="lessThan">
      <formula>0.8</formula>
    </cfRule>
  </conditionalFormatting>
  <conditionalFormatting sqref="Q19:Q25">
    <cfRule type="cellIs" dxfId="1875" priority="1430" operator="lessThan">
      <formula>0</formula>
    </cfRule>
  </conditionalFormatting>
  <conditionalFormatting sqref="Q19:Q25">
    <cfRule type="cellIs" dxfId="1874" priority="1425" operator="lessThan">
      <formula>0</formula>
    </cfRule>
  </conditionalFormatting>
  <conditionalFormatting sqref="R19:R25">
    <cfRule type="cellIs" dxfId="1873" priority="1423" operator="lessThan">
      <formula>0.8</formula>
    </cfRule>
    <cfRule type="cellIs" dxfId="1872" priority="1424" operator="greaterThan">
      <formula>1</formula>
    </cfRule>
  </conditionalFormatting>
  <conditionalFormatting sqref="R19:R25">
    <cfRule type="cellIs" dxfId="1871" priority="1421" operator="greaterThan">
      <formula>1</formula>
    </cfRule>
    <cfRule type="cellIs" dxfId="1870" priority="1422" operator="lessThan">
      <formula>0.8</formula>
    </cfRule>
  </conditionalFormatting>
  <conditionalFormatting sqref="Q135:Q136">
    <cfRule type="cellIs" dxfId="1869" priority="1420" operator="lessThan">
      <formula>0</formula>
    </cfRule>
  </conditionalFormatting>
  <conditionalFormatting sqref="R135:R136 R139:R145">
    <cfRule type="cellIs" dxfId="1868" priority="1418" operator="lessThan">
      <formula>0.8</formula>
    </cfRule>
    <cfRule type="cellIs" dxfId="1867" priority="1419" operator="greaterThan">
      <formula>1</formula>
    </cfRule>
  </conditionalFormatting>
  <conditionalFormatting sqref="R135:R136 R139:R145">
    <cfRule type="cellIs" dxfId="1866" priority="1416" operator="greaterThan">
      <formula>1</formula>
    </cfRule>
    <cfRule type="cellIs" dxfId="1865" priority="1417" operator="lessThan">
      <formula>0.8</formula>
    </cfRule>
  </conditionalFormatting>
  <conditionalFormatting sqref="P135:P136 P139 P141 P143 P145">
    <cfRule type="cellIs" dxfId="1864" priority="1415" operator="greaterThan">
      <formula>0</formula>
    </cfRule>
  </conditionalFormatting>
  <conditionalFormatting sqref="P135:P136 P139 P141 P143 P145">
    <cfRule type="cellIs" dxfId="1863" priority="1409" operator="greaterThan">
      <formula>0</formula>
    </cfRule>
  </conditionalFormatting>
  <conditionalFormatting sqref="Q135:Q136">
    <cfRule type="cellIs" dxfId="1862" priority="1414" operator="lessThan">
      <formula>0</formula>
    </cfRule>
  </conditionalFormatting>
  <conditionalFormatting sqref="R135:R136 R139:R145">
    <cfRule type="cellIs" dxfId="1861" priority="1412" operator="lessThan">
      <formula>0.8</formula>
    </cfRule>
    <cfRule type="cellIs" dxfId="1860" priority="1413" operator="greaterThan">
      <formula>1</formula>
    </cfRule>
  </conditionalFormatting>
  <conditionalFormatting sqref="R135:R136 R139:R145">
    <cfRule type="cellIs" dxfId="1859" priority="1410" operator="greaterThan">
      <formula>1</formula>
    </cfRule>
    <cfRule type="cellIs" dxfId="1858" priority="1411" operator="lessThan">
      <formula>0.8</formula>
    </cfRule>
  </conditionalFormatting>
  <conditionalFormatting sqref="Q19:Q25">
    <cfRule type="cellIs" dxfId="1857" priority="1408" operator="lessThan">
      <formula>0</formula>
    </cfRule>
  </conditionalFormatting>
  <conditionalFormatting sqref="R19:R25">
    <cfRule type="cellIs" dxfId="1856" priority="1406" operator="lessThan">
      <formula>0.8</formula>
    </cfRule>
    <cfRule type="cellIs" dxfId="1855" priority="1407" operator="greaterThan">
      <formula>1</formula>
    </cfRule>
  </conditionalFormatting>
  <conditionalFormatting sqref="R19:R25">
    <cfRule type="cellIs" dxfId="1854" priority="1404" operator="greaterThan">
      <formula>1</formula>
    </cfRule>
    <cfRule type="cellIs" dxfId="1853" priority="1405" operator="lessThan">
      <formula>0.8</formula>
    </cfRule>
  </conditionalFormatting>
  <conditionalFormatting sqref="Q19:Q25">
    <cfRule type="cellIs" dxfId="1852" priority="1403" operator="lessThan">
      <formula>0</formula>
    </cfRule>
  </conditionalFormatting>
  <conditionalFormatting sqref="R19:R25">
    <cfRule type="cellIs" dxfId="1851" priority="1401" operator="lessThan">
      <formula>0.8</formula>
    </cfRule>
    <cfRule type="cellIs" dxfId="1850" priority="1402" operator="greaterThan">
      <formula>1</formula>
    </cfRule>
  </conditionalFormatting>
  <conditionalFormatting sqref="R19:R25">
    <cfRule type="cellIs" dxfId="1849" priority="1399" operator="greaterThan">
      <formula>1</formula>
    </cfRule>
    <cfRule type="cellIs" dxfId="1848" priority="1400" operator="lessThan">
      <formula>0.8</formula>
    </cfRule>
  </conditionalFormatting>
  <conditionalFormatting sqref="Q19:Q25">
    <cfRule type="cellIs" dxfId="1847" priority="1398" operator="lessThan">
      <formula>0</formula>
    </cfRule>
  </conditionalFormatting>
  <conditionalFormatting sqref="R19:R25">
    <cfRule type="cellIs" dxfId="1846" priority="1396" operator="lessThan">
      <formula>0.8</formula>
    </cfRule>
    <cfRule type="cellIs" dxfId="1845" priority="1397" operator="greaterThan">
      <formula>1</formula>
    </cfRule>
  </conditionalFormatting>
  <conditionalFormatting sqref="R19:R25">
    <cfRule type="cellIs" dxfId="1844" priority="1394" operator="greaterThan">
      <formula>1</formula>
    </cfRule>
    <cfRule type="cellIs" dxfId="1843" priority="1395" operator="lessThan">
      <formula>0.8</formula>
    </cfRule>
  </conditionalFormatting>
  <conditionalFormatting sqref="Q19:Q25">
    <cfRule type="cellIs" dxfId="1842" priority="1393" operator="lessThan">
      <formula>0</formula>
    </cfRule>
  </conditionalFormatting>
  <conditionalFormatting sqref="R19:R25">
    <cfRule type="cellIs" dxfId="1841" priority="1391" operator="lessThan">
      <formula>0.8</formula>
    </cfRule>
    <cfRule type="cellIs" dxfId="1840" priority="1392" operator="greaterThan">
      <formula>1</formula>
    </cfRule>
  </conditionalFormatting>
  <conditionalFormatting sqref="R19:R25">
    <cfRule type="cellIs" dxfId="1839" priority="1389" operator="greaterThan">
      <formula>1</formula>
    </cfRule>
    <cfRule type="cellIs" dxfId="1838" priority="1390" operator="lessThan">
      <formula>0.8</formula>
    </cfRule>
  </conditionalFormatting>
  <conditionalFormatting sqref="R19:R25">
    <cfRule type="cellIs" dxfId="1837" priority="1386" operator="lessThan">
      <formula>0.8</formula>
    </cfRule>
    <cfRule type="cellIs" dxfId="1836" priority="1387" operator="greaterThan">
      <formula>1</formula>
    </cfRule>
  </conditionalFormatting>
  <conditionalFormatting sqref="R19:R25">
    <cfRule type="cellIs" dxfId="1835" priority="1384" operator="greaterThan">
      <formula>1</formula>
    </cfRule>
    <cfRule type="cellIs" dxfId="1834" priority="1385" operator="lessThan">
      <formula>0.8</formula>
    </cfRule>
  </conditionalFormatting>
  <conditionalFormatting sqref="Q19:Q25">
    <cfRule type="cellIs" dxfId="1833" priority="1388" operator="lessThan">
      <formula>0</formula>
    </cfRule>
  </conditionalFormatting>
  <conditionalFormatting sqref="Q19:Q25">
    <cfRule type="cellIs" dxfId="1832" priority="1383" operator="lessThan">
      <formula>0</formula>
    </cfRule>
  </conditionalFormatting>
  <conditionalFormatting sqref="R19:R25">
    <cfRule type="cellIs" dxfId="1831" priority="1381" operator="lessThan">
      <formula>0.8</formula>
    </cfRule>
    <cfRule type="cellIs" dxfId="1830" priority="1382" operator="greaterThan">
      <formula>1</formula>
    </cfRule>
  </conditionalFormatting>
  <conditionalFormatting sqref="R19:R25">
    <cfRule type="cellIs" dxfId="1829" priority="1379" operator="greaterThan">
      <formula>1</formula>
    </cfRule>
    <cfRule type="cellIs" dxfId="1828" priority="1380" operator="lessThan">
      <formula>0.8</formula>
    </cfRule>
  </conditionalFormatting>
  <conditionalFormatting sqref="Q19:Q25">
    <cfRule type="cellIs" dxfId="1827" priority="1378" operator="lessThan">
      <formula>0</formula>
    </cfRule>
  </conditionalFormatting>
  <conditionalFormatting sqref="R19:R25">
    <cfRule type="cellIs" dxfId="1826" priority="1376" operator="lessThan">
      <formula>0.8</formula>
    </cfRule>
    <cfRule type="cellIs" dxfId="1825" priority="1377" operator="greaterThan">
      <formula>1</formula>
    </cfRule>
  </conditionalFormatting>
  <conditionalFormatting sqref="R19:R25">
    <cfRule type="cellIs" dxfId="1824" priority="1374" operator="greaterThan">
      <formula>1</formula>
    </cfRule>
    <cfRule type="cellIs" dxfId="1823" priority="1375" operator="lessThan">
      <formula>0.8</formula>
    </cfRule>
  </conditionalFormatting>
  <conditionalFormatting sqref="Q19:Q25">
    <cfRule type="cellIs" dxfId="1822" priority="1373" operator="lessThan">
      <formula>0</formula>
    </cfRule>
  </conditionalFormatting>
  <conditionalFormatting sqref="R19:R25">
    <cfRule type="cellIs" dxfId="1821" priority="1371" operator="lessThan">
      <formula>0.8</formula>
    </cfRule>
    <cfRule type="cellIs" dxfId="1820" priority="1372" operator="greaterThan">
      <formula>1</formula>
    </cfRule>
  </conditionalFormatting>
  <conditionalFormatting sqref="R19:R25">
    <cfRule type="cellIs" dxfId="1819" priority="1369" operator="greaterThan">
      <formula>1</formula>
    </cfRule>
    <cfRule type="cellIs" dxfId="1818" priority="1370" operator="lessThan">
      <formula>0.8</formula>
    </cfRule>
  </conditionalFormatting>
  <conditionalFormatting sqref="Q19:Q25">
    <cfRule type="cellIs" dxfId="1817" priority="1368" operator="lessThan">
      <formula>0</formula>
    </cfRule>
  </conditionalFormatting>
  <conditionalFormatting sqref="R19:R25">
    <cfRule type="cellIs" dxfId="1816" priority="1366" operator="lessThan">
      <formula>0.8</formula>
    </cfRule>
    <cfRule type="cellIs" dxfId="1815" priority="1367" operator="greaterThan">
      <formula>1</formula>
    </cfRule>
  </conditionalFormatting>
  <conditionalFormatting sqref="R19:R25">
    <cfRule type="cellIs" dxfId="1814" priority="1364" operator="greaterThan">
      <formula>1</formula>
    </cfRule>
    <cfRule type="cellIs" dxfId="1813" priority="1365" operator="lessThan">
      <formula>0.8</formula>
    </cfRule>
  </conditionalFormatting>
  <conditionalFormatting sqref="Q19:Q25">
    <cfRule type="cellIs" dxfId="1812" priority="1363" operator="lessThan">
      <formula>0</formula>
    </cfRule>
  </conditionalFormatting>
  <conditionalFormatting sqref="R19:R25">
    <cfRule type="cellIs" dxfId="1811" priority="1361" operator="lessThan">
      <formula>0.8</formula>
    </cfRule>
    <cfRule type="cellIs" dxfId="1810" priority="1362" operator="greaterThan">
      <formula>1</formula>
    </cfRule>
  </conditionalFormatting>
  <conditionalFormatting sqref="R19:R25">
    <cfRule type="cellIs" dxfId="1809" priority="1359" operator="greaterThan">
      <formula>1</formula>
    </cfRule>
    <cfRule type="cellIs" dxfId="1808" priority="1360" operator="lessThan">
      <formula>0.8</formula>
    </cfRule>
  </conditionalFormatting>
  <conditionalFormatting sqref="Q19:Q25">
    <cfRule type="cellIs" dxfId="1807" priority="1358" operator="lessThan">
      <formula>0</formula>
    </cfRule>
  </conditionalFormatting>
  <conditionalFormatting sqref="R19:R25">
    <cfRule type="cellIs" dxfId="1806" priority="1356" operator="lessThan">
      <formula>0.8</formula>
    </cfRule>
    <cfRule type="cellIs" dxfId="1805" priority="1357" operator="greaterThan">
      <formula>1</formula>
    </cfRule>
  </conditionalFormatting>
  <conditionalFormatting sqref="R19:R25">
    <cfRule type="cellIs" dxfId="1804" priority="1354" operator="greaterThan">
      <formula>1</formula>
    </cfRule>
    <cfRule type="cellIs" dxfId="1803" priority="1355" operator="lessThan">
      <formula>0.8</formula>
    </cfRule>
  </conditionalFormatting>
  <conditionalFormatting sqref="Q19:Q25">
    <cfRule type="cellIs" dxfId="1802" priority="1353" operator="lessThan">
      <formula>0</formula>
    </cfRule>
  </conditionalFormatting>
  <conditionalFormatting sqref="R19:R25">
    <cfRule type="cellIs" dxfId="1801" priority="1351" operator="lessThan">
      <formula>0.8</formula>
    </cfRule>
    <cfRule type="cellIs" dxfId="1800" priority="1352" operator="greaterThan">
      <formula>1</formula>
    </cfRule>
  </conditionalFormatting>
  <conditionalFormatting sqref="R19:R25">
    <cfRule type="cellIs" dxfId="1799" priority="1349" operator="greaterThan">
      <formula>1</formula>
    </cfRule>
    <cfRule type="cellIs" dxfId="1798" priority="1350" operator="lessThan">
      <formula>0.8</formula>
    </cfRule>
  </conditionalFormatting>
  <conditionalFormatting sqref="Q19:Q25">
    <cfRule type="cellIs" dxfId="1797" priority="1348" operator="lessThan">
      <formula>0</formula>
    </cfRule>
  </conditionalFormatting>
  <conditionalFormatting sqref="R19:R25">
    <cfRule type="cellIs" dxfId="1796" priority="1346" operator="lessThan">
      <formula>0.8</formula>
    </cfRule>
    <cfRule type="cellIs" dxfId="1795" priority="1347" operator="greaterThan">
      <formula>1</formula>
    </cfRule>
  </conditionalFormatting>
  <conditionalFormatting sqref="R19:R25">
    <cfRule type="cellIs" dxfId="1794" priority="1344" operator="greaterThan">
      <formula>1</formula>
    </cfRule>
    <cfRule type="cellIs" dxfId="1793" priority="1345" operator="lessThan">
      <formula>0.8</formula>
    </cfRule>
  </conditionalFormatting>
  <conditionalFormatting sqref="Q19:Q25">
    <cfRule type="cellIs" dxfId="1792" priority="1343" operator="lessThan">
      <formula>0</formula>
    </cfRule>
  </conditionalFormatting>
  <conditionalFormatting sqref="R19:R25">
    <cfRule type="cellIs" dxfId="1791" priority="1341" operator="lessThan">
      <formula>0.8</formula>
    </cfRule>
    <cfRule type="cellIs" dxfId="1790" priority="1342" operator="greaterThan">
      <formula>1</formula>
    </cfRule>
  </conditionalFormatting>
  <conditionalFormatting sqref="R19:R25">
    <cfRule type="cellIs" dxfId="1789" priority="1339" operator="greaterThan">
      <formula>1</formula>
    </cfRule>
    <cfRule type="cellIs" dxfId="1788" priority="1340" operator="lessThan">
      <formula>0.8</formula>
    </cfRule>
  </conditionalFormatting>
  <conditionalFormatting sqref="R19:R25">
    <cfRule type="cellIs" dxfId="1787" priority="1336" operator="lessThan">
      <formula>0.8</formula>
    </cfRule>
    <cfRule type="cellIs" dxfId="1786" priority="1337" operator="greaterThan">
      <formula>1</formula>
    </cfRule>
  </conditionalFormatting>
  <conditionalFormatting sqref="R19:R25">
    <cfRule type="cellIs" dxfId="1785" priority="1334" operator="greaterThan">
      <formula>1</formula>
    </cfRule>
    <cfRule type="cellIs" dxfId="1784" priority="1335" operator="lessThan">
      <formula>0.8</formula>
    </cfRule>
  </conditionalFormatting>
  <conditionalFormatting sqref="Q19:Q25">
    <cfRule type="cellIs" dxfId="1783" priority="1338" operator="lessThan">
      <formula>0</formula>
    </cfRule>
  </conditionalFormatting>
  <conditionalFormatting sqref="Q32:Q40">
    <cfRule type="cellIs" dxfId="1782" priority="1333" operator="lessThan">
      <formula>0</formula>
    </cfRule>
  </conditionalFormatting>
  <conditionalFormatting sqref="R32:R40">
    <cfRule type="cellIs" dxfId="1781" priority="1331" operator="lessThan">
      <formula>0.8</formula>
    </cfRule>
    <cfRule type="cellIs" dxfId="1780" priority="1332" operator="greaterThan">
      <formula>1</formula>
    </cfRule>
  </conditionalFormatting>
  <conditionalFormatting sqref="R32:R40">
    <cfRule type="cellIs" dxfId="1779" priority="1329" operator="greaterThan">
      <formula>1</formula>
    </cfRule>
    <cfRule type="cellIs" dxfId="1778" priority="1330" operator="lessThan">
      <formula>0.8</formula>
    </cfRule>
  </conditionalFormatting>
  <conditionalFormatting sqref="Q32:Q40">
    <cfRule type="cellIs" dxfId="1777" priority="1328" operator="lessThan">
      <formula>0</formula>
    </cfRule>
  </conditionalFormatting>
  <conditionalFormatting sqref="R32:R40">
    <cfRule type="cellIs" dxfId="1776" priority="1326" operator="lessThan">
      <formula>0.8</formula>
    </cfRule>
    <cfRule type="cellIs" dxfId="1775" priority="1327" operator="greaterThan">
      <formula>1</formula>
    </cfRule>
  </conditionalFormatting>
  <conditionalFormatting sqref="R32:R40">
    <cfRule type="cellIs" dxfId="1774" priority="1324" operator="greaterThan">
      <formula>1</formula>
    </cfRule>
    <cfRule type="cellIs" dxfId="1773" priority="1325" operator="lessThan">
      <formula>0.8</formula>
    </cfRule>
  </conditionalFormatting>
  <conditionalFormatting sqref="Q32:Q40">
    <cfRule type="cellIs" dxfId="1772" priority="1323" operator="lessThan">
      <formula>0</formula>
    </cfRule>
  </conditionalFormatting>
  <conditionalFormatting sqref="R32:R40">
    <cfRule type="cellIs" dxfId="1771" priority="1321" operator="lessThan">
      <formula>0.8</formula>
    </cfRule>
    <cfRule type="cellIs" dxfId="1770" priority="1322" operator="greaterThan">
      <formula>1</formula>
    </cfRule>
  </conditionalFormatting>
  <conditionalFormatting sqref="R32:R40">
    <cfRule type="cellIs" dxfId="1769" priority="1319" operator="greaterThan">
      <formula>1</formula>
    </cfRule>
    <cfRule type="cellIs" dxfId="1768" priority="1320" operator="lessThan">
      <formula>0.8</formula>
    </cfRule>
  </conditionalFormatting>
  <conditionalFormatting sqref="Q32:Q40">
    <cfRule type="cellIs" dxfId="1767" priority="1318" operator="lessThan">
      <formula>0</formula>
    </cfRule>
  </conditionalFormatting>
  <conditionalFormatting sqref="R32:R40">
    <cfRule type="cellIs" dxfId="1766" priority="1316" operator="lessThan">
      <formula>0.8</formula>
    </cfRule>
    <cfRule type="cellIs" dxfId="1765" priority="1317" operator="greaterThan">
      <formula>1</formula>
    </cfRule>
  </conditionalFormatting>
  <conditionalFormatting sqref="R32:R40">
    <cfRule type="cellIs" dxfId="1764" priority="1314" operator="greaterThan">
      <formula>1</formula>
    </cfRule>
    <cfRule type="cellIs" dxfId="1763" priority="1315" operator="lessThan">
      <formula>0.8</formula>
    </cfRule>
  </conditionalFormatting>
  <conditionalFormatting sqref="Q32:Q40">
    <cfRule type="cellIs" dxfId="1762" priority="1313" operator="lessThan">
      <formula>0</formula>
    </cfRule>
  </conditionalFormatting>
  <conditionalFormatting sqref="R32:R40">
    <cfRule type="cellIs" dxfId="1761" priority="1311" operator="lessThan">
      <formula>0.8</formula>
    </cfRule>
    <cfRule type="cellIs" dxfId="1760" priority="1312" operator="greaterThan">
      <formula>1</formula>
    </cfRule>
  </conditionalFormatting>
  <conditionalFormatting sqref="R32:R40">
    <cfRule type="cellIs" dxfId="1759" priority="1309" operator="greaterThan">
      <formula>1</formula>
    </cfRule>
    <cfRule type="cellIs" dxfId="1758" priority="1310" operator="lessThan">
      <formula>0.8</formula>
    </cfRule>
  </conditionalFormatting>
  <conditionalFormatting sqref="Q32:Q40">
    <cfRule type="cellIs" dxfId="1757" priority="1308" operator="lessThan">
      <formula>0</formula>
    </cfRule>
  </conditionalFormatting>
  <conditionalFormatting sqref="R32:R40">
    <cfRule type="cellIs" dxfId="1756" priority="1306" operator="lessThan">
      <formula>0.8</formula>
    </cfRule>
    <cfRule type="cellIs" dxfId="1755" priority="1307" operator="greaterThan">
      <formula>1</formula>
    </cfRule>
  </conditionalFormatting>
  <conditionalFormatting sqref="R32:R40">
    <cfRule type="cellIs" dxfId="1754" priority="1304" operator="greaterThan">
      <formula>1</formula>
    </cfRule>
    <cfRule type="cellIs" dxfId="1753" priority="1305" operator="lessThan">
      <formula>0.8</formula>
    </cfRule>
  </conditionalFormatting>
  <conditionalFormatting sqref="R32:R40">
    <cfRule type="cellIs" dxfId="1752" priority="1301" operator="lessThan">
      <formula>0.8</formula>
    </cfRule>
    <cfRule type="cellIs" dxfId="1751" priority="1302" operator="greaterThan">
      <formula>1</formula>
    </cfRule>
  </conditionalFormatting>
  <conditionalFormatting sqref="R32:R40">
    <cfRule type="cellIs" dxfId="1750" priority="1299" operator="greaterThan">
      <formula>1</formula>
    </cfRule>
    <cfRule type="cellIs" dxfId="1749" priority="1300" operator="lessThan">
      <formula>0.8</formula>
    </cfRule>
  </conditionalFormatting>
  <conditionalFormatting sqref="Q32:Q40">
    <cfRule type="cellIs" dxfId="1748" priority="1303" operator="lessThan">
      <formula>0</formula>
    </cfRule>
  </conditionalFormatting>
  <conditionalFormatting sqref="Q32:Q40">
    <cfRule type="cellIs" dxfId="1747" priority="1298" operator="lessThan">
      <formula>0</formula>
    </cfRule>
  </conditionalFormatting>
  <conditionalFormatting sqref="R32:R40">
    <cfRule type="cellIs" dxfId="1746" priority="1296" operator="lessThan">
      <formula>0.8</formula>
    </cfRule>
    <cfRule type="cellIs" dxfId="1745" priority="1297" operator="greaterThan">
      <formula>1</formula>
    </cfRule>
  </conditionalFormatting>
  <conditionalFormatting sqref="R32:R40">
    <cfRule type="cellIs" dxfId="1744" priority="1294" operator="greaterThan">
      <formula>1</formula>
    </cfRule>
    <cfRule type="cellIs" dxfId="1743" priority="1295" operator="lessThan">
      <formula>0.8</formula>
    </cfRule>
  </conditionalFormatting>
  <conditionalFormatting sqref="Q32:Q40">
    <cfRule type="cellIs" dxfId="1742" priority="1293" operator="lessThan">
      <formula>0</formula>
    </cfRule>
  </conditionalFormatting>
  <conditionalFormatting sqref="R32:R40">
    <cfRule type="cellIs" dxfId="1741" priority="1291" operator="lessThan">
      <formula>0.8</formula>
    </cfRule>
    <cfRule type="cellIs" dxfId="1740" priority="1292" operator="greaterThan">
      <formula>1</formula>
    </cfRule>
  </conditionalFormatting>
  <conditionalFormatting sqref="R32:R40">
    <cfRule type="cellIs" dxfId="1739" priority="1289" operator="greaterThan">
      <formula>1</formula>
    </cfRule>
    <cfRule type="cellIs" dxfId="1738" priority="1290" operator="lessThan">
      <formula>0.8</formula>
    </cfRule>
  </conditionalFormatting>
  <conditionalFormatting sqref="Q32:Q40">
    <cfRule type="cellIs" dxfId="1737" priority="1288" operator="lessThan">
      <formula>0</formula>
    </cfRule>
  </conditionalFormatting>
  <conditionalFormatting sqref="R32:R40">
    <cfRule type="cellIs" dxfId="1736" priority="1286" operator="lessThan">
      <formula>0.8</formula>
    </cfRule>
    <cfRule type="cellIs" dxfId="1735" priority="1287" operator="greaterThan">
      <formula>1</formula>
    </cfRule>
  </conditionalFormatting>
  <conditionalFormatting sqref="R32:R40">
    <cfRule type="cellIs" dxfId="1734" priority="1284" operator="greaterThan">
      <formula>1</formula>
    </cfRule>
    <cfRule type="cellIs" dxfId="1733" priority="1285" operator="lessThan">
      <formula>0.8</formula>
    </cfRule>
  </conditionalFormatting>
  <conditionalFormatting sqref="R32:R40">
    <cfRule type="cellIs" dxfId="1732" priority="1281" operator="lessThan">
      <formula>0.8</formula>
    </cfRule>
    <cfRule type="cellIs" dxfId="1731" priority="1282" operator="greaterThan">
      <formula>1</formula>
    </cfRule>
  </conditionalFormatting>
  <conditionalFormatting sqref="R32:R40">
    <cfRule type="cellIs" dxfId="1730" priority="1279" operator="greaterThan">
      <formula>1</formula>
    </cfRule>
    <cfRule type="cellIs" dxfId="1729" priority="1280" operator="lessThan">
      <formula>0.8</formula>
    </cfRule>
  </conditionalFormatting>
  <conditionalFormatting sqref="Q32:Q40">
    <cfRule type="cellIs" dxfId="1728" priority="1283" operator="lessThan">
      <formula>0</formula>
    </cfRule>
  </conditionalFormatting>
  <conditionalFormatting sqref="Q32:Q40">
    <cfRule type="cellIs" dxfId="1727" priority="1278" operator="lessThan">
      <formula>0</formula>
    </cfRule>
  </conditionalFormatting>
  <conditionalFormatting sqref="R32:R40">
    <cfRule type="cellIs" dxfId="1726" priority="1276" operator="lessThan">
      <formula>0.8</formula>
    </cfRule>
    <cfRule type="cellIs" dxfId="1725" priority="1277" operator="greaterThan">
      <formula>1</formula>
    </cfRule>
  </conditionalFormatting>
  <conditionalFormatting sqref="R32:R40">
    <cfRule type="cellIs" dxfId="1724" priority="1274" operator="greaterThan">
      <formula>1</formula>
    </cfRule>
    <cfRule type="cellIs" dxfId="1723" priority="1275" operator="lessThan">
      <formula>0.8</formula>
    </cfRule>
  </conditionalFormatting>
  <conditionalFormatting sqref="R32:R40">
    <cfRule type="cellIs" dxfId="1722" priority="1271" operator="lessThan">
      <formula>0.8</formula>
    </cfRule>
    <cfRule type="cellIs" dxfId="1721" priority="1272" operator="greaterThan">
      <formula>1</formula>
    </cfRule>
  </conditionalFormatting>
  <conditionalFormatting sqref="R32:R40">
    <cfRule type="cellIs" dxfId="1720" priority="1269" operator="greaterThan">
      <formula>1</formula>
    </cfRule>
    <cfRule type="cellIs" dxfId="1719" priority="1270" operator="lessThan">
      <formula>0.8</formula>
    </cfRule>
  </conditionalFormatting>
  <conditionalFormatting sqref="Q32:Q40">
    <cfRule type="cellIs" dxfId="1718" priority="1273" operator="lessThan">
      <formula>0</formula>
    </cfRule>
  </conditionalFormatting>
  <conditionalFormatting sqref="R32:R40">
    <cfRule type="cellIs" dxfId="1717" priority="1266" operator="lessThan">
      <formula>0.8</formula>
    </cfRule>
    <cfRule type="cellIs" dxfId="1716" priority="1267" operator="greaterThan">
      <formula>1</formula>
    </cfRule>
  </conditionalFormatting>
  <conditionalFormatting sqref="R32:R40">
    <cfRule type="cellIs" dxfId="1715" priority="1264" operator="greaterThan">
      <formula>1</formula>
    </cfRule>
    <cfRule type="cellIs" dxfId="1714" priority="1265" operator="lessThan">
      <formula>0.8</formula>
    </cfRule>
  </conditionalFormatting>
  <conditionalFormatting sqref="Q32:Q40">
    <cfRule type="cellIs" dxfId="1713" priority="1268" operator="lessThan">
      <formula>0</formula>
    </cfRule>
  </conditionalFormatting>
  <conditionalFormatting sqref="Q32:Q40">
    <cfRule type="cellIs" dxfId="1712" priority="1263" operator="lessThan">
      <formula>0</formula>
    </cfRule>
  </conditionalFormatting>
  <conditionalFormatting sqref="R32:R40">
    <cfRule type="cellIs" dxfId="1711" priority="1261" operator="lessThan">
      <formula>0.8</formula>
    </cfRule>
    <cfRule type="cellIs" dxfId="1710" priority="1262" operator="greaterThan">
      <formula>1</formula>
    </cfRule>
  </conditionalFormatting>
  <conditionalFormatting sqref="R32:R40">
    <cfRule type="cellIs" dxfId="1709" priority="1259" operator="greaterThan">
      <formula>1</formula>
    </cfRule>
    <cfRule type="cellIs" dxfId="1708" priority="1260" operator="lessThan">
      <formula>0.8</formula>
    </cfRule>
  </conditionalFormatting>
  <conditionalFormatting sqref="Q32:Q40">
    <cfRule type="cellIs" dxfId="1707" priority="1254" operator="lessThan">
      <formula>0</formula>
    </cfRule>
  </conditionalFormatting>
  <conditionalFormatting sqref="R32:R40">
    <cfRule type="cellIs" dxfId="1706" priority="1257" operator="lessThan">
      <formula>0.8</formula>
    </cfRule>
    <cfRule type="cellIs" dxfId="1705" priority="1258" operator="greaterThan">
      <formula>1</formula>
    </cfRule>
  </conditionalFormatting>
  <conditionalFormatting sqref="R32:R40">
    <cfRule type="cellIs" dxfId="1704" priority="1255" operator="greaterThan">
      <formula>1</formula>
    </cfRule>
    <cfRule type="cellIs" dxfId="1703" priority="1256" operator="lessThan">
      <formula>0.8</formula>
    </cfRule>
  </conditionalFormatting>
  <conditionalFormatting sqref="Q32:Q40">
    <cfRule type="cellIs" dxfId="1702" priority="1253" operator="lessThan">
      <formula>0</formula>
    </cfRule>
  </conditionalFormatting>
  <conditionalFormatting sqref="R32:R40">
    <cfRule type="cellIs" dxfId="1701" priority="1251" operator="lessThan">
      <formula>0.8</formula>
    </cfRule>
    <cfRule type="cellIs" dxfId="1700" priority="1252" operator="greaterThan">
      <formula>1</formula>
    </cfRule>
  </conditionalFormatting>
  <conditionalFormatting sqref="R32:R40">
    <cfRule type="cellIs" dxfId="1699" priority="1249" operator="greaterThan">
      <formula>1</formula>
    </cfRule>
    <cfRule type="cellIs" dxfId="1698" priority="1250" operator="lessThan">
      <formula>0.8</formula>
    </cfRule>
  </conditionalFormatting>
  <conditionalFormatting sqref="Q32:Q40">
    <cfRule type="cellIs" dxfId="1697" priority="1248" operator="lessThan">
      <formula>0</formula>
    </cfRule>
  </conditionalFormatting>
  <conditionalFormatting sqref="R32:R40">
    <cfRule type="cellIs" dxfId="1696" priority="1246" operator="lessThan">
      <formula>0.8</formula>
    </cfRule>
    <cfRule type="cellIs" dxfId="1695" priority="1247" operator="greaterThan">
      <formula>1</formula>
    </cfRule>
  </conditionalFormatting>
  <conditionalFormatting sqref="R32:R40">
    <cfRule type="cellIs" dxfId="1694" priority="1244" operator="greaterThan">
      <formula>1</formula>
    </cfRule>
    <cfRule type="cellIs" dxfId="1693" priority="1245" operator="lessThan">
      <formula>0.8</formula>
    </cfRule>
  </conditionalFormatting>
  <conditionalFormatting sqref="Q32:Q40">
    <cfRule type="cellIs" dxfId="1692" priority="1243" operator="lessThan">
      <formula>0</formula>
    </cfRule>
  </conditionalFormatting>
  <conditionalFormatting sqref="R32:R40">
    <cfRule type="cellIs" dxfId="1691" priority="1241" operator="lessThan">
      <formula>0.8</formula>
    </cfRule>
    <cfRule type="cellIs" dxfId="1690" priority="1242" operator="greaterThan">
      <formula>1</formula>
    </cfRule>
  </conditionalFormatting>
  <conditionalFormatting sqref="R32:R40">
    <cfRule type="cellIs" dxfId="1689" priority="1239" operator="greaterThan">
      <formula>1</formula>
    </cfRule>
    <cfRule type="cellIs" dxfId="1688" priority="1240" operator="lessThan">
      <formula>0.8</formula>
    </cfRule>
  </conditionalFormatting>
  <conditionalFormatting sqref="Q32:Q40">
    <cfRule type="cellIs" dxfId="1687" priority="1238" operator="lessThan">
      <formula>0</formula>
    </cfRule>
  </conditionalFormatting>
  <conditionalFormatting sqref="R32:R40">
    <cfRule type="cellIs" dxfId="1686" priority="1236" operator="lessThan">
      <formula>0.8</formula>
    </cfRule>
    <cfRule type="cellIs" dxfId="1685" priority="1237" operator="greaterThan">
      <formula>1</formula>
    </cfRule>
  </conditionalFormatting>
  <conditionalFormatting sqref="R32:R40">
    <cfRule type="cellIs" dxfId="1684" priority="1234" operator="greaterThan">
      <formula>1</formula>
    </cfRule>
    <cfRule type="cellIs" dxfId="1683" priority="1235" operator="lessThan">
      <formula>0.8</formula>
    </cfRule>
  </conditionalFormatting>
  <conditionalFormatting sqref="Q32:Q40">
    <cfRule type="cellIs" dxfId="1682" priority="1233" operator="lessThan">
      <formula>0</formula>
    </cfRule>
  </conditionalFormatting>
  <conditionalFormatting sqref="R32:R40">
    <cfRule type="cellIs" dxfId="1681" priority="1231" operator="lessThan">
      <formula>0.8</formula>
    </cfRule>
    <cfRule type="cellIs" dxfId="1680" priority="1232" operator="greaterThan">
      <formula>1</formula>
    </cfRule>
  </conditionalFormatting>
  <conditionalFormatting sqref="R32:R40">
    <cfRule type="cellIs" dxfId="1679" priority="1229" operator="greaterThan">
      <formula>1</formula>
    </cfRule>
    <cfRule type="cellIs" dxfId="1678" priority="1230" operator="lessThan">
      <formula>0.8</formula>
    </cfRule>
  </conditionalFormatting>
  <conditionalFormatting sqref="Q32:Q40">
    <cfRule type="cellIs" dxfId="1677" priority="1228" operator="lessThan">
      <formula>0</formula>
    </cfRule>
  </conditionalFormatting>
  <conditionalFormatting sqref="R32:R40">
    <cfRule type="cellIs" dxfId="1676" priority="1226" operator="lessThan">
      <formula>0.8</formula>
    </cfRule>
    <cfRule type="cellIs" dxfId="1675" priority="1227" operator="greaterThan">
      <formula>1</formula>
    </cfRule>
  </conditionalFormatting>
  <conditionalFormatting sqref="R32:R40">
    <cfRule type="cellIs" dxfId="1674" priority="1224" operator="greaterThan">
      <formula>1</formula>
    </cfRule>
    <cfRule type="cellIs" dxfId="1673" priority="1225" operator="lessThan">
      <formula>0.8</formula>
    </cfRule>
  </conditionalFormatting>
  <conditionalFormatting sqref="Q32:Q40">
    <cfRule type="cellIs" dxfId="1672" priority="1223" operator="lessThan">
      <formula>0</formula>
    </cfRule>
  </conditionalFormatting>
  <conditionalFormatting sqref="R32:R40">
    <cfRule type="cellIs" dxfId="1671" priority="1221" operator="lessThan">
      <formula>0.8</formula>
    </cfRule>
    <cfRule type="cellIs" dxfId="1670" priority="1222" operator="greaterThan">
      <formula>1</formula>
    </cfRule>
  </conditionalFormatting>
  <conditionalFormatting sqref="R32:R40">
    <cfRule type="cellIs" dxfId="1669" priority="1219" operator="greaterThan">
      <formula>1</formula>
    </cfRule>
    <cfRule type="cellIs" dxfId="1668" priority="1220" operator="lessThan">
      <formula>0.8</formula>
    </cfRule>
  </conditionalFormatting>
  <conditionalFormatting sqref="R32:R40">
    <cfRule type="cellIs" dxfId="1667" priority="1216" operator="lessThan">
      <formula>0.8</formula>
    </cfRule>
    <cfRule type="cellIs" dxfId="1666" priority="1217" operator="greaterThan">
      <formula>1</formula>
    </cfRule>
  </conditionalFormatting>
  <conditionalFormatting sqref="R32:R40">
    <cfRule type="cellIs" dxfId="1665" priority="1214" operator="greaterThan">
      <formula>1</formula>
    </cfRule>
    <cfRule type="cellIs" dxfId="1664" priority="1215" operator="lessThan">
      <formula>0.8</formula>
    </cfRule>
  </conditionalFormatting>
  <conditionalFormatting sqref="Q32:Q40">
    <cfRule type="cellIs" dxfId="1663" priority="1218" operator="lessThan">
      <formula>0</formula>
    </cfRule>
  </conditionalFormatting>
  <conditionalFormatting sqref="Q32:Q40">
    <cfRule type="cellIs" dxfId="1662" priority="1209" operator="lessThan">
      <formula>0</formula>
    </cfRule>
  </conditionalFormatting>
  <conditionalFormatting sqref="R32:R40">
    <cfRule type="cellIs" dxfId="1661" priority="1212" operator="lessThan">
      <formula>0.8</formula>
    </cfRule>
    <cfRule type="cellIs" dxfId="1660" priority="1213" operator="greaterThan">
      <formula>1</formula>
    </cfRule>
  </conditionalFormatting>
  <conditionalFormatting sqref="R32:R40">
    <cfRule type="cellIs" dxfId="1659" priority="1210" operator="greaterThan">
      <formula>1</formula>
    </cfRule>
    <cfRule type="cellIs" dxfId="1658" priority="1211" operator="lessThan">
      <formula>0.8</formula>
    </cfRule>
  </conditionalFormatting>
  <conditionalFormatting sqref="Q32:Q40">
    <cfRule type="cellIs" dxfId="1657" priority="1204" operator="lessThan">
      <formula>0</formula>
    </cfRule>
  </conditionalFormatting>
  <conditionalFormatting sqref="R32:R40">
    <cfRule type="cellIs" dxfId="1656" priority="1207" operator="lessThan">
      <formula>0.8</formula>
    </cfRule>
    <cfRule type="cellIs" dxfId="1655" priority="1208" operator="greaterThan">
      <formula>1</formula>
    </cfRule>
  </conditionalFormatting>
  <conditionalFormatting sqref="R32:R40">
    <cfRule type="cellIs" dxfId="1654" priority="1205" operator="greaterThan">
      <formula>1</formula>
    </cfRule>
    <cfRule type="cellIs" dxfId="1653" priority="1206" operator="lessThan">
      <formula>0.8</formula>
    </cfRule>
  </conditionalFormatting>
  <conditionalFormatting sqref="Q32:Q40">
    <cfRule type="cellIs" dxfId="1652" priority="1203" operator="lessThan">
      <formula>0</formula>
    </cfRule>
  </conditionalFormatting>
  <conditionalFormatting sqref="R32:R40">
    <cfRule type="cellIs" dxfId="1651" priority="1201" operator="lessThan">
      <formula>0.8</formula>
    </cfRule>
    <cfRule type="cellIs" dxfId="1650" priority="1202" operator="greaterThan">
      <formula>1</formula>
    </cfRule>
  </conditionalFormatting>
  <conditionalFormatting sqref="R32:R40">
    <cfRule type="cellIs" dxfId="1649" priority="1199" operator="greaterThan">
      <formula>1</formula>
    </cfRule>
    <cfRule type="cellIs" dxfId="1648" priority="1200" operator="lessThan">
      <formula>0.8</formula>
    </cfRule>
  </conditionalFormatting>
  <conditionalFormatting sqref="Q32:Q40">
    <cfRule type="cellIs" dxfId="1647" priority="1198" operator="lessThan">
      <formula>0</formula>
    </cfRule>
  </conditionalFormatting>
  <conditionalFormatting sqref="R32:R40">
    <cfRule type="cellIs" dxfId="1646" priority="1196" operator="lessThan">
      <formula>0.8</formula>
    </cfRule>
    <cfRule type="cellIs" dxfId="1645" priority="1197" operator="greaterThan">
      <formula>1</formula>
    </cfRule>
  </conditionalFormatting>
  <conditionalFormatting sqref="R32:R40">
    <cfRule type="cellIs" dxfId="1644" priority="1194" operator="greaterThan">
      <formula>1</formula>
    </cfRule>
    <cfRule type="cellIs" dxfId="1643" priority="1195" operator="lessThan">
      <formula>0.8</formula>
    </cfRule>
  </conditionalFormatting>
  <conditionalFormatting sqref="Q32:Q40">
    <cfRule type="cellIs" dxfId="1642" priority="1193" operator="lessThan">
      <formula>0</formula>
    </cfRule>
  </conditionalFormatting>
  <conditionalFormatting sqref="R32:R40">
    <cfRule type="cellIs" dxfId="1641" priority="1191" operator="lessThan">
      <formula>0.8</formula>
    </cfRule>
    <cfRule type="cellIs" dxfId="1640" priority="1192" operator="greaterThan">
      <formula>1</formula>
    </cfRule>
  </conditionalFormatting>
  <conditionalFormatting sqref="R32:R40">
    <cfRule type="cellIs" dxfId="1639" priority="1189" operator="greaterThan">
      <formula>1</formula>
    </cfRule>
    <cfRule type="cellIs" dxfId="1638" priority="1190" operator="lessThan">
      <formula>0.8</formula>
    </cfRule>
  </conditionalFormatting>
  <conditionalFormatting sqref="Q32:Q40">
    <cfRule type="cellIs" dxfId="1637" priority="1188" operator="lessThan">
      <formula>0</formula>
    </cfRule>
  </conditionalFormatting>
  <conditionalFormatting sqref="R32:R40">
    <cfRule type="cellIs" dxfId="1636" priority="1186" operator="lessThan">
      <formula>0.8</formula>
    </cfRule>
    <cfRule type="cellIs" dxfId="1635" priority="1187" operator="greaterThan">
      <formula>1</formula>
    </cfRule>
  </conditionalFormatting>
  <conditionalFormatting sqref="R32:R40">
    <cfRule type="cellIs" dxfId="1634" priority="1184" operator="greaterThan">
      <formula>1</formula>
    </cfRule>
    <cfRule type="cellIs" dxfId="1633" priority="1185" operator="lessThan">
      <formula>0.8</formula>
    </cfRule>
  </conditionalFormatting>
  <conditionalFormatting sqref="Q96:Q106">
    <cfRule type="cellIs" dxfId="1632" priority="1178" operator="lessThan">
      <formula>0</formula>
    </cfRule>
  </conditionalFormatting>
  <conditionalFormatting sqref="P96:P106">
    <cfRule type="cellIs" dxfId="1631" priority="1179" operator="greaterThan">
      <formula>0</formula>
    </cfRule>
  </conditionalFormatting>
  <conditionalFormatting sqref="R96:R106">
    <cfRule type="cellIs" dxfId="1630" priority="1182" operator="lessThan">
      <formula>0.8</formula>
    </cfRule>
    <cfRule type="cellIs" dxfId="1629" priority="1183" operator="greaterThan">
      <formula>1</formula>
    </cfRule>
  </conditionalFormatting>
  <conditionalFormatting sqref="R96:R106">
    <cfRule type="cellIs" dxfId="1628" priority="1180" operator="greaterThan">
      <formula>1</formula>
    </cfRule>
    <cfRule type="cellIs" dxfId="1627" priority="1181" operator="lessThan">
      <formula>0.8</formula>
    </cfRule>
  </conditionalFormatting>
  <conditionalFormatting sqref="Q96:Q106">
    <cfRule type="cellIs" dxfId="1626" priority="1172" operator="lessThan">
      <formula>0</formula>
    </cfRule>
  </conditionalFormatting>
  <conditionalFormatting sqref="R96:R106">
    <cfRule type="cellIs" dxfId="1625" priority="1176" operator="lessThan">
      <formula>0.8</formula>
    </cfRule>
    <cfRule type="cellIs" dxfId="1624" priority="1177" operator="greaterThan">
      <formula>1</formula>
    </cfRule>
  </conditionalFormatting>
  <conditionalFormatting sqref="R96:R106">
    <cfRule type="cellIs" dxfId="1623" priority="1174" operator="greaterThan">
      <formula>1</formula>
    </cfRule>
    <cfRule type="cellIs" dxfId="1622" priority="1175" operator="lessThan">
      <formula>0.8</formula>
    </cfRule>
  </conditionalFormatting>
  <conditionalFormatting sqref="P96:P106">
    <cfRule type="cellIs" dxfId="1621" priority="1173" operator="greaterThan">
      <formula>0</formula>
    </cfRule>
  </conditionalFormatting>
  <conditionalFormatting sqref="Q96:Q106">
    <cfRule type="cellIs" dxfId="1620" priority="1171" operator="lessThan">
      <formula>0</formula>
    </cfRule>
  </conditionalFormatting>
  <conditionalFormatting sqref="R96:R106">
    <cfRule type="cellIs" dxfId="1619" priority="1169" operator="lessThan">
      <formula>0.8</formula>
    </cfRule>
    <cfRule type="cellIs" dxfId="1618" priority="1170" operator="greaterThan">
      <formula>1</formula>
    </cfRule>
  </conditionalFormatting>
  <conditionalFormatting sqref="R96:R106">
    <cfRule type="cellIs" dxfId="1617" priority="1167" operator="greaterThan">
      <formula>1</formula>
    </cfRule>
    <cfRule type="cellIs" dxfId="1616" priority="1168" operator="lessThan">
      <formula>0.8</formula>
    </cfRule>
  </conditionalFormatting>
  <conditionalFormatting sqref="P96:P106">
    <cfRule type="cellIs" dxfId="1615" priority="1166" operator="greaterThan">
      <formula>0</formula>
    </cfRule>
  </conditionalFormatting>
  <conditionalFormatting sqref="Q96:Q106">
    <cfRule type="cellIs" dxfId="1614" priority="1165" operator="lessThan">
      <formula>0</formula>
    </cfRule>
  </conditionalFormatting>
  <conditionalFormatting sqref="R96:R106">
    <cfRule type="cellIs" dxfId="1613" priority="1163" operator="lessThan">
      <formula>0.8</formula>
    </cfRule>
    <cfRule type="cellIs" dxfId="1612" priority="1164" operator="greaterThan">
      <formula>1</formula>
    </cfRule>
  </conditionalFormatting>
  <conditionalFormatting sqref="R96:R106">
    <cfRule type="cellIs" dxfId="1611" priority="1161" operator="greaterThan">
      <formula>1</formula>
    </cfRule>
    <cfRule type="cellIs" dxfId="1610" priority="1162" operator="lessThan">
      <formula>0.8</formula>
    </cfRule>
  </conditionalFormatting>
  <conditionalFormatting sqref="P96:P106">
    <cfRule type="cellIs" dxfId="1609" priority="1160" operator="greaterThan">
      <formula>0</formula>
    </cfRule>
  </conditionalFormatting>
  <conditionalFormatting sqref="Q96:Q106">
    <cfRule type="cellIs" dxfId="1608" priority="1154" operator="lessThan">
      <formula>0</formula>
    </cfRule>
  </conditionalFormatting>
  <conditionalFormatting sqref="R96:R106">
    <cfRule type="cellIs" dxfId="1607" priority="1158" operator="lessThan">
      <formula>0.8</formula>
    </cfRule>
    <cfRule type="cellIs" dxfId="1606" priority="1159" operator="greaterThan">
      <formula>1</formula>
    </cfRule>
  </conditionalFormatting>
  <conditionalFormatting sqref="R96:R106">
    <cfRule type="cellIs" dxfId="1605" priority="1156" operator="greaterThan">
      <formula>1</formula>
    </cfRule>
    <cfRule type="cellIs" dxfId="1604" priority="1157" operator="lessThan">
      <formula>0.8</formula>
    </cfRule>
  </conditionalFormatting>
  <conditionalFormatting sqref="P96:P106">
    <cfRule type="cellIs" dxfId="1603" priority="1155" operator="greaterThan">
      <formula>0</formula>
    </cfRule>
  </conditionalFormatting>
  <conditionalFormatting sqref="Q96:Q106">
    <cfRule type="cellIs" dxfId="1602" priority="1153" operator="lessThan">
      <formula>0</formula>
    </cfRule>
  </conditionalFormatting>
  <conditionalFormatting sqref="R96:R106">
    <cfRule type="cellIs" dxfId="1601" priority="1151" operator="lessThan">
      <formula>0.8</formula>
    </cfRule>
    <cfRule type="cellIs" dxfId="1600" priority="1152" operator="greaterThan">
      <formula>1</formula>
    </cfRule>
  </conditionalFormatting>
  <conditionalFormatting sqref="R96:R106">
    <cfRule type="cellIs" dxfId="1599" priority="1149" operator="greaterThan">
      <formula>1</formula>
    </cfRule>
    <cfRule type="cellIs" dxfId="1598" priority="1150" operator="lessThan">
      <formula>0.8</formula>
    </cfRule>
  </conditionalFormatting>
  <conditionalFormatting sqref="P96:P106">
    <cfRule type="cellIs" dxfId="1597" priority="1148" operator="greaterThan">
      <formula>0</formula>
    </cfRule>
  </conditionalFormatting>
  <conditionalFormatting sqref="Q96:Q106">
    <cfRule type="cellIs" dxfId="1596" priority="1147" operator="lessThan">
      <formula>0</formula>
    </cfRule>
  </conditionalFormatting>
  <conditionalFormatting sqref="R96:R106">
    <cfRule type="cellIs" dxfId="1595" priority="1145" operator="lessThan">
      <formula>0.8</formula>
    </cfRule>
    <cfRule type="cellIs" dxfId="1594" priority="1146" operator="greaterThan">
      <formula>1</formula>
    </cfRule>
  </conditionalFormatting>
  <conditionalFormatting sqref="R96:R106">
    <cfRule type="cellIs" dxfId="1593" priority="1143" operator="greaterThan">
      <formula>1</formula>
    </cfRule>
    <cfRule type="cellIs" dxfId="1592" priority="1144" operator="lessThan">
      <formula>0.8</formula>
    </cfRule>
  </conditionalFormatting>
  <conditionalFormatting sqref="P96:P106">
    <cfRule type="cellIs" dxfId="1591" priority="1142" operator="greaterThan">
      <formula>0</formula>
    </cfRule>
  </conditionalFormatting>
  <conditionalFormatting sqref="Q96:Q106">
    <cfRule type="cellIs" dxfId="1590" priority="1141" operator="lessThan">
      <formula>0</formula>
    </cfRule>
  </conditionalFormatting>
  <conditionalFormatting sqref="R96:R106">
    <cfRule type="cellIs" dxfId="1589" priority="1139" operator="lessThan">
      <formula>0.8</formula>
    </cfRule>
    <cfRule type="cellIs" dxfId="1588" priority="1140" operator="greaterThan">
      <formula>1</formula>
    </cfRule>
  </conditionalFormatting>
  <conditionalFormatting sqref="R96:R106">
    <cfRule type="cellIs" dxfId="1587" priority="1137" operator="greaterThan">
      <formula>1</formula>
    </cfRule>
    <cfRule type="cellIs" dxfId="1586" priority="1138" operator="lessThan">
      <formula>0.8</formula>
    </cfRule>
  </conditionalFormatting>
  <conditionalFormatting sqref="P96:P106">
    <cfRule type="cellIs" dxfId="1585" priority="1136" operator="greaterThan">
      <formula>0</formula>
    </cfRule>
  </conditionalFormatting>
  <conditionalFormatting sqref="Q96:Q106">
    <cfRule type="cellIs" dxfId="1584" priority="1135" operator="lessThan">
      <formula>0</formula>
    </cfRule>
  </conditionalFormatting>
  <conditionalFormatting sqref="R96:R106">
    <cfRule type="cellIs" dxfId="1583" priority="1133" operator="lessThan">
      <formula>0.8</formula>
    </cfRule>
    <cfRule type="cellIs" dxfId="1582" priority="1134" operator="greaterThan">
      <formula>1</formula>
    </cfRule>
  </conditionalFormatting>
  <conditionalFormatting sqref="R96:R106">
    <cfRule type="cellIs" dxfId="1581" priority="1131" operator="greaterThan">
      <formula>1</formula>
    </cfRule>
    <cfRule type="cellIs" dxfId="1580" priority="1132" operator="lessThan">
      <formula>0.8</formula>
    </cfRule>
  </conditionalFormatting>
  <conditionalFormatting sqref="P96:P106">
    <cfRule type="cellIs" dxfId="1579" priority="1130" operator="greaterThan">
      <formula>0</formula>
    </cfRule>
  </conditionalFormatting>
  <conditionalFormatting sqref="Q96:Q106">
    <cfRule type="cellIs" dxfId="1578" priority="1129" operator="lessThan">
      <formula>0</formula>
    </cfRule>
  </conditionalFormatting>
  <conditionalFormatting sqref="R96:R106">
    <cfRule type="cellIs" dxfId="1577" priority="1127" operator="lessThan">
      <formula>0.8</formula>
    </cfRule>
    <cfRule type="cellIs" dxfId="1576" priority="1128" operator="greaterThan">
      <formula>1</formula>
    </cfRule>
  </conditionalFormatting>
  <conditionalFormatting sqref="R96:R106">
    <cfRule type="cellIs" dxfId="1575" priority="1125" operator="greaterThan">
      <formula>1</formula>
    </cfRule>
    <cfRule type="cellIs" dxfId="1574" priority="1126" operator="lessThan">
      <formula>0.8</formula>
    </cfRule>
  </conditionalFormatting>
  <conditionalFormatting sqref="P96:P106">
    <cfRule type="cellIs" dxfId="1573" priority="1124" operator="greaterThan">
      <formula>0</formula>
    </cfRule>
  </conditionalFormatting>
  <conditionalFormatting sqref="P96:P106">
    <cfRule type="cellIs" dxfId="1572" priority="1118" operator="greaterThan">
      <formula>0</formula>
    </cfRule>
  </conditionalFormatting>
  <conditionalFormatting sqref="Q96:Q106">
    <cfRule type="cellIs" dxfId="1571" priority="1123" operator="lessThan">
      <formula>0</formula>
    </cfRule>
  </conditionalFormatting>
  <conditionalFormatting sqref="R96:R106">
    <cfRule type="cellIs" dxfId="1570" priority="1121" operator="lessThan">
      <formula>0.8</formula>
    </cfRule>
    <cfRule type="cellIs" dxfId="1569" priority="1122" operator="greaterThan">
      <formula>1</formula>
    </cfRule>
  </conditionalFormatting>
  <conditionalFormatting sqref="R96:R106">
    <cfRule type="cellIs" dxfId="1568" priority="1119" operator="greaterThan">
      <formula>1</formula>
    </cfRule>
    <cfRule type="cellIs" dxfId="1567" priority="1120" operator="lessThan">
      <formula>0.8</formula>
    </cfRule>
  </conditionalFormatting>
  <conditionalFormatting sqref="P96:P106">
    <cfRule type="cellIs" dxfId="1566" priority="1112" operator="greaterThan">
      <formula>0</formula>
    </cfRule>
  </conditionalFormatting>
  <conditionalFormatting sqref="Q96:Q106">
    <cfRule type="cellIs" dxfId="1565" priority="1117" operator="lessThan">
      <formula>0</formula>
    </cfRule>
  </conditionalFormatting>
  <conditionalFormatting sqref="R96:R106">
    <cfRule type="cellIs" dxfId="1564" priority="1115" operator="lessThan">
      <formula>0.8</formula>
    </cfRule>
    <cfRule type="cellIs" dxfId="1563" priority="1116" operator="greaterThan">
      <formula>1</formula>
    </cfRule>
  </conditionalFormatting>
  <conditionalFormatting sqref="R96:R106">
    <cfRule type="cellIs" dxfId="1562" priority="1113" operator="greaterThan">
      <formula>1</formula>
    </cfRule>
    <cfRule type="cellIs" dxfId="1561" priority="1114" operator="lessThan">
      <formula>0.8</formula>
    </cfRule>
  </conditionalFormatting>
  <conditionalFormatting sqref="R96:R106">
    <cfRule type="cellIs" dxfId="1560" priority="1109" operator="lessThan">
      <formula>0.8</formula>
    </cfRule>
    <cfRule type="cellIs" dxfId="1559" priority="1110" operator="greaterThan">
      <formula>1</formula>
    </cfRule>
  </conditionalFormatting>
  <conditionalFormatting sqref="R96:R106">
    <cfRule type="cellIs" dxfId="1558" priority="1107" operator="greaterThan">
      <formula>1</formula>
    </cfRule>
    <cfRule type="cellIs" dxfId="1557" priority="1108" operator="lessThan">
      <formula>0.8</formula>
    </cfRule>
  </conditionalFormatting>
  <conditionalFormatting sqref="P96:P106">
    <cfRule type="cellIs" dxfId="1556" priority="1106" operator="greaterThan">
      <formula>0</formula>
    </cfRule>
  </conditionalFormatting>
  <conditionalFormatting sqref="Q96:Q106">
    <cfRule type="cellIs" dxfId="1555" priority="1111" operator="lessThan">
      <formula>0</formula>
    </cfRule>
  </conditionalFormatting>
  <conditionalFormatting sqref="Q96:Q106">
    <cfRule type="cellIs" dxfId="1554" priority="1100" operator="lessThan">
      <formula>0</formula>
    </cfRule>
  </conditionalFormatting>
  <conditionalFormatting sqref="P96:P106">
    <cfRule type="cellIs" dxfId="1553" priority="1101" operator="greaterThan">
      <formula>0</formula>
    </cfRule>
  </conditionalFormatting>
  <conditionalFormatting sqref="R96:R106">
    <cfRule type="cellIs" dxfId="1552" priority="1104" operator="lessThan">
      <formula>0.8</formula>
    </cfRule>
    <cfRule type="cellIs" dxfId="1551" priority="1105" operator="greaterThan">
      <formula>1</formula>
    </cfRule>
  </conditionalFormatting>
  <conditionalFormatting sqref="R96:R106">
    <cfRule type="cellIs" dxfId="1550" priority="1102" operator="greaterThan">
      <formula>1</formula>
    </cfRule>
    <cfRule type="cellIs" dxfId="1549" priority="1103" operator="lessThan">
      <formula>0.8</formula>
    </cfRule>
  </conditionalFormatting>
  <conditionalFormatting sqref="Q96:Q106">
    <cfRule type="cellIs" dxfId="1548" priority="1094" operator="lessThan">
      <formula>0</formula>
    </cfRule>
  </conditionalFormatting>
  <conditionalFormatting sqref="R96:R106">
    <cfRule type="cellIs" dxfId="1547" priority="1098" operator="lessThan">
      <formula>0.8</formula>
    </cfRule>
    <cfRule type="cellIs" dxfId="1546" priority="1099" operator="greaterThan">
      <formula>1</formula>
    </cfRule>
  </conditionalFormatting>
  <conditionalFormatting sqref="R96:R106">
    <cfRule type="cellIs" dxfId="1545" priority="1096" operator="greaterThan">
      <formula>1</formula>
    </cfRule>
    <cfRule type="cellIs" dxfId="1544" priority="1097" operator="lessThan">
      <formula>0.8</formula>
    </cfRule>
  </conditionalFormatting>
  <conditionalFormatting sqref="P96:P106">
    <cfRule type="cellIs" dxfId="1543" priority="1095" operator="greaterThan">
      <formula>0</formula>
    </cfRule>
  </conditionalFormatting>
  <conditionalFormatting sqref="Q96:Q106">
    <cfRule type="cellIs" dxfId="1542" priority="1093" operator="lessThan">
      <formula>0</formula>
    </cfRule>
  </conditionalFormatting>
  <conditionalFormatting sqref="R96:R106">
    <cfRule type="cellIs" dxfId="1541" priority="1091" operator="lessThan">
      <formula>0.8</formula>
    </cfRule>
    <cfRule type="cellIs" dxfId="1540" priority="1092" operator="greaterThan">
      <formula>1</formula>
    </cfRule>
  </conditionalFormatting>
  <conditionalFormatting sqref="R96:R106">
    <cfRule type="cellIs" dxfId="1539" priority="1089" operator="greaterThan">
      <formula>1</formula>
    </cfRule>
    <cfRule type="cellIs" dxfId="1538" priority="1090" operator="lessThan">
      <formula>0.8</formula>
    </cfRule>
  </conditionalFormatting>
  <conditionalFormatting sqref="P96:P106">
    <cfRule type="cellIs" dxfId="1537" priority="1088" operator="greaterThan">
      <formula>0</formula>
    </cfRule>
  </conditionalFormatting>
  <conditionalFormatting sqref="Q96:Q106">
    <cfRule type="cellIs" dxfId="1536" priority="1087" operator="lessThan">
      <formula>0</formula>
    </cfRule>
  </conditionalFormatting>
  <conditionalFormatting sqref="R96:R106">
    <cfRule type="cellIs" dxfId="1535" priority="1085" operator="lessThan">
      <formula>0.8</formula>
    </cfRule>
    <cfRule type="cellIs" dxfId="1534" priority="1086" operator="greaterThan">
      <formula>1</formula>
    </cfRule>
  </conditionalFormatting>
  <conditionalFormatting sqref="R96:R106">
    <cfRule type="cellIs" dxfId="1533" priority="1083" operator="greaterThan">
      <formula>1</formula>
    </cfRule>
    <cfRule type="cellIs" dxfId="1532" priority="1084" operator="lessThan">
      <formula>0.8</formula>
    </cfRule>
  </conditionalFormatting>
  <conditionalFormatting sqref="P96:P106">
    <cfRule type="cellIs" dxfId="1531" priority="1082" operator="greaterThan">
      <formula>0</formula>
    </cfRule>
  </conditionalFormatting>
  <conditionalFormatting sqref="Q96:Q106">
    <cfRule type="cellIs" dxfId="1530" priority="1076" operator="lessThan">
      <formula>0</formula>
    </cfRule>
  </conditionalFormatting>
  <conditionalFormatting sqref="P96:P106">
    <cfRule type="cellIs" dxfId="1529" priority="1077" operator="greaterThan">
      <formula>0</formula>
    </cfRule>
  </conditionalFormatting>
  <conditionalFormatting sqref="R96:R106">
    <cfRule type="cellIs" dxfId="1528" priority="1080" operator="lessThan">
      <formula>0.8</formula>
    </cfRule>
    <cfRule type="cellIs" dxfId="1527" priority="1081" operator="greaterThan">
      <formula>1</formula>
    </cfRule>
  </conditionalFormatting>
  <conditionalFormatting sqref="R96:R106">
    <cfRule type="cellIs" dxfId="1526" priority="1078" operator="greaterThan">
      <formula>1</formula>
    </cfRule>
    <cfRule type="cellIs" dxfId="1525" priority="1079" operator="lessThan">
      <formula>0.8</formula>
    </cfRule>
  </conditionalFormatting>
  <conditionalFormatting sqref="Q96:Q106">
    <cfRule type="cellIs" dxfId="1524" priority="1070" operator="lessThan">
      <formula>0</formula>
    </cfRule>
  </conditionalFormatting>
  <conditionalFormatting sqref="R96:R106">
    <cfRule type="cellIs" dxfId="1523" priority="1074" operator="lessThan">
      <formula>0.8</formula>
    </cfRule>
    <cfRule type="cellIs" dxfId="1522" priority="1075" operator="greaterThan">
      <formula>1</formula>
    </cfRule>
  </conditionalFormatting>
  <conditionalFormatting sqref="R96:R106">
    <cfRule type="cellIs" dxfId="1521" priority="1072" operator="greaterThan">
      <formula>1</formula>
    </cfRule>
    <cfRule type="cellIs" dxfId="1520" priority="1073" operator="lessThan">
      <formula>0.8</formula>
    </cfRule>
  </conditionalFormatting>
  <conditionalFormatting sqref="P96:P106">
    <cfRule type="cellIs" dxfId="1519" priority="1071" operator="greaterThan">
      <formula>0</formula>
    </cfRule>
  </conditionalFormatting>
  <conditionalFormatting sqref="Q96:Q106">
    <cfRule type="cellIs" dxfId="1518" priority="1069" operator="lessThan">
      <formula>0</formula>
    </cfRule>
  </conditionalFormatting>
  <conditionalFormatting sqref="R96:R106">
    <cfRule type="cellIs" dxfId="1517" priority="1067" operator="lessThan">
      <formula>0.8</formula>
    </cfRule>
    <cfRule type="cellIs" dxfId="1516" priority="1068" operator="greaterThan">
      <formula>1</formula>
    </cfRule>
  </conditionalFormatting>
  <conditionalFormatting sqref="R96:R106">
    <cfRule type="cellIs" dxfId="1515" priority="1065" operator="greaterThan">
      <formula>1</formula>
    </cfRule>
    <cfRule type="cellIs" dxfId="1514" priority="1066" operator="lessThan">
      <formula>0.8</formula>
    </cfRule>
  </conditionalFormatting>
  <conditionalFormatting sqref="P96:P106">
    <cfRule type="cellIs" dxfId="1513" priority="1064" operator="greaterThan">
      <formula>0</formula>
    </cfRule>
  </conditionalFormatting>
  <conditionalFormatting sqref="Q96:Q106">
    <cfRule type="cellIs" dxfId="1512" priority="1063" operator="lessThan">
      <formula>0</formula>
    </cfRule>
  </conditionalFormatting>
  <conditionalFormatting sqref="R96:R106">
    <cfRule type="cellIs" dxfId="1511" priority="1061" operator="lessThan">
      <formula>0.8</formula>
    </cfRule>
    <cfRule type="cellIs" dxfId="1510" priority="1062" operator="greaterThan">
      <formula>1</formula>
    </cfRule>
  </conditionalFormatting>
  <conditionalFormatting sqref="R96:R106">
    <cfRule type="cellIs" dxfId="1509" priority="1059" operator="greaterThan">
      <formula>1</formula>
    </cfRule>
    <cfRule type="cellIs" dxfId="1508" priority="1060" operator="lessThan">
      <formula>0.8</formula>
    </cfRule>
  </conditionalFormatting>
  <conditionalFormatting sqref="P96:P106">
    <cfRule type="cellIs" dxfId="1507" priority="1058" operator="greaterThan">
      <formula>0</formula>
    </cfRule>
  </conditionalFormatting>
  <conditionalFormatting sqref="P124">
    <cfRule type="cellIs" dxfId="1506" priority="1052" operator="greaterThan">
      <formula>0</formula>
    </cfRule>
  </conditionalFormatting>
  <conditionalFormatting sqref="Q124">
    <cfRule type="cellIs" dxfId="1505" priority="1057" operator="lessThan">
      <formula>0</formula>
    </cfRule>
  </conditionalFormatting>
  <conditionalFormatting sqref="R124">
    <cfRule type="cellIs" dxfId="1504" priority="1055" operator="lessThan">
      <formula>0.8</formula>
    </cfRule>
    <cfRule type="cellIs" dxfId="1503" priority="1056" operator="greaterThan">
      <formula>1</formula>
    </cfRule>
  </conditionalFormatting>
  <conditionalFormatting sqref="R124">
    <cfRule type="cellIs" dxfId="1502" priority="1053" operator="greaterThan">
      <formula>1</formula>
    </cfRule>
    <cfRule type="cellIs" dxfId="1501" priority="1054" operator="lessThan">
      <formula>0.8</formula>
    </cfRule>
  </conditionalFormatting>
  <conditionalFormatting sqref="Q124">
    <cfRule type="cellIs" dxfId="1500" priority="1051" operator="lessThan">
      <formula>0</formula>
    </cfRule>
  </conditionalFormatting>
  <conditionalFormatting sqref="R124">
    <cfRule type="cellIs" dxfId="1499" priority="1049" operator="lessThan">
      <formula>0.8</formula>
    </cfRule>
    <cfRule type="cellIs" dxfId="1498" priority="1050" operator="greaterThan">
      <formula>1</formula>
    </cfRule>
  </conditionalFormatting>
  <conditionalFormatting sqref="R124">
    <cfRule type="cellIs" dxfId="1497" priority="1047" operator="greaterThan">
      <formula>1</formula>
    </cfRule>
    <cfRule type="cellIs" dxfId="1496" priority="1048" operator="lessThan">
      <formula>0.8</formula>
    </cfRule>
  </conditionalFormatting>
  <conditionalFormatting sqref="P124">
    <cfRule type="cellIs" dxfId="1495" priority="1046" operator="greaterThan">
      <formula>0</formula>
    </cfRule>
  </conditionalFormatting>
  <conditionalFormatting sqref="Q123 Q126:Q131">
    <cfRule type="cellIs" dxfId="1494" priority="1045" operator="lessThan">
      <formula>0</formula>
    </cfRule>
  </conditionalFormatting>
  <conditionalFormatting sqref="R123 R126:R131">
    <cfRule type="cellIs" dxfId="1493" priority="1043" operator="lessThan">
      <formula>0.8</formula>
    </cfRule>
    <cfRule type="cellIs" dxfId="1492" priority="1044" operator="greaterThan">
      <formula>1</formula>
    </cfRule>
  </conditionalFormatting>
  <conditionalFormatting sqref="R123 R126:R131">
    <cfRule type="cellIs" dxfId="1491" priority="1041" operator="greaterThan">
      <formula>1</formula>
    </cfRule>
    <cfRule type="cellIs" dxfId="1490" priority="1042" operator="lessThan">
      <formula>0.8</formula>
    </cfRule>
  </conditionalFormatting>
  <conditionalFormatting sqref="P123 P126:P131">
    <cfRule type="cellIs" dxfId="1489" priority="1040" operator="greaterThan">
      <formula>0</formula>
    </cfRule>
  </conditionalFormatting>
  <conditionalFormatting sqref="P123 P126:P131">
    <cfRule type="cellIs" dxfId="1488" priority="1034" operator="greaterThan">
      <formula>0</formula>
    </cfRule>
  </conditionalFormatting>
  <conditionalFormatting sqref="Q123 Q126:Q131">
    <cfRule type="cellIs" dxfId="1487" priority="1039" operator="lessThan">
      <formula>0</formula>
    </cfRule>
  </conditionalFormatting>
  <conditionalFormatting sqref="R123 R126:R131">
    <cfRule type="cellIs" dxfId="1486" priority="1037" operator="lessThan">
      <formula>0.8</formula>
    </cfRule>
    <cfRule type="cellIs" dxfId="1485" priority="1038" operator="greaterThan">
      <formula>1</formula>
    </cfRule>
  </conditionalFormatting>
  <conditionalFormatting sqref="R123 R126:R131">
    <cfRule type="cellIs" dxfId="1484" priority="1035" operator="greaterThan">
      <formula>1</formula>
    </cfRule>
    <cfRule type="cellIs" dxfId="1483" priority="1036" operator="lessThan">
      <formula>0.8</formula>
    </cfRule>
  </conditionalFormatting>
  <conditionalFormatting sqref="P122 P125">
    <cfRule type="cellIs" dxfId="1482" priority="1028" operator="greaterThan">
      <formula>0</formula>
    </cfRule>
  </conditionalFormatting>
  <conditionalFormatting sqref="Q122 Q125">
    <cfRule type="cellIs" dxfId="1481" priority="1033" operator="lessThan">
      <formula>0</formula>
    </cfRule>
  </conditionalFormatting>
  <conditionalFormatting sqref="R122 R125">
    <cfRule type="cellIs" dxfId="1480" priority="1031" operator="lessThan">
      <formula>0.8</formula>
    </cfRule>
    <cfRule type="cellIs" dxfId="1479" priority="1032" operator="greaterThan">
      <formula>1</formula>
    </cfRule>
  </conditionalFormatting>
  <conditionalFormatting sqref="R122 R125">
    <cfRule type="cellIs" dxfId="1478" priority="1029" operator="greaterThan">
      <formula>1</formula>
    </cfRule>
    <cfRule type="cellIs" dxfId="1477" priority="1030" operator="lessThan">
      <formula>0.8</formula>
    </cfRule>
  </conditionalFormatting>
  <conditionalFormatting sqref="P137 P140 P142 P144">
    <cfRule type="cellIs" dxfId="1476" priority="1027" operator="greaterThan">
      <formula>0</formula>
    </cfRule>
  </conditionalFormatting>
  <conditionalFormatting sqref="Q137:Q145">
    <cfRule type="cellIs" dxfId="1475" priority="1026" operator="lessThan">
      <formula>0</formula>
    </cfRule>
  </conditionalFormatting>
  <conditionalFormatting sqref="R137">
    <cfRule type="cellIs" dxfId="1474" priority="1024" operator="lessThan">
      <formula>0.8</formula>
    </cfRule>
    <cfRule type="cellIs" dxfId="1473" priority="1025" operator="greaterThan">
      <formula>1</formula>
    </cfRule>
  </conditionalFormatting>
  <conditionalFormatting sqref="R137">
    <cfRule type="cellIs" dxfId="1472" priority="1022" operator="greaterThan">
      <formula>1</formula>
    </cfRule>
    <cfRule type="cellIs" dxfId="1471" priority="1023" operator="lessThan">
      <formula>0.8</formula>
    </cfRule>
  </conditionalFormatting>
  <conditionalFormatting sqref="P137 P140 P142 P144">
    <cfRule type="cellIs" dxfId="1470" priority="1021" operator="greaterThan">
      <formula>0</formula>
    </cfRule>
  </conditionalFormatting>
  <conditionalFormatting sqref="Q137:Q145">
    <cfRule type="cellIs" dxfId="1469" priority="1020" operator="lessThan">
      <formula>0</formula>
    </cfRule>
  </conditionalFormatting>
  <conditionalFormatting sqref="R137">
    <cfRule type="cellIs" dxfId="1468" priority="1018" operator="lessThan">
      <formula>0.8</formula>
    </cfRule>
    <cfRule type="cellIs" dxfId="1467" priority="1019" operator="greaterThan">
      <formula>1</formula>
    </cfRule>
  </conditionalFormatting>
  <conditionalFormatting sqref="R137">
    <cfRule type="cellIs" dxfId="1466" priority="1016" operator="greaterThan">
      <formula>1</formula>
    </cfRule>
    <cfRule type="cellIs" dxfId="1465" priority="1017" operator="lessThan">
      <formula>0.8</formula>
    </cfRule>
  </conditionalFormatting>
  <conditionalFormatting sqref="P137 P140 P142 P144">
    <cfRule type="cellIs" dxfId="1464" priority="1015" operator="greaterThan">
      <formula>0</formula>
    </cfRule>
  </conditionalFormatting>
  <conditionalFormatting sqref="P137 P140 P142 P144">
    <cfRule type="cellIs" dxfId="1463" priority="1009" operator="greaterThan">
      <formula>0</formula>
    </cfRule>
  </conditionalFormatting>
  <conditionalFormatting sqref="Q137:Q145">
    <cfRule type="cellIs" dxfId="1462" priority="1014" operator="lessThan">
      <formula>0</formula>
    </cfRule>
  </conditionalFormatting>
  <conditionalFormatting sqref="R137">
    <cfRule type="cellIs" dxfId="1461" priority="1012" operator="lessThan">
      <formula>0.8</formula>
    </cfRule>
    <cfRule type="cellIs" dxfId="1460" priority="1013" operator="greaterThan">
      <formula>1</formula>
    </cfRule>
  </conditionalFormatting>
  <conditionalFormatting sqref="R137">
    <cfRule type="cellIs" dxfId="1459" priority="1010" operator="greaterThan">
      <formula>1</formula>
    </cfRule>
    <cfRule type="cellIs" dxfId="1458" priority="1011" operator="lessThan">
      <formula>0.8</formula>
    </cfRule>
  </conditionalFormatting>
  <conditionalFormatting sqref="Q137:Q145">
    <cfRule type="cellIs" dxfId="1457" priority="1008" operator="lessThan">
      <formula>0</formula>
    </cfRule>
  </conditionalFormatting>
  <conditionalFormatting sqref="R137">
    <cfRule type="cellIs" dxfId="1456" priority="1006" operator="lessThan">
      <formula>0.8</formula>
    </cfRule>
    <cfRule type="cellIs" dxfId="1455" priority="1007" operator="greaterThan">
      <formula>1</formula>
    </cfRule>
  </conditionalFormatting>
  <conditionalFormatting sqref="R137">
    <cfRule type="cellIs" dxfId="1454" priority="1004" operator="greaterThan">
      <formula>1</formula>
    </cfRule>
    <cfRule type="cellIs" dxfId="1453" priority="1005" operator="lessThan">
      <formula>0.8</formula>
    </cfRule>
  </conditionalFormatting>
  <conditionalFormatting sqref="P137 P140 P142 P144">
    <cfRule type="cellIs" dxfId="1452" priority="1003" operator="greaterThan">
      <formula>0</formula>
    </cfRule>
  </conditionalFormatting>
  <conditionalFormatting sqref="Q137:Q145">
    <cfRule type="cellIs" dxfId="1451" priority="1002" operator="lessThan">
      <formula>0</formula>
    </cfRule>
  </conditionalFormatting>
  <conditionalFormatting sqref="R137">
    <cfRule type="cellIs" dxfId="1450" priority="1000" operator="lessThan">
      <formula>0.8</formula>
    </cfRule>
    <cfRule type="cellIs" dxfId="1449" priority="1001" operator="greaterThan">
      <formula>1</formula>
    </cfRule>
  </conditionalFormatting>
  <conditionalFormatting sqref="R137">
    <cfRule type="cellIs" dxfId="1448" priority="998" operator="greaterThan">
      <formula>1</formula>
    </cfRule>
    <cfRule type="cellIs" dxfId="1447" priority="999" operator="lessThan">
      <formula>0.8</formula>
    </cfRule>
  </conditionalFormatting>
  <conditionalFormatting sqref="P137 P140 P142 P144">
    <cfRule type="cellIs" dxfId="1446" priority="997" operator="greaterThan">
      <formula>0</formula>
    </cfRule>
  </conditionalFormatting>
  <conditionalFormatting sqref="P137 P140 P142 P144">
    <cfRule type="cellIs" dxfId="1445" priority="991" operator="greaterThan">
      <formula>0</formula>
    </cfRule>
  </conditionalFormatting>
  <conditionalFormatting sqref="Q137:Q145">
    <cfRule type="cellIs" dxfId="1444" priority="996" operator="lessThan">
      <formula>0</formula>
    </cfRule>
  </conditionalFormatting>
  <conditionalFormatting sqref="R137">
    <cfRule type="cellIs" dxfId="1443" priority="994" operator="lessThan">
      <formula>0.8</formula>
    </cfRule>
    <cfRule type="cellIs" dxfId="1442" priority="995" operator="greaterThan">
      <formula>1</formula>
    </cfRule>
  </conditionalFormatting>
  <conditionalFormatting sqref="R137">
    <cfRule type="cellIs" dxfId="1441" priority="992" operator="greaterThan">
      <formula>1</formula>
    </cfRule>
    <cfRule type="cellIs" dxfId="1440" priority="993" operator="lessThan">
      <formula>0.8</formula>
    </cfRule>
  </conditionalFormatting>
  <conditionalFormatting sqref="Q137:Q145">
    <cfRule type="cellIs" dxfId="1439" priority="990" operator="lessThan">
      <formula>0</formula>
    </cfRule>
  </conditionalFormatting>
  <conditionalFormatting sqref="R137">
    <cfRule type="cellIs" dxfId="1438" priority="988" operator="lessThan">
      <formula>0.8</formula>
    </cfRule>
    <cfRule type="cellIs" dxfId="1437" priority="989" operator="greaterThan">
      <formula>1</formula>
    </cfRule>
  </conditionalFormatting>
  <conditionalFormatting sqref="R137">
    <cfRule type="cellIs" dxfId="1436" priority="986" operator="greaterThan">
      <formula>1</formula>
    </cfRule>
    <cfRule type="cellIs" dxfId="1435" priority="987" operator="lessThan">
      <formula>0.8</formula>
    </cfRule>
  </conditionalFormatting>
  <conditionalFormatting sqref="P137 P140 P142 P144">
    <cfRule type="cellIs" dxfId="1434" priority="985" operator="greaterThan">
      <formula>0</formula>
    </cfRule>
  </conditionalFormatting>
  <conditionalFormatting sqref="Q137:Q145">
    <cfRule type="cellIs" dxfId="1433" priority="984" operator="lessThan">
      <formula>0</formula>
    </cfRule>
  </conditionalFormatting>
  <conditionalFormatting sqref="R137">
    <cfRule type="cellIs" dxfId="1432" priority="982" operator="lessThan">
      <formula>0.8</formula>
    </cfRule>
    <cfRule type="cellIs" dxfId="1431" priority="983" operator="greaterThan">
      <formula>1</formula>
    </cfRule>
  </conditionalFormatting>
  <conditionalFormatting sqref="R137">
    <cfRule type="cellIs" dxfId="1430" priority="980" operator="greaterThan">
      <formula>1</formula>
    </cfRule>
    <cfRule type="cellIs" dxfId="1429" priority="981" operator="lessThan">
      <formula>0.8</formula>
    </cfRule>
  </conditionalFormatting>
  <conditionalFormatting sqref="P137 P140 P142 P144">
    <cfRule type="cellIs" dxfId="1428" priority="979" operator="greaterThan">
      <formula>0</formula>
    </cfRule>
  </conditionalFormatting>
  <conditionalFormatting sqref="P137 P140 P142 P144">
    <cfRule type="cellIs" dxfId="1427" priority="973" operator="greaterThan">
      <formula>0</formula>
    </cfRule>
  </conditionalFormatting>
  <conditionalFormatting sqref="Q137:Q145">
    <cfRule type="cellIs" dxfId="1426" priority="978" operator="lessThan">
      <formula>0</formula>
    </cfRule>
  </conditionalFormatting>
  <conditionalFormatting sqref="R137">
    <cfRule type="cellIs" dxfId="1425" priority="976" operator="lessThan">
      <formula>0.8</formula>
    </cfRule>
    <cfRule type="cellIs" dxfId="1424" priority="977" operator="greaterThan">
      <formula>1</formula>
    </cfRule>
  </conditionalFormatting>
  <conditionalFormatting sqref="R137">
    <cfRule type="cellIs" dxfId="1423" priority="974" operator="greaterThan">
      <formula>1</formula>
    </cfRule>
    <cfRule type="cellIs" dxfId="1422" priority="975" operator="lessThan">
      <formula>0.8</formula>
    </cfRule>
  </conditionalFormatting>
  <conditionalFormatting sqref="Q137:Q145">
    <cfRule type="cellIs" dxfId="1421" priority="972" operator="lessThan">
      <formula>0</formula>
    </cfRule>
  </conditionalFormatting>
  <conditionalFormatting sqref="R137">
    <cfRule type="cellIs" dxfId="1420" priority="970" operator="lessThan">
      <formula>0.8</formula>
    </cfRule>
    <cfRule type="cellIs" dxfId="1419" priority="971" operator="greaterThan">
      <formula>1</formula>
    </cfRule>
  </conditionalFormatting>
  <conditionalFormatting sqref="R137">
    <cfRule type="cellIs" dxfId="1418" priority="968" operator="greaterThan">
      <formula>1</formula>
    </cfRule>
    <cfRule type="cellIs" dxfId="1417" priority="969" operator="lessThan">
      <formula>0.8</formula>
    </cfRule>
  </conditionalFormatting>
  <conditionalFormatting sqref="P137 P140 P142 P144">
    <cfRule type="cellIs" dxfId="1416" priority="967" operator="greaterThan">
      <formula>0</formula>
    </cfRule>
  </conditionalFormatting>
  <conditionalFormatting sqref="P138">
    <cfRule type="cellIs" dxfId="1415" priority="962" operator="greaterThan">
      <formula>0</formula>
    </cfRule>
  </conditionalFormatting>
  <conditionalFormatting sqref="R138">
    <cfRule type="cellIs" dxfId="1414" priority="965" operator="lessThan">
      <formula>0.8</formula>
    </cfRule>
    <cfRule type="cellIs" dxfId="1413" priority="966" operator="greaterThan">
      <formula>1</formula>
    </cfRule>
  </conditionalFormatting>
  <conditionalFormatting sqref="R138">
    <cfRule type="cellIs" dxfId="1412" priority="963" operator="greaterThan">
      <formula>1</formula>
    </cfRule>
    <cfRule type="cellIs" dxfId="1411" priority="964" operator="lessThan">
      <formula>0.8</formula>
    </cfRule>
  </conditionalFormatting>
  <conditionalFormatting sqref="R138">
    <cfRule type="cellIs" dxfId="1410" priority="960" operator="lessThan">
      <formula>0.8</formula>
    </cfRule>
    <cfRule type="cellIs" dxfId="1409" priority="961" operator="greaterThan">
      <formula>1</formula>
    </cfRule>
  </conditionalFormatting>
  <conditionalFormatting sqref="R138">
    <cfRule type="cellIs" dxfId="1408" priority="958" operator="greaterThan">
      <formula>1</formula>
    </cfRule>
    <cfRule type="cellIs" dxfId="1407" priority="959" operator="lessThan">
      <formula>0.8</formula>
    </cfRule>
  </conditionalFormatting>
  <conditionalFormatting sqref="P138">
    <cfRule type="cellIs" dxfId="1406" priority="957" operator="greaterThan">
      <formula>0</formula>
    </cfRule>
  </conditionalFormatting>
  <conditionalFormatting sqref="R138">
    <cfRule type="cellIs" dxfId="1405" priority="955" operator="lessThan">
      <formula>0.8</formula>
    </cfRule>
    <cfRule type="cellIs" dxfId="1404" priority="956" operator="greaterThan">
      <formula>1</formula>
    </cfRule>
  </conditionalFormatting>
  <conditionalFormatting sqref="R138">
    <cfRule type="cellIs" dxfId="1403" priority="953" operator="greaterThan">
      <formula>1</formula>
    </cfRule>
    <cfRule type="cellIs" dxfId="1402" priority="954" operator="lessThan">
      <formula>0.8</formula>
    </cfRule>
  </conditionalFormatting>
  <conditionalFormatting sqref="P138">
    <cfRule type="cellIs" dxfId="1401" priority="952" operator="greaterThan">
      <formula>0</formula>
    </cfRule>
  </conditionalFormatting>
  <conditionalFormatting sqref="R138">
    <cfRule type="cellIs" dxfId="1400" priority="950" operator="lessThan">
      <formula>0.8</formula>
    </cfRule>
    <cfRule type="cellIs" dxfId="1399" priority="951" operator="greaterThan">
      <formula>1</formula>
    </cfRule>
  </conditionalFormatting>
  <conditionalFormatting sqref="R138">
    <cfRule type="cellIs" dxfId="1398" priority="948" operator="greaterThan">
      <formula>1</formula>
    </cfRule>
    <cfRule type="cellIs" dxfId="1397" priority="949" operator="lessThan">
      <formula>0.8</formula>
    </cfRule>
  </conditionalFormatting>
  <conditionalFormatting sqref="P138">
    <cfRule type="cellIs" dxfId="1396" priority="947" operator="greaterThan">
      <formula>0</formula>
    </cfRule>
  </conditionalFormatting>
  <conditionalFormatting sqref="R138">
    <cfRule type="cellIs" dxfId="1395" priority="945" operator="lessThan">
      <formula>0.8</formula>
    </cfRule>
    <cfRule type="cellIs" dxfId="1394" priority="946" operator="greaterThan">
      <formula>1</formula>
    </cfRule>
  </conditionalFormatting>
  <conditionalFormatting sqref="R138">
    <cfRule type="cellIs" dxfId="1393" priority="943" operator="greaterThan">
      <formula>1</formula>
    </cfRule>
    <cfRule type="cellIs" dxfId="1392" priority="944" operator="lessThan">
      <formula>0.8</formula>
    </cfRule>
  </conditionalFormatting>
  <conditionalFormatting sqref="R138">
    <cfRule type="cellIs" dxfId="1391" priority="941" operator="lessThan">
      <formula>0.8</formula>
    </cfRule>
    <cfRule type="cellIs" dxfId="1390" priority="942" operator="greaterThan">
      <formula>1</formula>
    </cfRule>
  </conditionalFormatting>
  <conditionalFormatting sqref="R138">
    <cfRule type="cellIs" dxfId="1389" priority="939" operator="greaterThan">
      <formula>1</formula>
    </cfRule>
    <cfRule type="cellIs" dxfId="1388" priority="940" operator="lessThan">
      <formula>0.8</formula>
    </cfRule>
  </conditionalFormatting>
  <conditionalFormatting sqref="P138">
    <cfRule type="cellIs" dxfId="1387" priority="938" operator="greaterThan">
      <formula>0</formula>
    </cfRule>
  </conditionalFormatting>
  <conditionalFormatting sqref="P138">
    <cfRule type="cellIs" dxfId="1386" priority="933" operator="greaterThan">
      <formula>0</formula>
    </cfRule>
  </conditionalFormatting>
  <conditionalFormatting sqref="R138">
    <cfRule type="cellIs" dxfId="1385" priority="936" operator="lessThan">
      <formula>0.8</formula>
    </cfRule>
    <cfRule type="cellIs" dxfId="1384" priority="937" operator="greaterThan">
      <formula>1</formula>
    </cfRule>
  </conditionalFormatting>
  <conditionalFormatting sqref="R138">
    <cfRule type="cellIs" dxfId="1383" priority="934" operator="greaterThan">
      <formula>1</formula>
    </cfRule>
    <cfRule type="cellIs" dxfId="1382" priority="935" operator="lessThan">
      <formula>0.8</formula>
    </cfRule>
  </conditionalFormatting>
  <conditionalFormatting sqref="R138">
    <cfRule type="cellIs" dxfId="1381" priority="931" operator="lessThan">
      <formula>0.8</formula>
    </cfRule>
    <cfRule type="cellIs" dxfId="1380" priority="932" operator="greaterThan">
      <formula>1</formula>
    </cfRule>
  </conditionalFormatting>
  <conditionalFormatting sqref="R138">
    <cfRule type="cellIs" dxfId="1379" priority="929" operator="greaterThan">
      <formula>1</formula>
    </cfRule>
    <cfRule type="cellIs" dxfId="1378" priority="930" operator="lessThan">
      <formula>0.8</formula>
    </cfRule>
  </conditionalFormatting>
  <conditionalFormatting sqref="P138">
    <cfRule type="cellIs" dxfId="1377" priority="928" operator="greaterThan">
      <formula>0</formula>
    </cfRule>
  </conditionalFormatting>
  <conditionalFormatting sqref="Q148:Q156">
    <cfRule type="cellIs" dxfId="1376" priority="927" operator="lessThan">
      <formula>0</formula>
    </cfRule>
  </conditionalFormatting>
  <conditionalFormatting sqref="R148:R156">
    <cfRule type="cellIs" dxfId="1375" priority="925" operator="lessThan">
      <formula>0.8</formula>
    </cfRule>
    <cfRule type="cellIs" dxfId="1374" priority="926" operator="greaterThan">
      <formula>1</formula>
    </cfRule>
  </conditionalFormatting>
  <conditionalFormatting sqref="R148:R156">
    <cfRule type="cellIs" dxfId="1373" priority="923" operator="greaterThan">
      <formula>1</formula>
    </cfRule>
    <cfRule type="cellIs" dxfId="1372" priority="924" operator="lessThan">
      <formula>0.8</formula>
    </cfRule>
  </conditionalFormatting>
  <conditionalFormatting sqref="P148:P156">
    <cfRule type="cellIs" dxfId="1371" priority="922" operator="greaterThan">
      <formula>0</formula>
    </cfRule>
  </conditionalFormatting>
  <conditionalFormatting sqref="P148:P156">
    <cfRule type="cellIs" dxfId="1370" priority="916" operator="greaterThan">
      <formula>0</formula>
    </cfRule>
  </conditionalFormatting>
  <conditionalFormatting sqref="Q148:Q156">
    <cfRule type="cellIs" dxfId="1369" priority="921" operator="lessThan">
      <formula>0</formula>
    </cfRule>
  </conditionalFormatting>
  <conditionalFormatting sqref="R148:R156">
    <cfRule type="cellIs" dxfId="1368" priority="919" operator="lessThan">
      <formula>0.8</formula>
    </cfRule>
    <cfRule type="cellIs" dxfId="1367" priority="920" operator="greaterThan">
      <formula>1</formula>
    </cfRule>
  </conditionalFormatting>
  <conditionalFormatting sqref="R148:R156">
    <cfRule type="cellIs" dxfId="1366" priority="917" operator="greaterThan">
      <formula>1</formula>
    </cfRule>
    <cfRule type="cellIs" dxfId="1365" priority="918" operator="lessThan">
      <formula>0.8</formula>
    </cfRule>
  </conditionalFormatting>
  <conditionalFormatting sqref="Q148:Q156">
    <cfRule type="cellIs" dxfId="1364" priority="915" operator="lessThan">
      <formula>0</formula>
    </cfRule>
  </conditionalFormatting>
  <conditionalFormatting sqref="R148:R156">
    <cfRule type="cellIs" dxfId="1363" priority="913" operator="lessThan">
      <formula>0.8</formula>
    </cfRule>
    <cfRule type="cellIs" dxfId="1362" priority="914" operator="greaterThan">
      <formula>1</formula>
    </cfRule>
  </conditionalFormatting>
  <conditionalFormatting sqref="R148:R156">
    <cfRule type="cellIs" dxfId="1361" priority="911" operator="greaterThan">
      <formula>1</formula>
    </cfRule>
    <cfRule type="cellIs" dxfId="1360" priority="912" operator="lessThan">
      <formula>0.8</formula>
    </cfRule>
  </conditionalFormatting>
  <conditionalFormatting sqref="P148:P156">
    <cfRule type="cellIs" dxfId="1359" priority="910" operator="greaterThan">
      <formula>0</formula>
    </cfRule>
  </conditionalFormatting>
  <conditionalFormatting sqref="Q148:Q156">
    <cfRule type="cellIs" dxfId="1358" priority="909" operator="lessThan">
      <formula>0</formula>
    </cfRule>
  </conditionalFormatting>
  <conditionalFormatting sqref="R148:R156">
    <cfRule type="cellIs" dxfId="1357" priority="907" operator="lessThan">
      <formula>0.8</formula>
    </cfRule>
    <cfRule type="cellIs" dxfId="1356" priority="908" operator="greaterThan">
      <formula>1</formula>
    </cfRule>
  </conditionalFormatting>
  <conditionalFormatting sqref="R148:R156">
    <cfRule type="cellIs" dxfId="1355" priority="905" operator="greaterThan">
      <formula>1</formula>
    </cfRule>
    <cfRule type="cellIs" dxfId="1354" priority="906" operator="lessThan">
      <formula>0.8</formula>
    </cfRule>
  </conditionalFormatting>
  <conditionalFormatting sqref="P148:P156">
    <cfRule type="cellIs" dxfId="1353" priority="904" operator="greaterThan">
      <formula>0</formula>
    </cfRule>
  </conditionalFormatting>
  <conditionalFormatting sqref="P148:P156">
    <cfRule type="cellIs" dxfId="1352" priority="898" operator="greaterThan">
      <formula>0</formula>
    </cfRule>
  </conditionalFormatting>
  <conditionalFormatting sqref="Q148:Q156">
    <cfRule type="cellIs" dxfId="1351" priority="903" operator="lessThan">
      <formula>0</formula>
    </cfRule>
  </conditionalFormatting>
  <conditionalFormatting sqref="R148:R156">
    <cfRule type="cellIs" dxfId="1350" priority="901" operator="lessThan">
      <formula>0.8</formula>
    </cfRule>
    <cfRule type="cellIs" dxfId="1349" priority="902" operator="greaterThan">
      <formula>1</formula>
    </cfRule>
  </conditionalFormatting>
  <conditionalFormatting sqref="R148:R156">
    <cfRule type="cellIs" dxfId="1348" priority="899" operator="greaterThan">
      <formula>1</formula>
    </cfRule>
    <cfRule type="cellIs" dxfId="1347" priority="900" operator="lessThan">
      <formula>0.8</formula>
    </cfRule>
  </conditionalFormatting>
  <conditionalFormatting sqref="Q148:Q156">
    <cfRule type="cellIs" dxfId="1346" priority="897" operator="lessThan">
      <formula>0</formula>
    </cfRule>
  </conditionalFormatting>
  <conditionalFormatting sqref="R148:R156">
    <cfRule type="cellIs" dxfId="1345" priority="895" operator="lessThan">
      <formula>0.8</formula>
    </cfRule>
    <cfRule type="cellIs" dxfId="1344" priority="896" operator="greaterThan">
      <formula>1</formula>
    </cfRule>
  </conditionalFormatting>
  <conditionalFormatting sqref="R148:R156">
    <cfRule type="cellIs" dxfId="1343" priority="893" operator="greaterThan">
      <formula>1</formula>
    </cfRule>
    <cfRule type="cellIs" dxfId="1342" priority="894" operator="lessThan">
      <formula>0.8</formula>
    </cfRule>
  </conditionalFormatting>
  <conditionalFormatting sqref="P148:P156">
    <cfRule type="cellIs" dxfId="1341" priority="892" operator="greaterThan">
      <formula>0</formula>
    </cfRule>
  </conditionalFormatting>
  <conditionalFormatting sqref="Q148:Q156">
    <cfRule type="cellIs" dxfId="1340" priority="886" operator="lessThan">
      <formula>0</formula>
    </cfRule>
  </conditionalFormatting>
  <conditionalFormatting sqref="P148:P156">
    <cfRule type="cellIs" dxfId="1339" priority="887" operator="greaterThan">
      <formula>0</formula>
    </cfRule>
  </conditionalFormatting>
  <conditionalFormatting sqref="R148:R156">
    <cfRule type="cellIs" dxfId="1338" priority="890" operator="lessThan">
      <formula>0.8</formula>
    </cfRule>
    <cfRule type="cellIs" dxfId="1337" priority="891" operator="greaterThan">
      <formula>1</formula>
    </cfRule>
  </conditionalFormatting>
  <conditionalFormatting sqref="R148:R156">
    <cfRule type="cellIs" dxfId="1336" priority="888" operator="greaterThan">
      <formula>1</formula>
    </cfRule>
    <cfRule type="cellIs" dxfId="1335" priority="889" operator="lessThan">
      <formula>0.8</formula>
    </cfRule>
  </conditionalFormatting>
  <conditionalFormatting sqref="Q148:Q156">
    <cfRule type="cellIs" dxfId="1334" priority="880" operator="lessThan">
      <formula>0</formula>
    </cfRule>
  </conditionalFormatting>
  <conditionalFormatting sqref="R148:R156">
    <cfRule type="cellIs" dxfId="1333" priority="884" operator="lessThan">
      <formula>0.8</formula>
    </cfRule>
    <cfRule type="cellIs" dxfId="1332" priority="885" operator="greaterThan">
      <formula>1</formula>
    </cfRule>
  </conditionalFormatting>
  <conditionalFormatting sqref="R148:R156">
    <cfRule type="cellIs" dxfId="1331" priority="882" operator="greaterThan">
      <formula>1</formula>
    </cfRule>
    <cfRule type="cellIs" dxfId="1330" priority="883" operator="lessThan">
      <formula>0.8</formula>
    </cfRule>
  </conditionalFormatting>
  <conditionalFormatting sqref="P148:P156">
    <cfRule type="cellIs" dxfId="1329" priority="881" operator="greaterThan">
      <formula>0</formula>
    </cfRule>
  </conditionalFormatting>
  <conditionalFormatting sqref="Q148:Q156">
    <cfRule type="cellIs" dxfId="1328" priority="879" operator="lessThan">
      <formula>0</formula>
    </cfRule>
  </conditionalFormatting>
  <conditionalFormatting sqref="R148:R156">
    <cfRule type="cellIs" dxfId="1327" priority="877" operator="lessThan">
      <formula>0.8</formula>
    </cfRule>
    <cfRule type="cellIs" dxfId="1326" priority="878" operator="greaterThan">
      <formula>1</formula>
    </cfRule>
  </conditionalFormatting>
  <conditionalFormatting sqref="R148:R156">
    <cfRule type="cellIs" dxfId="1325" priority="875" operator="greaterThan">
      <formula>1</formula>
    </cfRule>
    <cfRule type="cellIs" dxfId="1324" priority="876" operator="lessThan">
      <formula>0.8</formula>
    </cfRule>
  </conditionalFormatting>
  <conditionalFormatting sqref="P148:P156">
    <cfRule type="cellIs" dxfId="1323" priority="874" operator="greaterThan">
      <formula>0</formula>
    </cfRule>
  </conditionalFormatting>
  <conditionalFormatting sqref="Q148:Q156">
    <cfRule type="cellIs" dxfId="1322" priority="873" operator="lessThan">
      <formula>0</formula>
    </cfRule>
  </conditionalFormatting>
  <conditionalFormatting sqref="R148:R156">
    <cfRule type="cellIs" dxfId="1321" priority="871" operator="lessThan">
      <formula>0.8</formula>
    </cfRule>
    <cfRule type="cellIs" dxfId="1320" priority="872" operator="greaterThan">
      <formula>1</formula>
    </cfRule>
  </conditionalFormatting>
  <conditionalFormatting sqref="R148:R156">
    <cfRule type="cellIs" dxfId="1319" priority="869" operator="greaterThan">
      <formula>1</formula>
    </cfRule>
    <cfRule type="cellIs" dxfId="1318" priority="870" operator="lessThan">
      <formula>0.8</formula>
    </cfRule>
  </conditionalFormatting>
  <conditionalFormatting sqref="P148:P156">
    <cfRule type="cellIs" dxfId="1317" priority="868" operator="greaterThan">
      <formula>0</formula>
    </cfRule>
  </conditionalFormatting>
  <conditionalFormatting sqref="Q148:Q156">
    <cfRule type="cellIs" dxfId="1316" priority="867" operator="lessThan">
      <formula>0</formula>
    </cfRule>
  </conditionalFormatting>
  <conditionalFormatting sqref="R148:R156">
    <cfRule type="cellIs" dxfId="1315" priority="865" operator="lessThan">
      <formula>0.8</formula>
    </cfRule>
    <cfRule type="cellIs" dxfId="1314" priority="866" operator="greaterThan">
      <formula>1</formula>
    </cfRule>
  </conditionalFormatting>
  <conditionalFormatting sqref="R148:R156">
    <cfRule type="cellIs" dxfId="1313" priority="863" operator="greaterThan">
      <formula>1</formula>
    </cfRule>
    <cfRule type="cellIs" dxfId="1312" priority="864" operator="lessThan">
      <formula>0.8</formula>
    </cfRule>
  </conditionalFormatting>
  <conditionalFormatting sqref="P148:P156">
    <cfRule type="cellIs" dxfId="1311" priority="862" operator="greaterThan">
      <formula>0</formula>
    </cfRule>
  </conditionalFormatting>
  <conditionalFormatting sqref="Q148:Q156">
    <cfRule type="cellIs" dxfId="1310" priority="861" operator="lessThan">
      <formula>0</formula>
    </cfRule>
  </conditionalFormatting>
  <conditionalFormatting sqref="R148:R156">
    <cfRule type="cellIs" dxfId="1309" priority="859" operator="lessThan">
      <formula>0.8</formula>
    </cfRule>
    <cfRule type="cellIs" dxfId="1308" priority="860" operator="greaterThan">
      <formula>1</formula>
    </cfRule>
  </conditionalFormatting>
  <conditionalFormatting sqref="R148:R156">
    <cfRule type="cellIs" dxfId="1307" priority="857" operator="greaterThan">
      <formula>1</formula>
    </cfRule>
    <cfRule type="cellIs" dxfId="1306" priority="858" operator="lessThan">
      <formula>0.8</formula>
    </cfRule>
  </conditionalFormatting>
  <conditionalFormatting sqref="P148:P156">
    <cfRule type="cellIs" dxfId="1305" priority="856" operator="greaterThan">
      <formula>0</formula>
    </cfRule>
  </conditionalFormatting>
  <conditionalFormatting sqref="Q148:Q156">
    <cfRule type="cellIs" dxfId="1304" priority="855" operator="lessThan">
      <formula>0</formula>
    </cfRule>
  </conditionalFormatting>
  <conditionalFormatting sqref="R148:R156">
    <cfRule type="cellIs" dxfId="1303" priority="853" operator="lessThan">
      <formula>0.8</formula>
    </cfRule>
    <cfRule type="cellIs" dxfId="1302" priority="854" operator="greaterThan">
      <formula>1</formula>
    </cfRule>
  </conditionalFormatting>
  <conditionalFormatting sqref="R148:R156">
    <cfRule type="cellIs" dxfId="1301" priority="851" operator="greaterThan">
      <formula>1</formula>
    </cfRule>
    <cfRule type="cellIs" dxfId="1300" priority="852" operator="lessThan">
      <formula>0.8</formula>
    </cfRule>
  </conditionalFormatting>
  <conditionalFormatting sqref="P148:P156">
    <cfRule type="cellIs" dxfId="1299" priority="850" operator="greaterThan">
      <formula>0</formula>
    </cfRule>
  </conditionalFormatting>
  <conditionalFormatting sqref="Q148:Q156">
    <cfRule type="cellIs" dxfId="1298" priority="849" operator="lessThan">
      <formula>0</formula>
    </cfRule>
  </conditionalFormatting>
  <conditionalFormatting sqref="R148:R156">
    <cfRule type="cellIs" dxfId="1297" priority="847" operator="lessThan">
      <formula>0.8</formula>
    </cfRule>
    <cfRule type="cellIs" dxfId="1296" priority="848" operator="greaterThan">
      <formula>1</formula>
    </cfRule>
  </conditionalFormatting>
  <conditionalFormatting sqref="R148:R156">
    <cfRule type="cellIs" dxfId="1295" priority="845" operator="greaterThan">
      <formula>1</formula>
    </cfRule>
    <cfRule type="cellIs" dxfId="1294" priority="846" operator="lessThan">
      <formula>0.8</formula>
    </cfRule>
  </conditionalFormatting>
  <conditionalFormatting sqref="P148:P156">
    <cfRule type="cellIs" dxfId="1293" priority="844" operator="greaterThan">
      <formula>0</formula>
    </cfRule>
  </conditionalFormatting>
  <conditionalFormatting sqref="Q148:Q156">
    <cfRule type="cellIs" dxfId="1292" priority="843" operator="lessThan">
      <formula>0</formula>
    </cfRule>
  </conditionalFormatting>
  <conditionalFormatting sqref="R148:R156">
    <cfRule type="cellIs" dxfId="1291" priority="841" operator="lessThan">
      <formula>0.8</formula>
    </cfRule>
    <cfRule type="cellIs" dxfId="1290" priority="842" operator="greaterThan">
      <formula>1</formula>
    </cfRule>
  </conditionalFormatting>
  <conditionalFormatting sqref="R148:R156">
    <cfRule type="cellIs" dxfId="1289" priority="839" operator="greaterThan">
      <formula>1</formula>
    </cfRule>
    <cfRule type="cellIs" dxfId="1288" priority="840" operator="lessThan">
      <formula>0.8</formula>
    </cfRule>
  </conditionalFormatting>
  <conditionalFormatting sqref="P148:P156">
    <cfRule type="cellIs" dxfId="1287" priority="838" operator="greaterThan">
      <formula>0</formula>
    </cfRule>
  </conditionalFormatting>
  <conditionalFormatting sqref="P148:P156">
    <cfRule type="cellIs" dxfId="1286" priority="832" operator="greaterThan">
      <formula>0</formula>
    </cfRule>
  </conditionalFormatting>
  <conditionalFormatting sqref="Q148:Q156">
    <cfRule type="cellIs" dxfId="1285" priority="837" operator="lessThan">
      <formula>0</formula>
    </cfRule>
  </conditionalFormatting>
  <conditionalFormatting sqref="R148:R156">
    <cfRule type="cellIs" dxfId="1284" priority="835" operator="lessThan">
      <formula>0.8</formula>
    </cfRule>
    <cfRule type="cellIs" dxfId="1283" priority="836" operator="greaterThan">
      <formula>1</formula>
    </cfRule>
  </conditionalFormatting>
  <conditionalFormatting sqref="R148:R156">
    <cfRule type="cellIs" dxfId="1282" priority="833" operator="greaterThan">
      <formula>1</formula>
    </cfRule>
    <cfRule type="cellIs" dxfId="1281" priority="834" operator="lessThan">
      <formula>0.8</formula>
    </cfRule>
  </conditionalFormatting>
  <conditionalFormatting sqref="P148:P156">
    <cfRule type="cellIs" dxfId="1280" priority="826" operator="greaterThan">
      <formula>0</formula>
    </cfRule>
  </conditionalFormatting>
  <conditionalFormatting sqref="Q148:Q156">
    <cfRule type="cellIs" dxfId="1279" priority="831" operator="lessThan">
      <formula>0</formula>
    </cfRule>
  </conditionalFormatting>
  <conditionalFormatting sqref="R148:R156">
    <cfRule type="cellIs" dxfId="1278" priority="829" operator="lessThan">
      <formula>0.8</formula>
    </cfRule>
    <cfRule type="cellIs" dxfId="1277" priority="830" operator="greaterThan">
      <formula>1</formula>
    </cfRule>
  </conditionalFormatting>
  <conditionalFormatting sqref="R148:R156">
    <cfRule type="cellIs" dxfId="1276" priority="827" operator="greaterThan">
      <formula>1</formula>
    </cfRule>
    <cfRule type="cellIs" dxfId="1275" priority="828" operator="lessThan">
      <formula>0.8</formula>
    </cfRule>
  </conditionalFormatting>
  <conditionalFormatting sqref="R148:R156">
    <cfRule type="cellIs" dxfId="1274" priority="823" operator="lessThan">
      <formula>0.8</formula>
    </cfRule>
    <cfRule type="cellIs" dxfId="1273" priority="824" operator="greaterThan">
      <formula>1</formula>
    </cfRule>
  </conditionalFormatting>
  <conditionalFormatting sqref="R148:R156">
    <cfRule type="cellIs" dxfId="1272" priority="821" operator="greaterThan">
      <formula>1</formula>
    </cfRule>
    <cfRule type="cellIs" dxfId="1271" priority="822" operator="lessThan">
      <formula>0.8</formula>
    </cfRule>
  </conditionalFormatting>
  <conditionalFormatting sqref="P148:P156">
    <cfRule type="cellIs" dxfId="1270" priority="820" operator="greaterThan">
      <formula>0</formula>
    </cfRule>
  </conditionalFormatting>
  <conditionalFormatting sqref="Q148:Q156">
    <cfRule type="cellIs" dxfId="1269" priority="825" operator="lessThan">
      <formula>0</formula>
    </cfRule>
  </conditionalFormatting>
  <conditionalFormatting sqref="Q148:Q156">
    <cfRule type="cellIs" dxfId="1268" priority="819" operator="lessThan">
      <formula>0</formula>
    </cfRule>
  </conditionalFormatting>
  <conditionalFormatting sqref="R148:R156">
    <cfRule type="cellIs" dxfId="1267" priority="817" operator="lessThan">
      <formula>0.8</formula>
    </cfRule>
    <cfRule type="cellIs" dxfId="1266" priority="818" operator="greaterThan">
      <formula>1</formula>
    </cfRule>
  </conditionalFormatting>
  <conditionalFormatting sqref="R148:R156">
    <cfRule type="cellIs" dxfId="1265" priority="815" operator="greaterThan">
      <formula>1</formula>
    </cfRule>
    <cfRule type="cellIs" dxfId="1264" priority="816" operator="lessThan">
      <formula>0.8</formula>
    </cfRule>
  </conditionalFormatting>
  <conditionalFormatting sqref="P148:P156">
    <cfRule type="cellIs" dxfId="1263" priority="814" operator="greaterThan">
      <formula>0</formula>
    </cfRule>
  </conditionalFormatting>
  <conditionalFormatting sqref="P148:P156">
    <cfRule type="cellIs" dxfId="1262" priority="808" operator="greaterThan">
      <formula>0</formula>
    </cfRule>
  </conditionalFormatting>
  <conditionalFormatting sqref="Q148:Q156">
    <cfRule type="cellIs" dxfId="1261" priority="813" operator="lessThan">
      <formula>0</formula>
    </cfRule>
  </conditionalFormatting>
  <conditionalFormatting sqref="R148:R156">
    <cfRule type="cellIs" dxfId="1260" priority="811" operator="lessThan">
      <formula>0.8</formula>
    </cfRule>
    <cfRule type="cellIs" dxfId="1259" priority="812" operator="greaterThan">
      <formula>1</formula>
    </cfRule>
  </conditionalFormatting>
  <conditionalFormatting sqref="R148:R156">
    <cfRule type="cellIs" dxfId="1258" priority="809" operator="greaterThan">
      <formula>1</formula>
    </cfRule>
    <cfRule type="cellIs" dxfId="1257" priority="810" operator="lessThan">
      <formula>0.8</formula>
    </cfRule>
  </conditionalFormatting>
  <conditionalFormatting sqref="P148:P156">
    <cfRule type="cellIs" dxfId="1256" priority="802" operator="greaterThan">
      <formula>0</formula>
    </cfRule>
  </conditionalFormatting>
  <conditionalFormatting sqref="Q148:Q156">
    <cfRule type="cellIs" dxfId="1255" priority="807" operator="lessThan">
      <formula>0</formula>
    </cfRule>
  </conditionalFormatting>
  <conditionalFormatting sqref="R148:R156">
    <cfRule type="cellIs" dxfId="1254" priority="805" operator="lessThan">
      <formula>0.8</formula>
    </cfRule>
    <cfRule type="cellIs" dxfId="1253" priority="806" operator="greaterThan">
      <formula>1</formula>
    </cfRule>
  </conditionalFormatting>
  <conditionalFormatting sqref="R148:R156">
    <cfRule type="cellIs" dxfId="1252" priority="803" operator="greaterThan">
      <formula>1</formula>
    </cfRule>
    <cfRule type="cellIs" dxfId="1251" priority="804" operator="lessThan">
      <formula>0.8</formula>
    </cfRule>
  </conditionalFormatting>
  <conditionalFormatting sqref="R148:R156">
    <cfRule type="cellIs" dxfId="1250" priority="799" operator="lessThan">
      <formula>0.8</formula>
    </cfRule>
    <cfRule type="cellIs" dxfId="1249" priority="800" operator="greaterThan">
      <formula>1</formula>
    </cfRule>
  </conditionalFormatting>
  <conditionalFormatting sqref="R148:R156">
    <cfRule type="cellIs" dxfId="1248" priority="797" operator="greaterThan">
      <formula>1</formula>
    </cfRule>
    <cfRule type="cellIs" dxfId="1247" priority="798" operator="lessThan">
      <formula>0.8</formula>
    </cfRule>
  </conditionalFormatting>
  <conditionalFormatting sqref="P148:P156">
    <cfRule type="cellIs" dxfId="1246" priority="796" operator="greaterThan">
      <formula>0</formula>
    </cfRule>
  </conditionalFormatting>
  <conditionalFormatting sqref="Q148:Q156">
    <cfRule type="cellIs" dxfId="1245" priority="801" operator="lessThan">
      <formula>0</formula>
    </cfRule>
  </conditionalFormatting>
  <conditionalFormatting sqref="P148:P156">
    <cfRule type="cellIs" dxfId="1244" priority="790" operator="greaterThan">
      <formula>0</formula>
    </cfRule>
  </conditionalFormatting>
  <conditionalFormatting sqref="Q148:Q156">
    <cfRule type="cellIs" dxfId="1243" priority="795" operator="lessThan">
      <formula>0</formula>
    </cfRule>
  </conditionalFormatting>
  <conditionalFormatting sqref="R148:R156">
    <cfRule type="cellIs" dxfId="1242" priority="793" operator="lessThan">
      <formula>0.8</formula>
    </cfRule>
    <cfRule type="cellIs" dxfId="1241" priority="794" operator="greaterThan">
      <formula>1</formula>
    </cfRule>
  </conditionalFormatting>
  <conditionalFormatting sqref="R148:R156">
    <cfRule type="cellIs" dxfId="1240" priority="791" operator="greaterThan">
      <formula>1</formula>
    </cfRule>
    <cfRule type="cellIs" dxfId="1239" priority="792" operator="lessThan">
      <formula>0.8</formula>
    </cfRule>
  </conditionalFormatting>
  <conditionalFormatting sqref="R148:R156">
    <cfRule type="cellIs" dxfId="1238" priority="787" operator="lessThan">
      <formula>0.8</formula>
    </cfRule>
    <cfRule type="cellIs" dxfId="1237" priority="788" operator="greaterThan">
      <formula>1</formula>
    </cfRule>
  </conditionalFormatting>
  <conditionalFormatting sqref="R148:R156">
    <cfRule type="cellIs" dxfId="1236" priority="785" operator="greaterThan">
      <formula>1</formula>
    </cfRule>
    <cfRule type="cellIs" dxfId="1235" priority="786" operator="lessThan">
      <formula>0.8</formula>
    </cfRule>
  </conditionalFormatting>
  <conditionalFormatting sqref="P148:P156">
    <cfRule type="cellIs" dxfId="1234" priority="784" operator="greaterThan">
      <formula>0</formula>
    </cfRule>
  </conditionalFormatting>
  <conditionalFormatting sqref="Q148:Q156">
    <cfRule type="cellIs" dxfId="1233" priority="789" operator="lessThan">
      <formula>0</formula>
    </cfRule>
  </conditionalFormatting>
  <conditionalFormatting sqref="R148:R156">
    <cfRule type="cellIs" dxfId="1232" priority="781" operator="lessThan">
      <formula>0.8</formula>
    </cfRule>
    <cfRule type="cellIs" dxfId="1231" priority="782" operator="greaterThan">
      <formula>1</formula>
    </cfRule>
  </conditionalFormatting>
  <conditionalFormatting sqref="R148:R156">
    <cfRule type="cellIs" dxfId="1230" priority="779" operator="greaterThan">
      <formula>1</formula>
    </cfRule>
    <cfRule type="cellIs" dxfId="1229" priority="780" operator="lessThan">
      <formula>0.8</formula>
    </cfRule>
  </conditionalFormatting>
  <conditionalFormatting sqref="P148:P156">
    <cfRule type="cellIs" dxfId="1228" priority="778" operator="greaterThan">
      <formula>0</formula>
    </cfRule>
  </conditionalFormatting>
  <conditionalFormatting sqref="Q148:Q156">
    <cfRule type="cellIs" dxfId="1227" priority="783" operator="lessThan">
      <formula>0</formula>
    </cfRule>
  </conditionalFormatting>
  <conditionalFormatting sqref="Q148:Q156">
    <cfRule type="cellIs" dxfId="1226" priority="777" operator="lessThan">
      <formula>0</formula>
    </cfRule>
  </conditionalFormatting>
  <conditionalFormatting sqref="R148:R156">
    <cfRule type="cellIs" dxfId="1225" priority="775" operator="lessThan">
      <formula>0.8</formula>
    </cfRule>
    <cfRule type="cellIs" dxfId="1224" priority="776" operator="greaterThan">
      <formula>1</formula>
    </cfRule>
  </conditionalFormatting>
  <conditionalFormatting sqref="R148:R156">
    <cfRule type="cellIs" dxfId="1223" priority="773" operator="greaterThan">
      <formula>1</formula>
    </cfRule>
    <cfRule type="cellIs" dxfId="1222" priority="774" operator="lessThan">
      <formula>0.8</formula>
    </cfRule>
  </conditionalFormatting>
  <conditionalFormatting sqref="P148:P156">
    <cfRule type="cellIs" dxfId="1221" priority="772" operator="greaterThan">
      <formula>0</formula>
    </cfRule>
  </conditionalFormatting>
  <conditionalFormatting sqref="Q148:Q156">
    <cfRule type="cellIs" dxfId="1220" priority="766" operator="lessThan">
      <formula>0</formula>
    </cfRule>
  </conditionalFormatting>
  <conditionalFormatting sqref="R148:R156">
    <cfRule type="cellIs" dxfId="1219" priority="770" operator="lessThan">
      <formula>0.8</formula>
    </cfRule>
    <cfRule type="cellIs" dxfId="1218" priority="771" operator="greaterThan">
      <formula>1</formula>
    </cfRule>
  </conditionalFormatting>
  <conditionalFormatting sqref="R148:R156">
    <cfRule type="cellIs" dxfId="1217" priority="768" operator="greaterThan">
      <formula>1</formula>
    </cfRule>
    <cfRule type="cellIs" dxfId="1216" priority="769" operator="lessThan">
      <formula>0.8</formula>
    </cfRule>
  </conditionalFormatting>
  <conditionalFormatting sqref="P148:P156">
    <cfRule type="cellIs" dxfId="1215" priority="767" operator="greaterThan">
      <formula>0</formula>
    </cfRule>
  </conditionalFormatting>
  <conditionalFormatting sqref="Q148:Q156">
    <cfRule type="cellIs" dxfId="1214" priority="765" operator="lessThan">
      <formula>0</formula>
    </cfRule>
  </conditionalFormatting>
  <conditionalFormatting sqref="R148:R156">
    <cfRule type="cellIs" dxfId="1213" priority="763" operator="lessThan">
      <formula>0.8</formula>
    </cfRule>
    <cfRule type="cellIs" dxfId="1212" priority="764" operator="greaterThan">
      <formula>1</formula>
    </cfRule>
  </conditionalFormatting>
  <conditionalFormatting sqref="R148:R156">
    <cfRule type="cellIs" dxfId="1211" priority="761" operator="greaterThan">
      <formula>1</formula>
    </cfRule>
    <cfRule type="cellIs" dxfId="1210" priority="762" operator="lessThan">
      <formula>0.8</formula>
    </cfRule>
  </conditionalFormatting>
  <conditionalFormatting sqref="P148:P156">
    <cfRule type="cellIs" dxfId="1209" priority="760" operator="greaterThan">
      <formula>0</formula>
    </cfRule>
  </conditionalFormatting>
  <conditionalFormatting sqref="Q148:Q156">
    <cfRule type="cellIs" dxfId="1208" priority="759" operator="lessThan">
      <formula>0</formula>
    </cfRule>
  </conditionalFormatting>
  <conditionalFormatting sqref="R148:R156">
    <cfRule type="cellIs" dxfId="1207" priority="757" operator="lessThan">
      <formula>0.8</formula>
    </cfRule>
    <cfRule type="cellIs" dxfId="1206" priority="758" operator="greaterThan">
      <formula>1</formula>
    </cfRule>
  </conditionalFormatting>
  <conditionalFormatting sqref="R148:R156">
    <cfRule type="cellIs" dxfId="1205" priority="755" operator="greaterThan">
      <formula>1</formula>
    </cfRule>
    <cfRule type="cellIs" dxfId="1204" priority="756" operator="lessThan">
      <formula>0.8</formula>
    </cfRule>
  </conditionalFormatting>
  <conditionalFormatting sqref="P148:P156">
    <cfRule type="cellIs" dxfId="1203" priority="754" operator="greaterThan">
      <formula>0</formula>
    </cfRule>
  </conditionalFormatting>
  <conditionalFormatting sqref="Q148:Q156">
    <cfRule type="cellIs" dxfId="1202" priority="753" operator="lessThan">
      <formula>0</formula>
    </cfRule>
  </conditionalFormatting>
  <conditionalFormatting sqref="R148:R156">
    <cfRule type="cellIs" dxfId="1201" priority="751" operator="lessThan">
      <formula>0.8</formula>
    </cfRule>
    <cfRule type="cellIs" dxfId="1200" priority="752" operator="greaterThan">
      <formula>1</formula>
    </cfRule>
  </conditionalFormatting>
  <conditionalFormatting sqref="R148:R156">
    <cfRule type="cellIs" dxfId="1199" priority="749" operator="greaterThan">
      <formula>1</formula>
    </cfRule>
    <cfRule type="cellIs" dxfId="1198" priority="750" operator="lessThan">
      <formula>0.8</formula>
    </cfRule>
  </conditionalFormatting>
  <conditionalFormatting sqref="P148:P156">
    <cfRule type="cellIs" dxfId="1197" priority="748" operator="greaterThan">
      <formula>0</formula>
    </cfRule>
  </conditionalFormatting>
  <conditionalFormatting sqref="Q148:Q156">
    <cfRule type="cellIs" dxfId="1196" priority="747" operator="lessThan">
      <formula>0</formula>
    </cfRule>
  </conditionalFormatting>
  <conditionalFormatting sqref="R148:R156">
    <cfRule type="cellIs" dxfId="1195" priority="745" operator="lessThan">
      <formula>0.8</formula>
    </cfRule>
    <cfRule type="cellIs" dxfId="1194" priority="746" operator="greaterThan">
      <formula>1</formula>
    </cfRule>
  </conditionalFormatting>
  <conditionalFormatting sqref="R148:R156">
    <cfRule type="cellIs" dxfId="1193" priority="743" operator="greaterThan">
      <formula>1</formula>
    </cfRule>
    <cfRule type="cellIs" dxfId="1192" priority="744" operator="lessThan">
      <formula>0.8</formula>
    </cfRule>
  </conditionalFormatting>
  <conditionalFormatting sqref="P148:P156">
    <cfRule type="cellIs" dxfId="1191" priority="742" operator="greaterThan">
      <formula>0</formula>
    </cfRule>
  </conditionalFormatting>
  <conditionalFormatting sqref="Q148:Q156">
    <cfRule type="cellIs" dxfId="1190" priority="741" operator="lessThan">
      <formula>0</formula>
    </cfRule>
  </conditionalFormatting>
  <conditionalFormatting sqref="R148:R156">
    <cfRule type="cellIs" dxfId="1189" priority="739" operator="lessThan">
      <formula>0.8</formula>
    </cfRule>
    <cfRule type="cellIs" dxfId="1188" priority="740" operator="greaterThan">
      <formula>1</formula>
    </cfRule>
  </conditionalFormatting>
  <conditionalFormatting sqref="R148:R156">
    <cfRule type="cellIs" dxfId="1187" priority="737" operator="greaterThan">
      <formula>1</formula>
    </cfRule>
    <cfRule type="cellIs" dxfId="1186" priority="738" operator="lessThan">
      <formula>0.8</formula>
    </cfRule>
  </conditionalFormatting>
  <conditionalFormatting sqref="P148:P156">
    <cfRule type="cellIs" dxfId="1185" priority="736" operator="greaterThan">
      <formula>0</formula>
    </cfRule>
  </conditionalFormatting>
  <conditionalFormatting sqref="P148:P156">
    <cfRule type="cellIs" dxfId="1184" priority="730" operator="greaterThan">
      <formula>0</formula>
    </cfRule>
  </conditionalFormatting>
  <conditionalFormatting sqref="Q148:Q156">
    <cfRule type="cellIs" dxfId="1183" priority="735" operator="lessThan">
      <formula>0</formula>
    </cfRule>
  </conditionalFormatting>
  <conditionalFormatting sqref="R148:R156">
    <cfRule type="cellIs" dxfId="1182" priority="733" operator="lessThan">
      <formula>0.8</formula>
    </cfRule>
    <cfRule type="cellIs" dxfId="1181" priority="734" operator="greaterThan">
      <formula>1</formula>
    </cfRule>
  </conditionalFormatting>
  <conditionalFormatting sqref="R148:R156">
    <cfRule type="cellIs" dxfId="1180" priority="731" operator="greaterThan">
      <formula>1</formula>
    </cfRule>
    <cfRule type="cellIs" dxfId="1179" priority="732" operator="lessThan">
      <formula>0.8</formula>
    </cfRule>
  </conditionalFormatting>
  <conditionalFormatting sqref="P148:P156">
    <cfRule type="cellIs" dxfId="1178" priority="724" operator="greaterThan">
      <formula>0</formula>
    </cfRule>
  </conditionalFormatting>
  <conditionalFormatting sqref="Q148:Q156">
    <cfRule type="cellIs" dxfId="1177" priority="729" operator="lessThan">
      <formula>0</formula>
    </cfRule>
  </conditionalFormatting>
  <conditionalFormatting sqref="R148:R156">
    <cfRule type="cellIs" dxfId="1176" priority="727" operator="lessThan">
      <formula>0.8</formula>
    </cfRule>
    <cfRule type="cellIs" dxfId="1175" priority="728" operator="greaterThan">
      <formula>1</formula>
    </cfRule>
  </conditionalFormatting>
  <conditionalFormatting sqref="R148:R156">
    <cfRule type="cellIs" dxfId="1174" priority="725" operator="greaterThan">
      <formula>1</formula>
    </cfRule>
    <cfRule type="cellIs" dxfId="1173" priority="726" operator="lessThan">
      <formula>0.8</formula>
    </cfRule>
  </conditionalFormatting>
  <conditionalFormatting sqref="R148:R156">
    <cfRule type="cellIs" dxfId="1172" priority="721" operator="lessThan">
      <formula>0.8</formula>
    </cfRule>
    <cfRule type="cellIs" dxfId="1171" priority="722" operator="greaterThan">
      <formula>1</formula>
    </cfRule>
  </conditionalFormatting>
  <conditionalFormatting sqref="R148:R156">
    <cfRule type="cellIs" dxfId="1170" priority="719" operator="greaterThan">
      <formula>1</formula>
    </cfRule>
    <cfRule type="cellIs" dxfId="1169" priority="720" operator="lessThan">
      <formula>0.8</formula>
    </cfRule>
  </conditionalFormatting>
  <conditionalFormatting sqref="P148:P156">
    <cfRule type="cellIs" dxfId="1168" priority="718" operator="greaterThan">
      <formula>0</formula>
    </cfRule>
  </conditionalFormatting>
  <conditionalFormatting sqref="Q148:Q156">
    <cfRule type="cellIs" dxfId="1167" priority="723" operator="lessThan">
      <formula>0</formula>
    </cfRule>
  </conditionalFormatting>
  <conditionalFormatting sqref="P44:P52">
    <cfRule type="cellIs" dxfId="1166" priority="712" operator="greaterThan">
      <formula>0</formula>
    </cfRule>
  </conditionalFormatting>
  <conditionalFormatting sqref="Q44:Q52">
    <cfRule type="cellIs" dxfId="1165" priority="717" operator="lessThan">
      <formula>0</formula>
    </cfRule>
  </conditionalFormatting>
  <conditionalFormatting sqref="R44:R52">
    <cfRule type="cellIs" dxfId="1164" priority="715" operator="lessThan">
      <formula>0.8</formula>
    </cfRule>
    <cfRule type="cellIs" dxfId="1163" priority="716" operator="greaterThan">
      <formula>1</formula>
    </cfRule>
  </conditionalFormatting>
  <conditionalFormatting sqref="R44:R52">
    <cfRule type="cellIs" dxfId="1162" priority="713" operator="greaterThan">
      <formula>1</formula>
    </cfRule>
    <cfRule type="cellIs" dxfId="1161" priority="714" operator="lessThan">
      <formula>0.8</formula>
    </cfRule>
  </conditionalFormatting>
  <conditionalFormatting sqref="Q84:Q91">
    <cfRule type="cellIs" dxfId="1160" priority="711" operator="lessThan">
      <formula>0</formula>
    </cfRule>
  </conditionalFormatting>
  <conditionalFormatting sqref="R84:R91">
    <cfRule type="cellIs" dxfId="1159" priority="709" operator="lessThan">
      <formula>0.8</formula>
    </cfRule>
    <cfRule type="cellIs" dxfId="1158" priority="710" operator="greaterThan">
      <formula>1</formula>
    </cfRule>
  </conditionalFormatting>
  <conditionalFormatting sqref="R84:R91">
    <cfRule type="cellIs" dxfId="1157" priority="707" operator="greaterThan">
      <formula>1</formula>
    </cfRule>
    <cfRule type="cellIs" dxfId="1156" priority="708" operator="lessThan">
      <formula>0.8</formula>
    </cfRule>
  </conditionalFormatting>
  <conditionalFormatting sqref="P84:P91">
    <cfRule type="cellIs" dxfId="1155" priority="706" operator="greaterThan">
      <formula>0</formula>
    </cfRule>
  </conditionalFormatting>
  <conditionalFormatting sqref="Q84:Q91">
    <cfRule type="cellIs" dxfId="1154" priority="705" operator="lessThan">
      <formula>0</formula>
    </cfRule>
  </conditionalFormatting>
  <conditionalFormatting sqref="R84:R91">
    <cfRule type="cellIs" dxfId="1153" priority="703" operator="lessThan">
      <formula>0.8</formula>
    </cfRule>
    <cfRule type="cellIs" dxfId="1152" priority="704" operator="greaterThan">
      <formula>1</formula>
    </cfRule>
  </conditionalFormatting>
  <conditionalFormatting sqref="R84:R91">
    <cfRule type="cellIs" dxfId="1151" priority="701" operator="greaterThan">
      <formula>1</formula>
    </cfRule>
    <cfRule type="cellIs" dxfId="1150" priority="702" operator="lessThan">
      <formula>0.8</formula>
    </cfRule>
  </conditionalFormatting>
  <conditionalFormatting sqref="P84:P91">
    <cfRule type="cellIs" dxfId="1149" priority="700" operator="greaterThan">
      <formula>0</formula>
    </cfRule>
  </conditionalFormatting>
  <conditionalFormatting sqref="Q84:Q91">
    <cfRule type="cellIs" dxfId="1148" priority="699" operator="lessThan">
      <formula>0</formula>
    </cfRule>
  </conditionalFormatting>
  <conditionalFormatting sqref="R84:R91">
    <cfRule type="cellIs" dxfId="1147" priority="697" operator="lessThan">
      <formula>0.8</formula>
    </cfRule>
    <cfRule type="cellIs" dxfId="1146" priority="698" operator="greaterThan">
      <formula>1</formula>
    </cfRule>
  </conditionalFormatting>
  <conditionalFormatting sqref="R84:R91">
    <cfRule type="cellIs" dxfId="1145" priority="695" operator="greaterThan">
      <formula>1</formula>
    </cfRule>
    <cfRule type="cellIs" dxfId="1144" priority="696" operator="lessThan">
      <formula>0.8</formula>
    </cfRule>
  </conditionalFormatting>
  <conditionalFormatting sqref="P84:P91">
    <cfRule type="cellIs" dxfId="1143" priority="694" operator="greaterThan">
      <formula>0</formula>
    </cfRule>
  </conditionalFormatting>
  <conditionalFormatting sqref="Q84:Q91">
    <cfRule type="cellIs" dxfId="1142" priority="693" operator="lessThan">
      <formula>0</formula>
    </cfRule>
  </conditionalFormatting>
  <conditionalFormatting sqref="R84:R91">
    <cfRule type="cellIs" dxfId="1141" priority="691" operator="lessThan">
      <formula>0.8</formula>
    </cfRule>
    <cfRule type="cellIs" dxfId="1140" priority="692" operator="greaterThan">
      <formula>1</formula>
    </cfRule>
  </conditionalFormatting>
  <conditionalFormatting sqref="R84:R91">
    <cfRule type="cellIs" dxfId="1139" priority="689" operator="greaterThan">
      <formula>1</formula>
    </cfRule>
    <cfRule type="cellIs" dxfId="1138" priority="690" operator="lessThan">
      <formula>0.8</formula>
    </cfRule>
  </conditionalFormatting>
  <conditionalFormatting sqref="P84:P91">
    <cfRule type="cellIs" dxfId="1137" priority="688" operator="greaterThan">
      <formula>0</formula>
    </cfRule>
  </conditionalFormatting>
  <conditionalFormatting sqref="P84:P91">
    <cfRule type="cellIs" dxfId="1136" priority="682" operator="greaterThan">
      <formula>0</formula>
    </cfRule>
  </conditionalFormatting>
  <conditionalFormatting sqref="Q84:Q91">
    <cfRule type="cellIs" dxfId="1135" priority="687" operator="lessThan">
      <formula>0</formula>
    </cfRule>
  </conditionalFormatting>
  <conditionalFormatting sqref="R84:R91">
    <cfRule type="cellIs" dxfId="1134" priority="685" operator="lessThan">
      <formula>0.8</formula>
    </cfRule>
    <cfRule type="cellIs" dxfId="1133" priority="686" operator="greaterThan">
      <formula>1</formula>
    </cfRule>
  </conditionalFormatting>
  <conditionalFormatting sqref="R84:R91">
    <cfRule type="cellIs" dxfId="1132" priority="683" operator="greaterThan">
      <formula>1</formula>
    </cfRule>
    <cfRule type="cellIs" dxfId="1131" priority="684" operator="lessThan">
      <formula>0.8</formula>
    </cfRule>
  </conditionalFormatting>
  <conditionalFormatting sqref="P84:P91">
    <cfRule type="cellIs" dxfId="1130" priority="676" operator="greaterThan">
      <formula>0</formula>
    </cfRule>
  </conditionalFormatting>
  <conditionalFormatting sqref="Q84:Q91">
    <cfRule type="cellIs" dxfId="1129" priority="681" operator="lessThan">
      <formula>0</formula>
    </cfRule>
  </conditionalFormatting>
  <conditionalFormatting sqref="R84:R91">
    <cfRule type="cellIs" dxfId="1128" priority="679" operator="lessThan">
      <formula>0.8</formula>
    </cfRule>
    <cfRule type="cellIs" dxfId="1127" priority="680" operator="greaterThan">
      <formula>1</formula>
    </cfRule>
  </conditionalFormatting>
  <conditionalFormatting sqref="R84:R91">
    <cfRule type="cellIs" dxfId="1126" priority="677" operator="greaterThan">
      <formula>1</formula>
    </cfRule>
    <cfRule type="cellIs" dxfId="1125" priority="678" operator="lessThan">
      <formula>0.8</formula>
    </cfRule>
  </conditionalFormatting>
  <conditionalFormatting sqref="R84:R91">
    <cfRule type="cellIs" dxfId="1124" priority="673" operator="lessThan">
      <formula>0.8</formula>
    </cfRule>
    <cfRule type="cellIs" dxfId="1123" priority="674" operator="greaterThan">
      <formula>1</formula>
    </cfRule>
  </conditionalFormatting>
  <conditionalFormatting sqref="R84:R91">
    <cfRule type="cellIs" dxfId="1122" priority="671" operator="greaterThan">
      <formula>1</formula>
    </cfRule>
    <cfRule type="cellIs" dxfId="1121" priority="672" operator="lessThan">
      <formula>0.8</formula>
    </cfRule>
  </conditionalFormatting>
  <conditionalFormatting sqref="P84:P91">
    <cfRule type="cellIs" dxfId="1120" priority="670" operator="greaterThan">
      <formula>0</formula>
    </cfRule>
  </conditionalFormatting>
  <conditionalFormatting sqref="Q84:Q91">
    <cfRule type="cellIs" dxfId="1119" priority="675" operator="lessThan">
      <formula>0</formula>
    </cfRule>
  </conditionalFormatting>
  <conditionalFormatting sqref="Q84:Q91">
    <cfRule type="cellIs" dxfId="1118" priority="669" operator="lessThan">
      <formula>0</formula>
    </cfRule>
  </conditionalFormatting>
  <conditionalFormatting sqref="R84:R91">
    <cfRule type="cellIs" dxfId="1117" priority="667" operator="lessThan">
      <formula>0.8</formula>
    </cfRule>
    <cfRule type="cellIs" dxfId="1116" priority="668" operator="greaterThan">
      <formula>1</formula>
    </cfRule>
  </conditionalFormatting>
  <conditionalFormatting sqref="R84:R91">
    <cfRule type="cellIs" dxfId="1115" priority="665" operator="greaterThan">
      <formula>1</formula>
    </cfRule>
    <cfRule type="cellIs" dxfId="1114" priority="666" operator="lessThan">
      <formula>0.8</formula>
    </cfRule>
  </conditionalFormatting>
  <conditionalFormatting sqref="P84:P91">
    <cfRule type="cellIs" dxfId="1113" priority="664" operator="greaterThan">
      <formula>0</formula>
    </cfRule>
  </conditionalFormatting>
  <conditionalFormatting sqref="P84:P91">
    <cfRule type="cellIs" dxfId="1112" priority="658" operator="greaterThan">
      <formula>0</formula>
    </cfRule>
  </conditionalFormatting>
  <conditionalFormatting sqref="Q84:Q91">
    <cfRule type="cellIs" dxfId="1111" priority="663" operator="lessThan">
      <formula>0</formula>
    </cfRule>
  </conditionalFormatting>
  <conditionalFormatting sqref="R84:R91">
    <cfRule type="cellIs" dxfId="1110" priority="661" operator="lessThan">
      <formula>0.8</formula>
    </cfRule>
    <cfRule type="cellIs" dxfId="1109" priority="662" operator="greaterThan">
      <formula>1</formula>
    </cfRule>
  </conditionalFormatting>
  <conditionalFormatting sqref="R84:R91">
    <cfRule type="cellIs" dxfId="1108" priority="659" operator="greaterThan">
      <formula>1</formula>
    </cfRule>
    <cfRule type="cellIs" dxfId="1107" priority="660" operator="lessThan">
      <formula>0.8</formula>
    </cfRule>
  </conditionalFormatting>
  <conditionalFormatting sqref="P84:P91">
    <cfRule type="cellIs" dxfId="1106" priority="652" operator="greaterThan">
      <formula>0</formula>
    </cfRule>
  </conditionalFormatting>
  <conditionalFormatting sqref="Q84:Q91">
    <cfRule type="cellIs" dxfId="1105" priority="657" operator="lessThan">
      <formula>0</formula>
    </cfRule>
  </conditionalFormatting>
  <conditionalFormatting sqref="R84:R91">
    <cfRule type="cellIs" dxfId="1104" priority="655" operator="lessThan">
      <formula>0.8</formula>
    </cfRule>
    <cfRule type="cellIs" dxfId="1103" priority="656" operator="greaterThan">
      <formula>1</formula>
    </cfRule>
  </conditionalFormatting>
  <conditionalFormatting sqref="R84:R91">
    <cfRule type="cellIs" dxfId="1102" priority="653" operator="greaterThan">
      <formula>1</formula>
    </cfRule>
    <cfRule type="cellIs" dxfId="1101" priority="654" operator="lessThan">
      <formula>0.8</formula>
    </cfRule>
  </conditionalFormatting>
  <conditionalFormatting sqref="R84:R91">
    <cfRule type="cellIs" dxfId="1100" priority="649" operator="lessThan">
      <formula>0.8</formula>
    </cfRule>
    <cfRule type="cellIs" dxfId="1099" priority="650" operator="greaterThan">
      <formula>1</formula>
    </cfRule>
  </conditionalFormatting>
  <conditionalFormatting sqref="R84:R91">
    <cfRule type="cellIs" dxfId="1098" priority="647" operator="greaterThan">
      <formula>1</formula>
    </cfRule>
    <cfRule type="cellIs" dxfId="1097" priority="648" operator="lessThan">
      <formula>0.8</formula>
    </cfRule>
  </conditionalFormatting>
  <conditionalFormatting sqref="P84:P91">
    <cfRule type="cellIs" dxfId="1096" priority="646" operator="greaterThan">
      <formula>0</formula>
    </cfRule>
  </conditionalFormatting>
  <conditionalFormatting sqref="Q84:Q91">
    <cfRule type="cellIs" dxfId="1095" priority="651" operator="lessThan">
      <formula>0</formula>
    </cfRule>
  </conditionalFormatting>
  <conditionalFormatting sqref="P84:P91">
    <cfRule type="cellIs" dxfId="1094" priority="640" operator="greaterThan">
      <formula>0</formula>
    </cfRule>
  </conditionalFormatting>
  <conditionalFormatting sqref="Q84:Q91">
    <cfRule type="cellIs" dxfId="1093" priority="645" operator="lessThan">
      <formula>0</formula>
    </cfRule>
  </conditionalFormatting>
  <conditionalFormatting sqref="R84:R91">
    <cfRule type="cellIs" dxfId="1092" priority="643" operator="lessThan">
      <formula>0.8</formula>
    </cfRule>
    <cfRule type="cellIs" dxfId="1091" priority="644" operator="greaterThan">
      <formula>1</formula>
    </cfRule>
  </conditionalFormatting>
  <conditionalFormatting sqref="R84:R91">
    <cfRule type="cellIs" dxfId="1090" priority="641" operator="greaterThan">
      <formula>1</formula>
    </cfRule>
    <cfRule type="cellIs" dxfId="1089" priority="642" operator="lessThan">
      <formula>0.8</formula>
    </cfRule>
  </conditionalFormatting>
  <conditionalFormatting sqref="R84:R91">
    <cfRule type="cellIs" dxfId="1088" priority="637" operator="lessThan">
      <formula>0.8</formula>
    </cfRule>
    <cfRule type="cellIs" dxfId="1087" priority="638" operator="greaterThan">
      <formula>1</formula>
    </cfRule>
  </conditionalFormatting>
  <conditionalFormatting sqref="R84:R91">
    <cfRule type="cellIs" dxfId="1086" priority="635" operator="greaterThan">
      <formula>1</formula>
    </cfRule>
    <cfRule type="cellIs" dxfId="1085" priority="636" operator="lessThan">
      <formula>0.8</formula>
    </cfRule>
  </conditionalFormatting>
  <conditionalFormatting sqref="P84:P91">
    <cfRule type="cellIs" dxfId="1084" priority="634" operator="greaterThan">
      <formula>0</formula>
    </cfRule>
  </conditionalFormatting>
  <conditionalFormatting sqref="Q84:Q91">
    <cfRule type="cellIs" dxfId="1083" priority="639" operator="lessThan">
      <formula>0</formula>
    </cfRule>
  </conditionalFormatting>
  <conditionalFormatting sqref="R84:R91">
    <cfRule type="cellIs" dxfId="1082" priority="631" operator="lessThan">
      <formula>0.8</formula>
    </cfRule>
    <cfRule type="cellIs" dxfId="1081" priority="632" operator="greaterThan">
      <formula>1</formula>
    </cfRule>
  </conditionalFormatting>
  <conditionalFormatting sqref="R84:R91">
    <cfRule type="cellIs" dxfId="1080" priority="629" operator="greaterThan">
      <formula>1</formula>
    </cfRule>
    <cfRule type="cellIs" dxfId="1079" priority="630" operator="lessThan">
      <formula>0.8</formula>
    </cfRule>
  </conditionalFormatting>
  <conditionalFormatting sqref="P84:P91">
    <cfRule type="cellIs" dxfId="1078" priority="628" operator="greaterThan">
      <formula>0</formula>
    </cfRule>
  </conditionalFormatting>
  <conditionalFormatting sqref="Q84:Q91">
    <cfRule type="cellIs" dxfId="1077" priority="633" operator="lessThan">
      <formula>0</formula>
    </cfRule>
  </conditionalFormatting>
  <conditionalFormatting sqref="Q84:Q91">
    <cfRule type="cellIs" dxfId="1076" priority="627" operator="lessThan">
      <formula>0</formula>
    </cfRule>
  </conditionalFormatting>
  <conditionalFormatting sqref="R84:R91">
    <cfRule type="cellIs" dxfId="1075" priority="625" operator="lessThan">
      <formula>0.8</formula>
    </cfRule>
    <cfRule type="cellIs" dxfId="1074" priority="626" operator="greaterThan">
      <formula>1</formula>
    </cfRule>
  </conditionalFormatting>
  <conditionalFormatting sqref="R84:R91">
    <cfRule type="cellIs" dxfId="1073" priority="623" operator="greaterThan">
      <formula>1</formula>
    </cfRule>
    <cfRule type="cellIs" dxfId="1072" priority="624" operator="lessThan">
      <formula>0.8</formula>
    </cfRule>
  </conditionalFormatting>
  <conditionalFormatting sqref="P84:P91">
    <cfRule type="cellIs" dxfId="1071" priority="622" operator="greaterThan">
      <formula>0</formula>
    </cfRule>
  </conditionalFormatting>
  <conditionalFormatting sqref="Q84:Q91">
    <cfRule type="cellIs" dxfId="1070" priority="616" operator="lessThan">
      <formula>0</formula>
    </cfRule>
  </conditionalFormatting>
  <conditionalFormatting sqref="R84:R91">
    <cfRule type="cellIs" dxfId="1069" priority="620" operator="lessThan">
      <formula>0.8</formula>
    </cfRule>
    <cfRule type="cellIs" dxfId="1068" priority="621" operator="greaterThan">
      <formula>1</formula>
    </cfRule>
  </conditionalFormatting>
  <conditionalFormatting sqref="R84:R91">
    <cfRule type="cellIs" dxfId="1067" priority="618" operator="greaterThan">
      <formula>1</formula>
    </cfRule>
    <cfRule type="cellIs" dxfId="1066" priority="619" operator="lessThan">
      <formula>0.8</formula>
    </cfRule>
  </conditionalFormatting>
  <conditionalFormatting sqref="P84:P91">
    <cfRule type="cellIs" dxfId="1065" priority="617" operator="greaterThan">
      <formula>0</formula>
    </cfRule>
  </conditionalFormatting>
  <conditionalFormatting sqref="Q84:Q91">
    <cfRule type="cellIs" dxfId="1064" priority="615" operator="lessThan">
      <formula>0</formula>
    </cfRule>
  </conditionalFormatting>
  <conditionalFormatting sqref="R84:R91">
    <cfRule type="cellIs" dxfId="1063" priority="613" operator="lessThan">
      <formula>0.8</formula>
    </cfRule>
    <cfRule type="cellIs" dxfId="1062" priority="614" operator="greaterThan">
      <formula>1</formula>
    </cfRule>
  </conditionalFormatting>
  <conditionalFormatting sqref="R84:R91">
    <cfRule type="cellIs" dxfId="1061" priority="611" operator="greaterThan">
      <formula>1</formula>
    </cfRule>
    <cfRule type="cellIs" dxfId="1060" priority="612" operator="lessThan">
      <formula>0.8</formula>
    </cfRule>
  </conditionalFormatting>
  <conditionalFormatting sqref="P84:P91">
    <cfRule type="cellIs" dxfId="1059" priority="610" operator="greaterThan">
      <formula>0</formula>
    </cfRule>
  </conditionalFormatting>
  <conditionalFormatting sqref="Q84:Q91">
    <cfRule type="cellIs" dxfId="1058" priority="609" operator="lessThan">
      <formula>0</formula>
    </cfRule>
  </conditionalFormatting>
  <conditionalFormatting sqref="R84:R91">
    <cfRule type="cellIs" dxfId="1057" priority="607" operator="lessThan">
      <formula>0.8</formula>
    </cfRule>
    <cfRule type="cellIs" dxfId="1056" priority="608" operator="greaterThan">
      <formula>1</formula>
    </cfRule>
  </conditionalFormatting>
  <conditionalFormatting sqref="R84:R91">
    <cfRule type="cellIs" dxfId="1055" priority="605" operator="greaterThan">
      <formula>1</formula>
    </cfRule>
    <cfRule type="cellIs" dxfId="1054" priority="606" operator="lessThan">
      <formula>0.8</formula>
    </cfRule>
  </conditionalFormatting>
  <conditionalFormatting sqref="P84:P91">
    <cfRule type="cellIs" dxfId="1053" priority="604" operator="greaterThan">
      <formula>0</formula>
    </cfRule>
  </conditionalFormatting>
  <conditionalFormatting sqref="Q84:Q91">
    <cfRule type="cellIs" dxfId="1052" priority="603" operator="lessThan">
      <formula>0</formula>
    </cfRule>
  </conditionalFormatting>
  <conditionalFormatting sqref="R84:R91">
    <cfRule type="cellIs" dxfId="1051" priority="601" operator="lessThan">
      <formula>0.8</formula>
    </cfRule>
    <cfRule type="cellIs" dxfId="1050" priority="602" operator="greaterThan">
      <formula>1</formula>
    </cfRule>
  </conditionalFormatting>
  <conditionalFormatting sqref="R84:R91">
    <cfRule type="cellIs" dxfId="1049" priority="599" operator="greaterThan">
      <formula>1</formula>
    </cfRule>
    <cfRule type="cellIs" dxfId="1048" priority="600" operator="lessThan">
      <formula>0.8</formula>
    </cfRule>
  </conditionalFormatting>
  <conditionalFormatting sqref="P84:P91">
    <cfRule type="cellIs" dxfId="1047" priority="598" operator="greaterThan">
      <formula>0</formula>
    </cfRule>
  </conditionalFormatting>
  <conditionalFormatting sqref="Q84:Q91">
    <cfRule type="cellIs" dxfId="1046" priority="597" operator="lessThan">
      <formula>0</formula>
    </cfRule>
  </conditionalFormatting>
  <conditionalFormatting sqref="R84:R91">
    <cfRule type="cellIs" dxfId="1045" priority="595" operator="lessThan">
      <formula>0.8</formula>
    </cfRule>
    <cfRule type="cellIs" dxfId="1044" priority="596" operator="greaterThan">
      <formula>1</formula>
    </cfRule>
  </conditionalFormatting>
  <conditionalFormatting sqref="R84:R91">
    <cfRule type="cellIs" dxfId="1043" priority="593" operator="greaterThan">
      <formula>1</formula>
    </cfRule>
    <cfRule type="cellIs" dxfId="1042" priority="594" operator="lessThan">
      <formula>0.8</formula>
    </cfRule>
  </conditionalFormatting>
  <conditionalFormatting sqref="P84:P91">
    <cfRule type="cellIs" dxfId="1041" priority="592" operator="greaterThan">
      <formula>0</formula>
    </cfRule>
  </conditionalFormatting>
  <conditionalFormatting sqref="Q84:Q91">
    <cfRule type="cellIs" dxfId="1040" priority="591" operator="lessThan">
      <formula>0</formula>
    </cfRule>
  </conditionalFormatting>
  <conditionalFormatting sqref="R84:R91">
    <cfRule type="cellIs" dxfId="1039" priority="589" operator="lessThan">
      <formula>0.8</formula>
    </cfRule>
    <cfRule type="cellIs" dxfId="1038" priority="590" operator="greaterThan">
      <formula>1</formula>
    </cfRule>
  </conditionalFormatting>
  <conditionalFormatting sqref="R84:R91">
    <cfRule type="cellIs" dxfId="1037" priority="587" operator="greaterThan">
      <formula>1</formula>
    </cfRule>
    <cfRule type="cellIs" dxfId="1036" priority="588" operator="lessThan">
      <formula>0.8</formula>
    </cfRule>
  </conditionalFormatting>
  <conditionalFormatting sqref="P84:P91">
    <cfRule type="cellIs" dxfId="1035" priority="586" operator="greaterThan">
      <formula>0</formula>
    </cfRule>
  </conditionalFormatting>
  <conditionalFormatting sqref="P84:P91">
    <cfRule type="cellIs" dxfId="1034" priority="580" operator="greaterThan">
      <formula>0</formula>
    </cfRule>
  </conditionalFormatting>
  <conditionalFormatting sqref="Q84:Q91">
    <cfRule type="cellIs" dxfId="1033" priority="585" operator="lessThan">
      <formula>0</formula>
    </cfRule>
  </conditionalFormatting>
  <conditionalFormatting sqref="R84:R91">
    <cfRule type="cellIs" dxfId="1032" priority="583" operator="lessThan">
      <formula>0.8</formula>
    </cfRule>
    <cfRule type="cellIs" dxfId="1031" priority="584" operator="greaterThan">
      <formula>1</formula>
    </cfRule>
  </conditionalFormatting>
  <conditionalFormatting sqref="R84:R91">
    <cfRule type="cellIs" dxfId="1030" priority="581" operator="greaterThan">
      <formula>1</formula>
    </cfRule>
    <cfRule type="cellIs" dxfId="1029" priority="582" operator="lessThan">
      <formula>0.8</formula>
    </cfRule>
  </conditionalFormatting>
  <conditionalFormatting sqref="P84:P91">
    <cfRule type="cellIs" dxfId="1028" priority="574" operator="greaterThan">
      <formula>0</formula>
    </cfRule>
  </conditionalFormatting>
  <conditionalFormatting sqref="Q84:Q91">
    <cfRule type="cellIs" dxfId="1027" priority="579" operator="lessThan">
      <formula>0</formula>
    </cfRule>
  </conditionalFormatting>
  <conditionalFormatting sqref="R84:R91">
    <cfRule type="cellIs" dxfId="1026" priority="577" operator="lessThan">
      <formula>0.8</formula>
    </cfRule>
    <cfRule type="cellIs" dxfId="1025" priority="578" operator="greaterThan">
      <formula>1</formula>
    </cfRule>
  </conditionalFormatting>
  <conditionalFormatting sqref="R84:R91">
    <cfRule type="cellIs" dxfId="1024" priority="575" operator="greaterThan">
      <formula>1</formula>
    </cfRule>
    <cfRule type="cellIs" dxfId="1023" priority="576" operator="lessThan">
      <formula>0.8</formula>
    </cfRule>
  </conditionalFormatting>
  <conditionalFormatting sqref="R84:R91">
    <cfRule type="cellIs" dxfId="1022" priority="571" operator="lessThan">
      <formula>0.8</formula>
    </cfRule>
    <cfRule type="cellIs" dxfId="1021" priority="572" operator="greaterThan">
      <formula>1</formula>
    </cfRule>
  </conditionalFormatting>
  <conditionalFormatting sqref="R84:R91">
    <cfRule type="cellIs" dxfId="1020" priority="569" operator="greaterThan">
      <formula>1</formula>
    </cfRule>
    <cfRule type="cellIs" dxfId="1019" priority="570" operator="lessThan">
      <formula>0.8</formula>
    </cfRule>
  </conditionalFormatting>
  <conditionalFormatting sqref="P84:P91">
    <cfRule type="cellIs" dxfId="1018" priority="568" operator="greaterThan">
      <formula>0</formula>
    </cfRule>
  </conditionalFormatting>
  <conditionalFormatting sqref="Q84:Q91">
    <cfRule type="cellIs" dxfId="1017" priority="573" operator="lessThan">
      <formula>0</formula>
    </cfRule>
  </conditionalFormatting>
  <conditionalFormatting sqref="Q84:Q91">
    <cfRule type="cellIs" dxfId="1016" priority="567" operator="lessThan">
      <formula>0</formula>
    </cfRule>
  </conditionalFormatting>
  <conditionalFormatting sqref="R84:R91">
    <cfRule type="cellIs" dxfId="1015" priority="565" operator="lessThan">
      <formula>0.8</formula>
    </cfRule>
    <cfRule type="cellIs" dxfId="1014" priority="566" operator="greaterThan">
      <formula>1</formula>
    </cfRule>
  </conditionalFormatting>
  <conditionalFormatting sqref="R84:R91">
    <cfRule type="cellIs" dxfId="1013" priority="563" operator="greaterThan">
      <formula>1</formula>
    </cfRule>
    <cfRule type="cellIs" dxfId="1012" priority="564" operator="lessThan">
      <formula>0.8</formula>
    </cfRule>
  </conditionalFormatting>
  <conditionalFormatting sqref="P84:P91">
    <cfRule type="cellIs" dxfId="1011" priority="562" operator="greaterThan">
      <formula>0</formula>
    </cfRule>
  </conditionalFormatting>
  <conditionalFormatting sqref="Q84:Q91">
    <cfRule type="cellIs" dxfId="1010" priority="561" operator="lessThan">
      <formula>0</formula>
    </cfRule>
  </conditionalFormatting>
  <conditionalFormatting sqref="R84:R91">
    <cfRule type="cellIs" dxfId="1009" priority="559" operator="lessThan">
      <formula>0.8</formula>
    </cfRule>
    <cfRule type="cellIs" dxfId="1008" priority="560" operator="greaterThan">
      <formula>1</formula>
    </cfRule>
  </conditionalFormatting>
  <conditionalFormatting sqref="R84:R91">
    <cfRule type="cellIs" dxfId="1007" priority="557" operator="greaterThan">
      <formula>1</formula>
    </cfRule>
    <cfRule type="cellIs" dxfId="1006" priority="558" operator="lessThan">
      <formula>0.8</formula>
    </cfRule>
  </conditionalFormatting>
  <conditionalFormatting sqref="P84:P91">
    <cfRule type="cellIs" dxfId="1005" priority="556" operator="greaterThan">
      <formula>0</formula>
    </cfRule>
  </conditionalFormatting>
  <conditionalFormatting sqref="Q84:Q91">
    <cfRule type="cellIs" dxfId="1004" priority="555" operator="lessThan">
      <formula>0</formula>
    </cfRule>
  </conditionalFormatting>
  <conditionalFormatting sqref="R84:R91">
    <cfRule type="cellIs" dxfId="1003" priority="553" operator="lessThan">
      <formula>0.8</formula>
    </cfRule>
    <cfRule type="cellIs" dxfId="1002" priority="554" operator="greaterThan">
      <formula>1</formula>
    </cfRule>
  </conditionalFormatting>
  <conditionalFormatting sqref="R84:R91">
    <cfRule type="cellIs" dxfId="1001" priority="551" operator="greaterThan">
      <formula>1</formula>
    </cfRule>
    <cfRule type="cellIs" dxfId="1000" priority="552" operator="lessThan">
      <formula>0.8</formula>
    </cfRule>
  </conditionalFormatting>
  <conditionalFormatting sqref="P84:P91">
    <cfRule type="cellIs" dxfId="999" priority="550" operator="greaterThan">
      <formula>0</formula>
    </cfRule>
  </conditionalFormatting>
  <conditionalFormatting sqref="Q84:Q91">
    <cfRule type="cellIs" dxfId="998" priority="549" operator="lessThan">
      <formula>0</formula>
    </cfRule>
  </conditionalFormatting>
  <conditionalFormatting sqref="R84:R91">
    <cfRule type="cellIs" dxfId="997" priority="547" operator="lessThan">
      <formula>0.8</formula>
    </cfRule>
    <cfRule type="cellIs" dxfId="996" priority="548" operator="greaterThan">
      <formula>1</formula>
    </cfRule>
  </conditionalFormatting>
  <conditionalFormatting sqref="R84:R91">
    <cfRule type="cellIs" dxfId="995" priority="545" operator="greaterThan">
      <formula>1</formula>
    </cfRule>
    <cfRule type="cellIs" dxfId="994" priority="546" operator="lessThan">
      <formula>0.8</formula>
    </cfRule>
  </conditionalFormatting>
  <conditionalFormatting sqref="P84:P91">
    <cfRule type="cellIs" dxfId="993" priority="544" operator="greaterThan">
      <formula>0</formula>
    </cfRule>
  </conditionalFormatting>
  <conditionalFormatting sqref="P84:P91">
    <cfRule type="cellIs" dxfId="992" priority="538" operator="greaterThan">
      <formula>0</formula>
    </cfRule>
  </conditionalFormatting>
  <conditionalFormatting sqref="Q84:Q91">
    <cfRule type="cellIs" dxfId="991" priority="543" operator="lessThan">
      <formula>0</formula>
    </cfRule>
  </conditionalFormatting>
  <conditionalFormatting sqref="R84:R91">
    <cfRule type="cellIs" dxfId="990" priority="541" operator="lessThan">
      <formula>0.8</formula>
    </cfRule>
    <cfRule type="cellIs" dxfId="989" priority="542" operator="greaterThan">
      <formula>1</formula>
    </cfRule>
  </conditionalFormatting>
  <conditionalFormatting sqref="R84:R91">
    <cfRule type="cellIs" dxfId="988" priority="539" operator="greaterThan">
      <formula>1</formula>
    </cfRule>
    <cfRule type="cellIs" dxfId="987" priority="540" operator="lessThan">
      <formula>0.8</formula>
    </cfRule>
  </conditionalFormatting>
  <conditionalFormatting sqref="P84:P91">
    <cfRule type="cellIs" dxfId="986" priority="532" operator="greaterThan">
      <formula>0</formula>
    </cfRule>
  </conditionalFormatting>
  <conditionalFormatting sqref="Q84:Q91">
    <cfRule type="cellIs" dxfId="985" priority="537" operator="lessThan">
      <formula>0</formula>
    </cfRule>
  </conditionalFormatting>
  <conditionalFormatting sqref="R84:R91">
    <cfRule type="cellIs" dxfId="984" priority="535" operator="lessThan">
      <formula>0.8</formula>
    </cfRule>
    <cfRule type="cellIs" dxfId="983" priority="536" operator="greaterThan">
      <formula>1</formula>
    </cfRule>
  </conditionalFormatting>
  <conditionalFormatting sqref="R84:R91">
    <cfRule type="cellIs" dxfId="982" priority="533" operator="greaterThan">
      <formula>1</formula>
    </cfRule>
    <cfRule type="cellIs" dxfId="981" priority="534" operator="lessThan">
      <formula>0.8</formula>
    </cfRule>
  </conditionalFormatting>
  <conditionalFormatting sqref="R84:R91">
    <cfRule type="cellIs" dxfId="980" priority="529" operator="lessThan">
      <formula>0.8</formula>
    </cfRule>
    <cfRule type="cellIs" dxfId="979" priority="530" operator="greaterThan">
      <formula>1</formula>
    </cfRule>
  </conditionalFormatting>
  <conditionalFormatting sqref="R84:R91">
    <cfRule type="cellIs" dxfId="978" priority="527" operator="greaterThan">
      <formula>1</formula>
    </cfRule>
    <cfRule type="cellIs" dxfId="977" priority="528" operator="lessThan">
      <formula>0.8</formula>
    </cfRule>
  </conditionalFormatting>
  <conditionalFormatting sqref="P84:P91">
    <cfRule type="cellIs" dxfId="976" priority="526" operator="greaterThan">
      <formula>0</formula>
    </cfRule>
  </conditionalFormatting>
  <conditionalFormatting sqref="Q84:Q91">
    <cfRule type="cellIs" dxfId="975" priority="531" operator="lessThan">
      <formula>0</formula>
    </cfRule>
  </conditionalFormatting>
  <conditionalFormatting sqref="Q84:Q91">
    <cfRule type="cellIs" dxfId="974" priority="525" operator="lessThan">
      <formula>0</formula>
    </cfRule>
  </conditionalFormatting>
  <conditionalFormatting sqref="R84:R91">
    <cfRule type="cellIs" dxfId="973" priority="523" operator="lessThan">
      <formula>0.8</formula>
    </cfRule>
    <cfRule type="cellIs" dxfId="972" priority="524" operator="greaterThan">
      <formula>1</formula>
    </cfRule>
  </conditionalFormatting>
  <conditionalFormatting sqref="R84:R91">
    <cfRule type="cellIs" dxfId="971" priority="521" operator="greaterThan">
      <formula>1</formula>
    </cfRule>
    <cfRule type="cellIs" dxfId="970" priority="522" operator="lessThan">
      <formula>0.8</formula>
    </cfRule>
  </conditionalFormatting>
  <conditionalFormatting sqref="P84:P91">
    <cfRule type="cellIs" dxfId="969" priority="520" operator="greaterThan">
      <formula>0</formula>
    </cfRule>
  </conditionalFormatting>
  <conditionalFormatting sqref="P84:P91">
    <cfRule type="cellIs" dxfId="968" priority="514" operator="greaterThan">
      <formula>0</formula>
    </cfRule>
  </conditionalFormatting>
  <conditionalFormatting sqref="Q84:Q91">
    <cfRule type="cellIs" dxfId="967" priority="519" operator="lessThan">
      <formula>0</formula>
    </cfRule>
  </conditionalFormatting>
  <conditionalFormatting sqref="R84:R91">
    <cfRule type="cellIs" dxfId="966" priority="517" operator="lessThan">
      <formula>0.8</formula>
    </cfRule>
    <cfRule type="cellIs" dxfId="965" priority="518" operator="greaterThan">
      <formula>1</formula>
    </cfRule>
  </conditionalFormatting>
  <conditionalFormatting sqref="R84:R91">
    <cfRule type="cellIs" dxfId="964" priority="515" operator="greaterThan">
      <formula>1</formula>
    </cfRule>
    <cfRule type="cellIs" dxfId="963" priority="516" operator="lessThan">
      <formula>0.8</formula>
    </cfRule>
  </conditionalFormatting>
  <conditionalFormatting sqref="P84:P91">
    <cfRule type="cellIs" dxfId="962" priority="508" operator="greaterThan">
      <formula>0</formula>
    </cfRule>
  </conditionalFormatting>
  <conditionalFormatting sqref="Q84:Q91">
    <cfRule type="cellIs" dxfId="961" priority="513" operator="lessThan">
      <formula>0</formula>
    </cfRule>
  </conditionalFormatting>
  <conditionalFormatting sqref="R84:R91">
    <cfRule type="cellIs" dxfId="960" priority="511" operator="lessThan">
      <formula>0.8</formula>
    </cfRule>
    <cfRule type="cellIs" dxfId="959" priority="512" operator="greaterThan">
      <formula>1</formula>
    </cfRule>
  </conditionalFormatting>
  <conditionalFormatting sqref="R84:R91">
    <cfRule type="cellIs" dxfId="958" priority="509" operator="greaterThan">
      <formula>1</formula>
    </cfRule>
    <cfRule type="cellIs" dxfId="957" priority="510" operator="lessThan">
      <formula>0.8</formula>
    </cfRule>
  </conditionalFormatting>
  <conditionalFormatting sqref="R84:R91">
    <cfRule type="cellIs" dxfId="956" priority="505" operator="lessThan">
      <formula>0.8</formula>
    </cfRule>
    <cfRule type="cellIs" dxfId="955" priority="506" operator="greaterThan">
      <formula>1</formula>
    </cfRule>
  </conditionalFormatting>
  <conditionalFormatting sqref="R84:R91">
    <cfRule type="cellIs" dxfId="954" priority="503" operator="greaterThan">
      <formula>1</formula>
    </cfRule>
    <cfRule type="cellIs" dxfId="953" priority="504" operator="lessThan">
      <formula>0.8</formula>
    </cfRule>
  </conditionalFormatting>
  <conditionalFormatting sqref="P84:P91">
    <cfRule type="cellIs" dxfId="952" priority="502" operator="greaterThan">
      <formula>0</formula>
    </cfRule>
  </conditionalFormatting>
  <conditionalFormatting sqref="Q84:Q91">
    <cfRule type="cellIs" dxfId="951" priority="507" operator="lessThan">
      <formula>0</formula>
    </cfRule>
  </conditionalFormatting>
  <conditionalFormatting sqref="P84:P91">
    <cfRule type="cellIs" dxfId="950" priority="496" operator="greaterThan">
      <formula>0</formula>
    </cfRule>
  </conditionalFormatting>
  <conditionalFormatting sqref="Q84:Q91">
    <cfRule type="cellIs" dxfId="949" priority="501" operator="lessThan">
      <formula>0</formula>
    </cfRule>
  </conditionalFormatting>
  <conditionalFormatting sqref="R84:R91">
    <cfRule type="cellIs" dxfId="948" priority="499" operator="lessThan">
      <formula>0.8</formula>
    </cfRule>
    <cfRule type="cellIs" dxfId="947" priority="500" operator="greaterThan">
      <formula>1</formula>
    </cfRule>
  </conditionalFormatting>
  <conditionalFormatting sqref="R84:R91">
    <cfRule type="cellIs" dxfId="946" priority="497" operator="greaterThan">
      <formula>1</formula>
    </cfRule>
    <cfRule type="cellIs" dxfId="945" priority="498" operator="lessThan">
      <formula>0.8</formula>
    </cfRule>
  </conditionalFormatting>
  <conditionalFormatting sqref="R84:R91">
    <cfRule type="cellIs" dxfId="944" priority="493" operator="lessThan">
      <formula>0.8</formula>
    </cfRule>
    <cfRule type="cellIs" dxfId="943" priority="494" operator="greaterThan">
      <formula>1</formula>
    </cfRule>
  </conditionalFormatting>
  <conditionalFormatting sqref="R84:R91">
    <cfRule type="cellIs" dxfId="942" priority="491" operator="greaterThan">
      <formula>1</formula>
    </cfRule>
    <cfRule type="cellIs" dxfId="941" priority="492" operator="lessThan">
      <formula>0.8</formula>
    </cfRule>
  </conditionalFormatting>
  <conditionalFormatting sqref="P84:P91">
    <cfRule type="cellIs" dxfId="940" priority="490" operator="greaterThan">
      <formula>0</formula>
    </cfRule>
  </conditionalFormatting>
  <conditionalFormatting sqref="Q84:Q91">
    <cfRule type="cellIs" dxfId="939" priority="495" operator="lessThan">
      <formula>0</formula>
    </cfRule>
  </conditionalFormatting>
  <conditionalFormatting sqref="R84:R91">
    <cfRule type="cellIs" dxfId="938" priority="487" operator="lessThan">
      <formula>0.8</formula>
    </cfRule>
    <cfRule type="cellIs" dxfId="937" priority="488" operator="greaterThan">
      <formula>1</formula>
    </cfRule>
  </conditionalFormatting>
  <conditionalFormatting sqref="R84:R91">
    <cfRule type="cellIs" dxfId="936" priority="485" operator="greaterThan">
      <formula>1</formula>
    </cfRule>
    <cfRule type="cellIs" dxfId="935" priority="486" operator="lessThan">
      <formula>0.8</formula>
    </cfRule>
  </conditionalFormatting>
  <conditionalFormatting sqref="P84:P91">
    <cfRule type="cellIs" dxfId="934" priority="484" operator="greaterThan">
      <formula>0</formula>
    </cfRule>
  </conditionalFormatting>
  <conditionalFormatting sqref="Q84:Q91">
    <cfRule type="cellIs" dxfId="933" priority="489" operator="lessThan">
      <formula>0</formula>
    </cfRule>
  </conditionalFormatting>
  <conditionalFormatting sqref="Q84:Q91">
    <cfRule type="cellIs" dxfId="932" priority="483" operator="lessThan">
      <formula>0</formula>
    </cfRule>
  </conditionalFormatting>
  <conditionalFormatting sqref="R84:R91">
    <cfRule type="cellIs" dxfId="931" priority="481" operator="lessThan">
      <formula>0.8</formula>
    </cfRule>
    <cfRule type="cellIs" dxfId="930" priority="482" operator="greaterThan">
      <formula>1</formula>
    </cfRule>
  </conditionalFormatting>
  <conditionalFormatting sqref="R84:R91">
    <cfRule type="cellIs" dxfId="929" priority="479" operator="greaterThan">
      <formula>1</formula>
    </cfRule>
    <cfRule type="cellIs" dxfId="928" priority="480" operator="lessThan">
      <formula>0.8</formula>
    </cfRule>
  </conditionalFormatting>
  <conditionalFormatting sqref="P84:P91">
    <cfRule type="cellIs" dxfId="927" priority="478" operator="greaterThan">
      <formula>0</formula>
    </cfRule>
  </conditionalFormatting>
  <conditionalFormatting sqref="Q84:Q91">
    <cfRule type="cellIs" dxfId="926" priority="472" operator="lessThan">
      <formula>0</formula>
    </cfRule>
  </conditionalFormatting>
  <conditionalFormatting sqref="R84:R91">
    <cfRule type="cellIs" dxfId="925" priority="476" operator="lessThan">
      <formula>0.8</formula>
    </cfRule>
    <cfRule type="cellIs" dxfId="924" priority="477" operator="greaterThan">
      <formula>1</formula>
    </cfRule>
  </conditionalFormatting>
  <conditionalFormatting sqref="R84:R91">
    <cfRule type="cellIs" dxfId="923" priority="474" operator="greaterThan">
      <formula>1</formula>
    </cfRule>
    <cfRule type="cellIs" dxfId="922" priority="475" operator="lessThan">
      <formula>0.8</formula>
    </cfRule>
  </conditionalFormatting>
  <conditionalFormatting sqref="P84:P91">
    <cfRule type="cellIs" dxfId="921" priority="473" operator="greaterThan">
      <formula>0</formula>
    </cfRule>
  </conditionalFormatting>
  <conditionalFormatting sqref="Q84:Q91">
    <cfRule type="cellIs" dxfId="920" priority="471" operator="lessThan">
      <formula>0</formula>
    </cfRule>
  </conditionalFormatting>
  <conditionalFormatting sqref="R84:R91">
    <cfRule type="cellIs" dxfId="919" priority="469" operator="lessThan">
      <formula>0.8</formula>
    </cfRule>
    <cfRule type="cellIs" dxfId="918" priority="470" operator="greaterThan">
      <formula>1</formula>
    </cfRule>
  </conditionalFormatting>
  <conditionalFormatting sqref="R84:R91">
    <cfRule type="cellIs" dxfId="917" priority="467" operator="greaterThan">
      <formula>1</formula>
    </cfRule>
    <cfRule type="cellIs" dxfId="916" priority="468" operator="lessThan">
      <formula>0.8</formula>
    </cfRule>
  </conditionalFormatting>
  <conditionalFormatting sqref="P84:P91">
    <cfRule type="cellIs" dxfId="915" priority="466" operator="greaterThan">
      <formula>0</formula>
    </cfRule>
  </conditionalFormatting>
  <conditionalFormatting sqref="Q84:Q91">
    <cfRule type="cellIs" dxfId="914" priority="465" operator="lessThan">
      <formula>0</formula>
    </cfRule>
  </conditionalFormatting>
  <conditionalFormatting sqref="R84:R91">
    <cfRule type="cellIs" dxfId="913" priority="463" operator="lessThan">
      <formula>0.8</formula>
    </cfRule>
    <cfRule type="cellIs" dxfId="912" priority="464" operator="greaterThan">
      <formula>1</formula>
    </cfRule>
  </conditionalFormatting>
  <conditionalFormatting sqref="R84:R91">
    <cfRule type="cellIs" dxfId="911" priority="461" operator="greaterThan">
      <formula>1</formula>
    </cfRule>
    <cfRule type="cellIs" dxfId="910" priority="462" operator="lessThan">
      <formula>0.8</formula>
    </cfRule>
  </conditionalFormatting>
  <conditionalFormatting sqref="P84:P91">
    <cfRule type="cellIs" dxfId="909" priority="460" operator="greaterThan">
      <formula>0</formula>
    </cfRule>
  </conditionalFormatting>
  <conditionalFormatting sqref="Q84:Q91">
    <cfRule type="cellIs" dxfId="908" priority="459" operator="lessThan">
      <formula>0</formula>
    </cfRule>
  </conditionalFormatting>
  <conditionalFormatting sqref="R84:R91">
    <cfRule type="cellIs" dxfId="907" priority="457" operator="lessThan">
      <formula>0.8</formula>
    </cfRule>
    <cfRule type="cellIs" dxfId="906" priority="458" operator="greaterThan">
      <formula>1</formula>
    </cfRule>
  </conditionalFormatting>
  <conditionalFormatting sqref="R84:R91">
    <cfRule type="cellIs" dxfId="905" priority="455" operator="greaterThan">
      <formula>1</formula>
    </cfRule>
    <cfRule type="cellIs" dxfId="904" priority="456" operator="lessThan">
      <formula>0.8</formula>
    </cfRule>
  </conditionalFormatting>
  <conditionalFormatting sqref="P84:P91">
    <cfRule type="cellIs" dxfId="903" priority="454" operator="greaterThan">
      <formula>0</formula>
    </cfRule>
  </conditionalFormatting>
  <conditionalFormatting sqref="Q84:Q91">
    <cfRule type="cellIs" dxfId="902" priority="453" operator="lessThan">
      <formula>0</formula>
    </cfRule>
  </conditionalFormatting>
  <conditionalFormatting sqref="R84:R91">
    <cfRule type="cellIs" dxfId="901" priority="451" operator="lessThan">
      <formula>0.8</formula>
    </cfRule>
    <cfRule type="cellIs" dxfId="900" priority="452" operator="greaterThan">
      <formula>1</formula>
    </cfRule>
  </conditionalFormatting>
  <conditionalFormatting sqref="R84:R91">
    <cfRule type="cellIs" dxfId="899" priority="449" operator="greaterThan">
      <formula>1</formula>
    </cfRule>
    <cfRule type="cellIs" dxfId="898" priority="450" operator="lessThan">
      <formula>0.8</formula>
    </cfRule>
  </conditionalFormatting>
  <conditionalFormatting sqref="P84:P91">
    <cfRule type="cellIs" dxfId="897" priority="448" operator="greaterThan">
      <formula>0</formula>
    </cfRule>
  </conditionalFormatting>
  <conditionalFormatting sqref="Q84:Q91">
    <cfRule type="cellIs" dxfId="896" priority="447" operator="lessThan">
      <formula>0</formula>
    </cfRule>
  </conditionalFormatting>
  <conditionalFormatting sqref="R84:R91">
    <cfRule type="cellIs" dxfId="895" priority="445" operator="lessThan">
      <formula>0.8</formula>
    </cfRule>
    <cfRule type="cellIs" dxfId="894" priority="446" operator="greaterThan">
      <formula>1</formula>
    </cfRule>
  </conditionalFormatting>
  <conditionalFormatting sqref="R84:R91">
    <cfRule type="cellIs" dxfId="893" priority="443" operator="greaterThan">
      <formula>1</formula>
    </cfRule>
    <cfRule type="cellIs" dxfId="892" priority="444" operator="lessThan">
      <formula>0.8</formula>
    </cfRule>
  </conditionalFormatting>
  <conditionalFormatting sqref="P84:P91">
    <cfRule type="cellIs" dxfId="891" priority="442" operator="greaterThan">
      <formula>0</formula>
    </cfRule>
  </conditionalFormatting>
  <conditionalFormatting sqref="P84:P91">
    <cfRule type="cellIs" dxfId="890" priority="436" operator="greaterThan">
      <formula>0</formula>
    </cfRule>
  </conditionalFormatting>
  <conditionalFormatting sqref="Q84:Q91">
    <cfRule type="cellIs" dxfId="889" priority="441" operator="lessThan">
      <formula>0</formula>
    </cfRule>
  </conditionalFormatting>
  <conditionalFormatting sqref="R84:R91">
    <cfRule type="cellIs" dxfId="888" priority="439" operator="lessThan">
      <formula>0.8</formula>
    </cfRule>
    <cfRule type="cellIs" dxfId="887" priority="440" operator="greaterThan">
      <formula>1</formula>
    </cfRule>
  </conditionalFormatting>
  <conditionalFormatting sqref="R84:R91">
    <cfRule type="cellIs" dxfId="886" priority="437" operator="greaterThan">
      <formula>1</formula>
    </cfRule>
    <cfRule type="cellIs" dxfId="885" priority="438" operator="lessThan">
      <formula>0.8</formula>
    </cfRule>
  </conditionalFormatting>
  <conditionalFormatting sqref="P84:P91">
    <cfRule type="cellIs" dxfId="884" priority="430" operator="greaterThan">
      <formula>0</formula>
    </cfRule>
  </conditionalFormatting>
  <conditionalFormatting sqref="Q84:Q91">
    <cfRule type="cellIs" dxfId="883" priority="435" operator="lessThan">
      <formula>0</formula>
    </cfRule>
  </conditionalFormatting>
  <conditionalFormatting sqref="R84:R91">
    <cfRule type="cellIs" dxfId="882" priority="433" operator="lessThan">
      <formula>0.8</formula>
    </cfRule>
    <cfRule type="cellIs" dxfId="881" priority="434" operator="greaterThan">
      <formula>1</formula>
    </cfRule>
  </conditionalFormatting>
  <conditionalFormatting sqref="R84:R91">
    <cfRule type="cellIs" dxfId="880" priority="431" operator="greaterThan">
      <formula>1</formula>
    </cfRule>
    <cfRule type="cellIs" dxfId="879" priority="432" operator="lessThan">
      <formula>0.8</formula>
    </cfRule>
  </conditionalFormatting>
  <conditionalFormatting sqref="R84:R91">
    <cfRule type="cellIs" dxfId="878" priority="427" operator="lessThan">
      <formula>0.8</formula>
    </cfRule>
    <cfRule type="cellIs" dxfId="877" priority="428" operator="greaterThan">
      <formula>1</formula>
    </cfRule>
  </conditionalFormatting>
  <conditionalFormatting sqref="R84:R91">
    <cfRule type="cellIs" dxfId="876" priority="425" operator="greaterThan">
      <formula>1</formula>
    </cfRule>
    <cfRule type="cellIs" dxfId="875" priority="426" operator="lessThan">
      <formula>0.8</formula>
    </cfRule>
  </conditionalFormatting>
  <conditionalFormatting sqref="P84:P91">
    <cfRule type="cellIs" dxfId="874" priority="424" operator="greaterThan">
      <formula>0</formula>
    </cfRule>
  </conditionalFormatting>
  <conditionalFormatting sqref="Q84:Q91">
    <cfRule type="cellIs" dxfId="873" priority="429" operator="lessThan">
      <formula>0</formula>
    </cfRule>
  </conditionalFormatting>
  <conditionalFormatting sqref="Q84:Q91">
    <cfRule type="cellIs" dxfId="872" priority="418" operator="lessThan">
      <formula>0</formula>
    </cfRule>
  </conditionalFormatting>
  <conditionalFormatting sqref="P84:P91">
    <cfRule type="cellIs" dxfId="871" priority="419" operator="greaterThan">
      <formula>0</formula>
    </cfRule>
  </conditionalFormatting>
  <conditionalFormatting sqref="R84:R91">
    <cfRule type="cellIs" dxfId="870" priority="422" operator="lessThan">
      <formula>0.8</formula>
    </cfRule>
    <cfRule type="cellIs" dxfId="869" priority="423" operator="greaterThan">
      <formula>1</formula>
    </cfRule>
  </conditionalFormatting>
  <conditionalFormatting sqref="R84:R91">
    <cfRule type="cellIs" dxfId="868" priority="420" operator="greaterThan">
      <formula>1</formula>
    </cfRule>
    <cfRule type="cellIs" dxfId="867" priority="421" operator="lessThan">
      <formula>0.8</formula>
    </cfRule>
  </conditionalFormatting>
  <conditionalFormatting sqref="Q84:Q91">
    <cfRule type="cellIs" dxfId="866" priority="412" operator="lessThan">
      <formula>0</formula>
    </cfRule>
  </conditionalFormatting>
  <conditionalFormatting sqref="R84:R91">
    <cfRule type="cellIs" dxfId="865" priority="416" operator="lessThan">
      <formula>0.8</formula>
    </cfRule>
    <cfRule type="cellIs" dxfId="864" priority="417" operator="greaterThan">
      <formula>1</formula>
    </cfRule>
  </conditionalFormatting>
  <conditionalFormatting sqref="R84:R91">
    <cfRule type="cellIs" dxfId="863" priority="414" operator="greaterThan">
      <formula>1</formula>
    </cfRule>
    <cfRule type="cellIs" dxfId="862" priority="415" operator="lessThan">
      <formula>0.8</formula>
    </cfRule>
  </conditionalFormatting>
  <conditionalFormatting sqref="P84:P91">
    <cfRule type="cellIs" dxfId="861" priority="413" operator="greaterThan">
      <formula>0</formula>
    </cfRule>
  </conditionalFormatting>
  <conditionalFormatting sqref="Q84:Q91">
    <cfRule type="cellIs" dxfId="860" priority="411" operator="lessThan">
      <formula>0</formula>
    </cfRule>
  </conditionalFormatting>
  <conditionalFormatting sqref="R84:R91">
    <cfRule type="cellIs" dxfId="859" priority="409" operator="lessThan">
      <formula>0.8</formula>
    </cfRule>
    <cfRule type="cellIs" dxfId="858" priority="410" operator="greaterThan">
      <formula>1</formula>
    </cfRule>
  </conditionalFormatting>
  <conditionalFormatting sqref="R84:R91">
    <cfRule type="cellIs" dxfId="857" priority="407" operator="greaterThan">
      <formula>1</formula>
    </cfRule>
    <cfRule type="cellIs" dxfId="856" priority="408" operator="lessThan">
      <formula>0.8</formula>
    </cfRule>
  </conditionalFormatting>
  <conditionalFormatting sqref="P84:P91">
    <cfRule type="cellIs" dxfId="855" priority="406" operator="greaterThan">
      <formula>0</formula>
    </cfRule>
  </conditionalFormatting>
  <conditionalFormatting sqref="Q84:Q91">
    <cfRule type="cellIs" dxfId="854" priority="405" operator="lessThan">
      <formula>0</formula>
    </cfRule>
  </conditionalFormatting>
  <conditionalFormatting sqref="R84:R91">
    <cfRule type="cellIs" dxfId="853" priority="403" operator="lessThan">
      <formula>0.8</formula>
    </cfRule>
    <cfRule type="cellIs" dxfId="852" priority="404" operator="greaterThan">
      <formula>1</formula>
    </cfRule>
  </conditionalFormatting>
  <conditionalFormatting sqref="R84:R91">
    <cfRule type="cellIs" dxfId="851" priority="401" operator="greaterThan">
      <formula>1</formula>
    </cfRule>
    <cfRule type="cellIs" dxfId="850" priority="402" operator="lessThan">
      <formula>0.8</formula>
    </cfRule>
  </conditionalFormatting>
  <conditionalFormatting sqref="P84:P91">
    <cfRule type="cellIs" dxfId="849" priority="400" operator="greaterThan">
      <formula>0</formula>
    </cfRule>
  </conditionalFormatting>
  <conditionalFormatting sqref="Q84:Q91">
    <cfRule type="cellIs" dxfId="848" priority="399" operator="lessThan">
      <formula>0</formula>
    </cfRule>
  </conditionalFormatting>
  <conditionalFormatting sqref="R84:R91">
    <cfRule type="cellIs" dxfId="847" priority="397" operator="lessThan">
      <formula>0.8</formula>
    </cfRule>
    <cfRule type="cellIs" dxfId="846" priority="398" operator="greaterThan">
      <formula>1</formula>
    </cfRule>
  </conditionalFormatting>
  <conditionalFormatting sqref="R84:R91">
    <cfRule type="cellIs" dxfId="845" priority="395" operator="greaterThan">
      <formula>1</formula>
    </cfRule>
    <cfRule type="cellIs" dxfId="844" priority="396" operator="lessThan">
      <formula>0.8</formula>
    </cfRule>
  </conditionalFormatting>
  <conditionalFormatting sqref="P84:P91">
    <cfRule type="cellIs" dxfId="843" priority="394" operator="greaterThan">
      <formula>0</formula>
    </cfRule>
  </conditionalFormatting>
  <conditionalFormatting sqref="Q84:Q91">
    <cfRule type="cellIs" dxfId="842" priority="393" operator="lessThan">
      <formula>0</formula>
    </cfRule>
  </conditionalFormatting>
  <conditionalFormatting sqref="R84:R91">
    <cfRule type="cellIs" dxfId="841" priority="391" operator="lessThan">
      <formula>0.8</formula>
    </cfRule>
    <cfRule type="cellIs" dxfId="840" priority="392" operator="greaterThan">
      <formula>1</formula>
    </cfRule>
  </conditionalFormatting>
  <conditionalFormatting sqref="R84:R91">
    <cfRule type="cellIs" dxfId="839" priority="389" operator="greaterThan">
      <formula>1</formula>
    </cfRule>
    <cfRule type="cellIs" dxfId="838" priority="390" operator="lessThan">
      <formula>0.8</formula>
    </cfRule>
  </conditionalFormatting>
  <conditionalFormatting sqref="P84:P91">
    <cfRule type="cellIs" dxfId="837" priority="388" operator="greaterThan">
      <formula>0</formula>
    </cfRule>
  </conditionalFormatting>
  <conditionalFormatting sqref="Q84:Q91">
    <cfRule type="cellIs" dxfId="836" priority="387" operator="lessThan">
      <formula>0</formula>
    </cfRule>
  </conditionalFormatting>
  <conditionalFormatting sqref="R84:R91">
    <cfRule type="cellIs" dxfId="835" priority="385" operator="lessThan">
      <formula>0.8</formula>
    </cfRule>
    <cfRule type="cellIs" dxfId="834" priority="386" operator="greaterThan">
      <formula>1</formula>
    </cfRule>
  </conditionalFormatting>
  <conditionalFormatting sqref="R84:R91">
    <cfRule type="cellIs" dxfId="833" priority="383" operator="greaterThan">
      <formula>1</formula>
    </cfRule>
    <cfRule type="cellIs" dxfId="832" priority="384" operator="lessThan">
      <formula>0.8</formula>
    </cfRule>
  </conditionalFormatting>
  <conditionalFormatting sqref="P84:P91">
    <cfRule type="cellIs" dxfId="831" priority="382" operator="greaterThan">
      <formula>0</formula>
    </cfRule>
  </conditionalFormatting>
  <conditionalFormatting sqref="Q84:Q91">
    <cfRule type="cellIs" dxfId="830" priority="381" operator="lessThan">
      <formula>0</formula>
    </cfRule>
  </conditionalFormatting>
  <conditionalFormatting sqref="R84:R91">
    <cfRule type="cellIs" dxfId="829" priority="379" operator="lessThan">
      <formula>0.8</formula>
    </cfRule>
    <cfRule type="cellIs" dxfId="828" priority="380" operator="greaterThan">
      <formula>1</formula>
    </cfRule>
  </conditionalFormatting>
  <conditionalFormatting sqref="R84:R91">
    <cfRule type="cellIs" dxfId="827" priority="377" operator="greaterThan">
      <formula>1</formula>
    </cfRule>
    <cfRule type="cellIs" dxfId="826" priority="378" operator="lessThan">
      <formula>0.8</formula>
    </cfRule>
  </conditionalFormatting>
  <conditionalFormatting sqref="P84:P91">
    <cfRule type="cellIs" dxfId="825" priority="376" operator="greaterThan">
      <formula>0</formula>
    </cfRule>
  </conditionalFormatting>
  <conditionalFormatting sqref="Q84:Q91">
    <cfRule type="cellIs" dxfId="824" priority="375" operator="lessThan">
      <formula>0</formula>
    </cfRule>
  </conditionalFormatting>
  <conditionalFormatting sqref="R84:R91">
    <cfRule type="cellIs" dxfId="823" priority="373" operator="lessThan">
      <formula>0.8</formula>
    </cfRule>
    <cfRule type="cellIs" dxfId="822" priority="374" operator="greaterThan">
      <formula>1</formula>
    </cfRule>
  </conditionalFormatting>
  <conditionalFormatting sqref="R84:R91">
    <cfRule type="cellIs" dxfId="821" priority="371" operator="greaterThan">
      <formula>1</formula>
    </cfRule>
    <cfRule type="cellIs" dxfId="820" priority="372" operator="lessThan">
      <formula>0.8</formula>
    </cfRule>
  </conditionalFormatting>
  <conditionalFormatting sqref="P84:P91">
    <cfRule type="cellIs" dxfId="819" priority="370" operator="greaterThan">
      <formula>0</formula>
    </cfRule>
  </conditionalFormatting>
  <conditionalFormatting sqref="P84:P91">
    <cfRule type="cellIs" dxfId="818" priority="364" operator="greaterThan">
      <formula>0</formula>
    </cfRule>
  </conditionalFormatting>
  <conditionalFormatting sqref="Q84:Q91">
    <cfRule type="cellIs" dxfId="817" priority="369" operator="lessThan">
      <formula>0</formula>
    </cfRule>
  </conditionalFormatting>
  <conditionalFormatting sqref="R84:R91">
    <cfRule type="cellIs" dxfId="816" priority="367" operator="lessThan">
      <formula>0.8</formula>
    </cfRule>
    <cfRule type="cellIs" dxfId="815" priority="368" operator="greaterThan">
      <formula>1</formula>
    </cfRule>
  </conditionalFormatting>
  <conditionalFormatting sqref="R84:R91">
    <cfRule type="cellIs" dxfId="814" priority="365" operator="greaterThan">
      <formula>1</formula>
    </cfRule>
    <cfRule type="cellIs" dxfId="813" priority="366" operator="lessThan">
      <formula>0.8</formula>
    </cfRule>
  </conditionalFormatting>
  <conditionalFormatting sqref="P84:P91">
    <cfRule type="cellIs" dxfId="812" priority="358" operator="greaterThan">
      <formula>0</formula>
    </cfRule>
  </conditionalFormatting>
  <conditionalFormatting sqref="Q84:Q91">
    <cfRule type="cellIs" dxfId="811" priority="363" operator="lessThan">
      <formula>0</formula>
    </cfRule>
  </conditionalFormatting>
  <conditionalFormatting sqref="R84:R91">
    <cfRule type="cellIs" dxfId="810" priority="361" operator="lessThan">
      <formula>0.8</formula>
    </cfRule>
    <cfRule type="cellIs" dxfId="809" priority="362" operator="greaterThan">
      <formula>1</formula>
    </cfRule>
  </conditionalFormatting>
  <conditionalFormatting sqref="R84:R91">
    <cfRule type="cellIs" dxfId="808" priority="359" operator="greaterThan">
      <formula>1</formula>
    </cfRule>
    <cfRule type="cellIs" dxfId="807" priority="360" operator="lessThan">
      <formula>0.8</formula>
    </cfRule>
  </conditionalFormatting>
  <conditionalFormatting sqref="R84:R91">
    <cfRule type="cellIs" dxfId="806" priority="355" operator="lessThan">
      <formula>0.8</formula>
    </cfRule>
    <cfRule type="cellIs" dxfId="805" priority="356" operator="greaterThan">
      <formula>1</formula>
    </cfRule>
  </conditionalFormatting>
  <conditionalFormatting sqref="R84:R91">
    <cfRule type="cellIs" dxfId="804" priority="353" operator="greaterThan">
      <formula>1</formula>
    </cfRule>
    <cfRule type="cellIs" dxfId="803" priority="354" operator="lessThan">
      <formula>0.8</formula>
    </cfRule>
  </conditionalFormatting>
  <conditionalFormatting sqref="P84:P91">
    <cfRule type="cellIs" dxfId="802" priority="352" operator="greaterThan">
      <formula>0</formula>
    </cfRule>
  </conditionalFormatting>
  <conditionalFormatting sqref="Q84:Q91">
    <cfRule type="cellIs" dxfId="801" priority="357" operator="lessThan">
      <formula>0</formula>
    </cfRule>
  </conditionalFormatting>
  <conditionalFormatting sqref="Q84:Q91">
    <cfRule type="cellIs" dxfId="800" priority="351" operator="lessThan">
      <formula>0</formula>
    </cfRule>
  </conditionalFormatting>
  <conditionalFormatting sqref="R84:R91">
    <cfRule type="cellIs" dxfId="799" priority="349" operator="lessThan">
      <formula>0.8</formula>
    </cfRule>
    <cfRule type="cellIs" dxfId="798" priority="350" operator="greaterThan">
      <formula>1</formula>
    </cfRule>
  </conditionalFormatting>
  <conditionalFormatting sqref="R84:R91">
    <cfRule type="cellIs" dxfId="797" priority="347" operator="greaterThan">
      <formula>1</formula>
    </cfRule>
    <cfRule type="cellIs" dxfId="796" priority="348" operator="lessThan">
      <formula>0.8</formula>
    </cfRule>
  </conditionalFormatting>
  <conditionalFormatting sqref="P84:P91">
    <cfRule type="cellIs" dxfId="795" priority="346" operator="greaterThan">
      <formula>0</formula>
    </cfRule>
  </conditionalFormatting>
  <conditionalFormatting sqref="P84:P91">
    <cfRule type="cellIs" dxfId="794" priority="340" operator="greaterThan">
      <formula>0</formula>
    </cfRule>
  </conditionalFormatting>
  <conditionalFormatting sqref="Q84:Q91">
    <cfRule type="cellIs" dxfId="793" priority="345" operator="lessThan">
      <formula>0</formula>
    </cfRule>
  </conditionalFormatting>
  <conditionalFormatting sqref="R84:R91">
    <cfRule type="cellIs" dxfId="792" priority="343" operator="lessThan">
      <formula>0.8</formula>
    </cfRule>
    <cfRule type="cellIs" dxfId="791" priority="344" operator="greaterThan">
      <formula>1</formula>
    </cfRule>
  </conditionalFormatting>
  <conditionalFormatting sqref="R84:R91">
    <cfRule type="cellIs" dxfId="790" priority="341" operator="greaterThan">
      <formula>1</formula>
    </cfRule>
    <cfRule type="cellIs" dxfId="789" priority="342" operator="lessThan">
      <formula>0.8</formula>
    </cfRule>
  </conditionalFormatting>
  <conditionalFormatting sqref="P84:P91">
    <cfRule type="cellIs" dxfId="788" priority="334" operator="greaterThan">
      <formula>0</formula>
    </cfRule>
  </conditionalFormatting>
  <conditionalFormatting sqref="Q84:Q91">
    <cfRule type="cellIs" dxfId="787" priority="339" operator="lessThan">
      <formula>0</formula>
    </cfRule>
  </conditionalFormatting>
  <conditionalFormatting sqref="R84:R91">
    <cfRule type="cellIs" dxfId="786" priority="337" operator="lessThan">
      <formula>0.8</formula>
    </cfRule>
    <cfRule type="cellIs" dxfId="785" priority="338" operator="greaterThan">
      <formula>1</formula>
    </cfRule>
  </conditionalFormatting>
  <conditionalFormatting sqref="R84:R91">
    <cfRule type="cellIs" dxfId="784" priority="335" operator="greaterThan">
      <formula>1</formula>
    </cfRule>
    <cfRule type="cellIs" dxfId="783" priority="336" operator="lessThan">
      <formula>0.8</formula>
    </cfRule>
  </conditionalFormatting>
  <conditionalFormatting sqref="R84:R91">
    <cfRule type="cellIs" dxfId="782" priority="331" operator="lessThan">
      <formula>0.8</formula>
    </cfRule>
    <cfRule type="cellIs" dxfId="781" priority="332" operator="greaterThan">
      <formula>1</formula>
    </cfRule>
  </conditionalFormatting>
  <conditionalFormatting sqref="R84:R91">
    <cfRule type="cellIs" dxfId="780" priority="329" operator="greaterThan">
      <formula>1</formula>
    </cfRule>
    <cfRule type="cellIs" dxfId="779" priority="330" operator="lessThan">
      <formula>0.8</formula>
    </cfRule>
  </conditionalFormatting>
  <conditionalFormatting sqref="P84:P91">
    <cfRule type="cellIs" dxfId="778" priority="328" operator="greaterThan">
      <formula>0</formula>
    </cfRule>
  </conditionalFormatting>
  <conditionalFormatting sqref="Q84:Q91">
    <cfRule type="cellIs" dxfId="777" priority="333" operator="lessThan">
      <formula>0</formula>
    </cfRule>
  </conditionalFormatting>
  <conditionalFormatting sqref="P84:P91">
    <cfRule type="cellIs" dxfId="776" priority="322" operator="greaterThan">
      <formula>0</formula>
    </cfRule>
  </conditionalFormatting>
  <conditionalFormatting sqref="Q84:Q91">
    <cfRule type="cellIs" dxfId="775" priority="327" operator="lessThan">
      <formula>0</formula>
    </cfRule>
  </conditionalFormatting>
  <conditionalFormatting sqref="R84:R91">
    <cfRule type="cellIs" dxfId="774" priority="325" operator="lessThan">
      <formula>0.8</formula>
    </cfRule>
    <cfRule type="cellIs" dxfId="773" priority="326" operator="greaterThan">
      <formula>1</formula>
    </cfRule>
  </conditionalFormatting>
  <conditionalFormatting sqref="R84:R91">
    <cfRule type="cellIs" dxfId="772" priority="323" operator="greaterThan">
      <formula>1</formula>
    </cfRule>
    <cfRule type="cellIs" dxfId="771" priority="324" operator="lessThan">
      <formula>0.8</formula>
    </cfRule>
  </conditionalFormatting>
  <conditionalFormatting sqref="R84:R91">
    <cfRule type="cellIs" dxfId="770" priority="319" operator="lessThan">
      <formula>0.8</formula>
    </cfRule>
    <cfRule type="cellIs" dxfId="769" priority="320" operator="greaterThan">
      <formula>1</formula>
    </cfRule>
  </conditionalFormatting>
  <conditionalFormatting sqref="R84:R91">
    <cfRule type="cellIs" dxfId="768" priority="317" operator="greaterThan">
      <formula>1</formula>
    </cfRule>
    <cfRule type="cellIs" dxfId="767" priority="318" operator="lessThan">
      <formula>0.8</formula>
    </cfRule>
  </conditionalFormatting>
  <conditionalFormatting sqref="P84:P91">
    <cfRule type="cellIs" dxfId="766" priority="316" operator="greaterThan">
      <formula>0</formula>
    </cfRule>
  </conditionalFormatting>
  <conditionalFormatting sqref="Q84:Q91">
    <cfRule type="cellIs" dxfId="765" priority="321" operator="lessThan">
      <formula>0</formula>
    </cfRule>
  </conditionalFormatting>
  <conditionalFormatting sqref="R84:R91">
    <cfRule type="cellIs" dxfId="764" priority="313" operator="lessThan">
      <formula>0.8</formula>
    </cfRule>
    <cfRule type="cellIs" dxfId="763" priority="314" operator="greaterThan">
      <formula>1</formula>
    </cfRule>
  </conditionalFormatting>
  <conditionalFormatting sqref="R84:R91">
    <cfRule type="cellIs" dxfId="762" priority="311" operator="greaterThan">
      <formula>1</formula>
    </cfRule>
    <cfRule type="cellIs" dxfId="761" priority="312" operator="lessThan">
      <formula>0.8</formula>
    </cfRule>
  </conditionalFormatting>
  <conditionalFormatting sqref="P84:P91">
    <cfRule type="cellIs" dxfId="760" priority="310" operator="greaterThan">
      <formula>0</formula>
    </cfRule>
  </conditionalFormatting>
  <conditionalFormatting sqref="Q84:Q91">
    <cfRule type="cellIs" dxfId="759" priority="315" operator="lessThan">
      <formula>0</formula>
    </cfRule>
  </conditionalFormatting>
  <conditionalFormatting sqref="Q84:Q91">
    <cfRule type="cellIs" dxfId="758" priority="309" operator="lessThan">
      <formula>0</formula>
    </cfRule>
  </conditionalFormatting>
  <conditionalFormatting sqref="R84:R91">
    <cfRule type="cellIs" dxfId="757" priority="307" operator="lessThan">
      <formula>0.8</formula>
    </cfRule>
    <cfRule type="cellIs" dxfId="756" priority="308" operator="greaterThan">
      <formula>1</formula>
    </cfRule>
  </conditionalFormatting>
  <conditionalFormatting sqref="R84:R91">
    <cfRule type="cellIs" dxfId="755" priority="305" operator="greaterThan">
      <formula>1</formula>
    </cfRule>
    <cfRule type="cellIs" dxfId="754" priority="306" operator="lessThan">
      <formula>0.8</formula>
    </cfRule>
  </conditionalFormatting>
  <conditionalFormatting sqref="P84:P91">
    <cfRule type="cellIs" dxfId="753" priority="304" operator="greaterThan">
      <formula>0</formula>
    </cfRule>
  </conditionalFormatting>
  <conditionalFormatting sqref="Q84:Q91">
    <cfRule type="cellIs" dxfId="752" priority="298" operator="lessThan">
      <formula>0</formula>
    </cfRule>
  </conditionalFormatting>
  <conditionalFormatting sqref="R84:R91">
    <cfRule type="cellIs" dxfId="751" priority="302" operator="lessThan">
      <formula>0.8</formula>
    </cfRule>
    <cfRule type="cellIs" dxfId="750" priority="303" operator="greaterThan">
      <formula>1</formula>
    </cfRule>
  </conditionalFormatting>
  <conditionalFormatting sqref="R84:R91">
    <cfRule type="cellIs" dxfId="749" priority="300" operator="greaterThan">
      <formula>1</formula>
    </cfRule>
    <cfRule type="cellIs" dxfId="748" priority="301" operator="lessThan">
      <formula>0.8</formula>
    </cfRule>
  </conditionalFormatting>
  <conditionalFormatting sqref="P84:P91">
    <cfRule type="cellIs" dxfId="747" priority="299" operator="greaterThan">
      <formula>0</formula>
    </cfRule>
  </conditionalFormatting>
  <conditionalFormatting sqref="Q84:Q91">
    <cfRule type="cellIs" dxfId="746" priority="297" operator="lessThan">
      <formula>0</formula>
    </cfRule>
  </conditionalFormatting>
  <conditionalFormatting sqref="R84:R91">
    <cfRule type="cellIs" dxfId="745" priority="295" operator="lessThan">
      <formula>0.8</formula>
    </cfRule>
    <cfRule type="cellIs" dxfId="744" priority="296" operator="greaterThan">
      <formula>1</formula>
    </cfRule>
  </conditionalFormatting>
  <conditionalFormatting sqref="R84:R91">
    <cfRule type="cellIs" dxfId="743" priority="293" operator="greaterThan">
      <formula>1</formula>
    </cfRule>
    <cfRule type="cellIs" dxfId="742" priority="294" operator="lessThan">
      <formula>0.8</formula>
    </cfRule>
  </conditionalFormatting>
  <conditionalFormatting sqref="P84:P91">
    <cfRule type="cellIs" dxfId="741" priority="292" operator="greaterThan">
      <formula>0</formula>
    </cfRule>
  </conditionalFormatting>
  <conditionalFormatting sqref="Q84:Q91">
    <cfRule type="cellIs" dxfId="740" priority="291" operator="lessThan">
      <formula>0</formula>
    </cfRule>
  </conditionalFormatting>
  <conditionalFormatting sqref="R84:R91">
    <cfRule type="cellIs" dxfId="739" priority="289" operator="lessThan">
      <formula>0.8</formula>
    </cfRule>
    <cfRule type="cellIs" dxfId="738" priority="290" operator="greaterThan">
      <formula>1</formula>
    </cfRule>
  </conditionalFormatting>
  <conditionalFormatting sqref="R84:R91">
    <cfRule type="cellIs" dxfId="737" priority="287" operator="greaterThan">
      <formula>1</formula>
    </cfRule>
    <cfRule type="cellIs" dxfId="736" priority="288" operator="lessThan">
      <formula>0.8</formula>
    </cfRule>
  </conditionalFormatting>
  <conditionalFormatting sqref="P84:P91">
    <cfRule type="cellIs" dxfId="735" priority="286" operator="greaterThan">
      <formula>0</formula>
    </cfRule>
  </conditionalFormatting>
  <conditionalFormatting sqref="Q84:Q91">
    <cfRule type="cellIs" dxfId="734" priority="285" operator="lessThan">
      <formula>0</formula>
    </cfRule>
  </conditionalFormatting>
  <conditionalFormatting sqref="R84:R91">
    <cfRule type="cellIs" dxfId="733" priority="283" operator="lessThan">
      <formula>0.8</formula>
    </cfRule>
    <cfRule type="cellIs" dxfId="732" priority="284" operator="greaterThan">
      <formula>1</formula>
    </cfRule>
  </conditionalFormatting>
  <conditionalFormatting sqref="R84:R91">
    <cfRule type="cellIs" dxfId="731" priority="281" operator="greaterThan">
      <formula>1</formula>
    </cfRule>
    <cfRule type="cellIs" dxfId="730" priority="282" operator="lessThan">
      <formula>0.8</formula>
    </cfRule>
  </conditionalFormatting>
  <conditionalFormatting sqref="P84:P91">
    <cfRule type="cellIs" dxfId="729" priority="280" operator="greaterThan">
      <formula>0</formula>
    </cfRule>
  </conditionalFormatting>
  <conditionalFormatting sqref="Q84:Q91">
    <cfRule type="cellIs" dxfId="728" priority="279" operator="lessThan">
      <formula>0</formula>
    </cfRule>
  </conditionalFormatting>
  <conditionalFormatting sqref="R84:R91">
    <cfRule type="cellIs" dxfId="727" priority="277" operator="lessThan">
      <formula>0.8</formula>
    </cfRule>
    <cfRule type="cellIs" dxfId="726" priority="278" operator="greaterThan">
      <formula>1</formula>
    </cfRule>
  </conditionalFormatting>
  <conditionalFormatting sqref="R84:R91">
    <cfRule type="cellIs" dxfId="725" priority="275" operator="greaterThan">
      <formula>1</formula>
    </cfRule>
    <cfRule type="cellIs" dxfId="724" priority="276" operator="lessThan">
      <formula>0.8</formula>
    </cfRule>
  </conditionalFormatting>
  <conditionalFormatting sqref="P84:P91">
    <cfRule type="cellIs" dxfId="723" priority="274" operator="greaterThan">
      <formula>0</formula>
    </cfRule>
  </conditionalFormatting>
  <conditionalFormatting sqref="Q84:Q91">
    <cfRule type="cellIs" dxfId="722" priority="273" operator="lessThan">
      <formula>0</formula>
    </cfRule>
  </conditionalFormatting>
  <conditionalFormatting sqref="R84:R91">
    <cfRule type="cellIs" dxfId="721" priority="271" operator="lessThan">
      <formula>0.8</formula>
    </cfRule>
    <cfRule type="cellIs" dxfId="720" priority="272" operator="greaterThan">
      <formula>1</formula>
    </cfRule>
  </conditionalFormatting>
  <conditionalFormatting sqref="R84:R91">
    <cfRule type="cellIs" dxfId="719" priority="269" operator="greaterThan">
      <formula>1</formula>
    </cfRule>
    <cfRule type="cellIs" dxfId="718" priority="270" operator="lessThan">
      <formula>0.8</formula>
    </cfRule>
  </conditionalFormatting>
  <conditionalFormatting sqref="P84:P91">
    <cfRule type="cellIs" dxfId="717" priority="268" operator="greaterThan">
      <formula>0</formula>
    </cfRule>
  </conditionalFormatting>
  <conditionalFormatting sqref="P84:P91">
    <cfRule type="cellIs" dxfId="716" priority="262" operator="greaterThan">
      <formula>0</formula>
    </cfRule>
  </conditionalFormatting>
  <conditionalFormatting sqref="Q84:Q91">
    <cfRule type="cellIs" dxfId="715" priority="267" operator="lessThan">
      <formula>0</formula>
    </cfRule>
  </conditionalFormatting>
  <conditionalFormatting sqref="R84:R91">
    <cfRule type="cellIs" dxfId="714" priority="265" operator="lessThan">
      <formula>0.8</formula>
    </cfRule>
    <cfRule type="cellIs" dxfId="713" priority="266" operator="greaterThan">
      <formula>1</formula>
    </cfRule>
  </conditionalFormatting>
  <conditionalFormatting sqref="R84:R91">
    <cfRule type="cellIs" dxfId="712" priority="263" operator="greaterThan">
      <formula>1</formula>
    </cfRule>
    <cfRule type="cellIs" dxfId="711" priority="264" operator="lessThan">
      <formula>0.8</formula>
    </cfRule>
  </conditionalFormatting>
  <conditionalFormatting sqref="P84:P91">
    <cfRule type="cellIs" dxfId="710" priority="256" operator="greaterThan">
      <formula>0</formula>
    </cfRule>
  </conditionalFormatting>
  <conditionalFormatting sqref="Q84:Q91">
    <cfRule type="cellIs" dxfId="709" priority="261" operator="lessThan">
      <formula>0</formula>
    </cfRule>
  </conditionalFormatting>
  <conditionalFormatting sqref="R84:R91">
    <cfRule type="cellIs" dxfId="708" priority="259" operator="lessThan">
      <formula>0.8</formula>
    </cfRule>
    <cfRule type="cellIs" dxfId="707" priority="260" operator="greaterThan">
      <formula>1</formula>
    </cfRule>
  </conditionalFormatting>
  <conditionalFormatting sqref="R84:R91">
    <cfRule type="cellIs" dxfId="706" priority="257" operator="greaterThan">
      <formula>1</formula>
    </cfRule>
    <cfRule type="cellIs" dxfId="705" priority="258" operator="lessThan">
      <formula>0.8</formula>
    </cfRule>
  </conditionalFormatting>
  <conditionalFormatting sqref="R84:R91">
    <cfRule type="cellIs" dxfId="704" priority="253" operator="lessThan">
      <formula>0.8</formula>
    </cfRule>
    <cfRule type="cellIs" dxfId="703" priority="254" operator="greaterThan">
      <formula>1</formula>
    </cfRule>
  </conditionalFormatting>
  <conditionalFormatting sqref="R84:R91">
    <cfRule type="cellIs" dxfId="702" priority="251" operator="greaterThan">
      <formula>1</formula>
    </cfRule>
    <cfRule type="cellIs" dxfId="701" priority="252" operator="lessThan">
      <formula>0.8</formula>
    </cfRule>
  </conditionalFormatting>
  <conditionalFormatting sqref="P84:P91">
    <cfRule type="cellIs" dxfId="700" priority="250" operator="greaterThan">
      <formula>0</formula>
    </cfRule>
  </conditionalFormatting>
  <conditionalFormatting sqref="Q84:Q91">
    <cfRule type="cellIs" dxfId="699" priority="255" operator="lessThan">
      <formula>0</formula>
    </cfRule>
  </conditionalFormatting>
  <conditionalFormatting sqref="Q84:Q91">
    <cfRule type="cellIs" dxfId="698" priority="249" operator="lessThan">
      <formula>0</formula>
    </cfRule>
  </conditionalFormatting>
  <conditionalFormatting sqref="R84:R91">
    <cfRule type="cellIs" dxfId="697" priority="247" operator="lessThan">
      <formula>0.8</formula>
    </cfRule>
    <cfRule type="cellIs" dxfId="696" priority="248" operator="greaterThan">
      <formula>1</formula>
    </cfRule>
  </conditionalFormatting>
  <conditionalFormatting sqref="R84:R91">
    <cfRule type="cellIs" dxfId="695" priority="245" operator="greaterThan">
      <formula>1</formula>
    </cfRule>
    <cfRule type="cellIs" dxfId="694" priority="246" operator="lessThan">
      <formula>0.8</formula>
    </cfRule>
  </conditionalFormatting>
  <conditionalFormatting sqref="P84:P91">
    <cfRule type="cellIs" dxfId="693" priority="244" operator="greaterThan">
      <formula>0</formula>
    </cfRule>
  </conditionalFormatting>
  <conditionalFormatting sqref="Q84:Q91">
    <cfRule type="cellIs" dxfId="692" priority="243" operator="lessThan">
      <formula>0</formula>
    </cfRule>
  </conditionalFormatting>
  <conditionalFormatting sqref="R84:R91">
    <cfRule type="cellIs" dxfId="691" priority="241" operator="lessThan">
      <formula>0.8</formula>
    </cfRule>
    <cfRule type="cellIs" dxfId="690" priority="242" operator="greaterThan">
      <formula>1</formula>
    </cfRule>
  </conditionalFormatting>
  <conditionalFormatting sqref="R84:R91">
    <cfRule type="cellIs" dxfId="689" priority="239" operator="greaterThan">
      <formula>1</formula>
    </cfRule>
    <cfRule type="cellIs" dxfId="688" priority="240" operator="lessThan">
      <formula>0.8</formula>
    </cfRule>
  </conditionalFormatting>
  <conditionalFormatting sqref="P84:P91">
    <cfRule type="cellIs" dxfId="687" priority="238" operator="greaterThan">
      <formula>0</formula>
    </cfRule>
  </conditionalFormatting>
  <conditionalFormatting sqref="Q84:Q91">
    <cfRule type="cellIs" dxfId="686" priority="237" operator="lessThan">
      <formula>0</formula>
    </cfRule>
  </conditionalFormatting>
  <conditionalFormatting sqref="R84:R91">
    <cfRule type="cellIs" dxfId="685" priority="235" operator="lessThan">
      <formula>0.8</formula>
    </cfRule>
    <cfRule type="cellIs" dxfId="684" priority="236" operator="greaterThan">
      <formula>1</formula>
    </cfRule>
  </conditionalFormatting>
  <conditionalFormatting sqref="R84:R91">
    <cfRule type="cellIs" dxfId="683" priority="233" operator="greaterThan">
      <formula>1</formula>
    </cfRule>
    <cfRule type="cellIs" dxfId="682" priority="234" operator="lessThan">
      <formula>0.8</formula>
    </cfRule>
  </conditionalFormatting>
  <conditionalFormatting sqref="P84:P91">
    <cfRule type="cellIs" dxfId="681" priority="232" operator="greaterThan">
      <formula>0</formula>
    </cfRule>
  </conditionalFormatting>
  <conditionalFormatting sqref="Q84:Q91">
    <cfRule type="cellIs" dxfId="680" priority="231" operator="lessThan">
      <formula>0</formula>
    </cfRule>
  </conditionalFormatting>
  <conditionalFormatting sqref="R84:R91">
    <cfRule type="cellIs" dxfId="679" priority="229" operator="lessThan">
      <formula>0.8</formula>
    </cfRule>
    <cfRule type="cellIs" dxfId="678" priority="230" operator="greaterThan">
      <formula>1</formula>
    </cfRule>
  </conditionalFormatting>
  <conditionalFormatting sqref="R84:R91">
    <cfRule type="cellIs" dxfId="677" priority="227" operator="greaterThan">
      <formula>1</formula>
    </cfRule>
    <cfRule type="cellIs" dxfId="676" priority="228" operator="lessThan">
      <formula>0.8</formula>
    </cfRule>
  </conditionalFormatting>
  <conditionalFormatting sqref="P84:P91">
    <cfRule type="cellIs" dxfId="675" priority="226" operator="greaterThan">
      <formula>0</formula>
    </cfRule>
  </conditionalFormatting>
  <conditionalFormatting sqref="P84:P91">
    <cfRule type="cellIs" dxfId="674" priority="220" operator="greaterThan">
      <formula>0</formula>
    </cfRule>
  </conditionalFormatting>
  <conditionalFormatting sqref="Q84:Q91">
    <cfRule type="cellIs" dxfId="673" priority="225" operator="lessThan">
      <formula>0</formula>
    </cfRule>
  </conditionalFormatting>
  <conditionalFormatting sqref="R84:R91">
    <cfRule type="cellIs" dxfId="672" priority="223" operator="lessThan">
      <formula>0.8</formula>
    </cfRule>
    <cfRule type="cellIs" dxfId="671" priority="224" operator="greaterThan">
      <formula>1</formula>
    </cfRule>
  </conditionalFormatting>
  <conditionalFormatting sqref="R84:R91">
    <cfRule type="cellIs" dxfId="670" priority="221" operator="greaterThan">
      <formula>1</formula>
    </cfRule>
    <cfRule type="cellIs" dxfId="669" priority="222" operator="lessThan">
      <formula>0.8</formula>
    </cfRule>
  </conditionalFormatting>
  <conditionalFormatting sqref="P84:P91">
    <cfRule type="cellIs" dxfId="668" priority="214" operator="greaterThan">
      <formula>0</formula>
    </cfRule>
  </conditionalFormatting>
  <conditionalFormatting sqref="Q84:Q91">
    <cfRule type="cellIs" dxfId="667" priority="219" operator="lessThan">
      <formula>0</formula>
    </cfRule>
  </conditionalFormatting>
  <conditionalFormatting sqref="R84:R91">
    <cfRule type="cellIs" dxfId="666" priority="217" operator="lessThan">
      <formula>0.8</formula>
    </cfRule>
    <cfRule type="cellIs" dxfId="665" priority="218" operator="greaterThan">
      <formula>1</formula>
    </cfRule>
  </conditionalFormatting>
  <conditionalFormatting sqref="R84:R91">
    <cfRule type="cellIs" dxfId="664" priority="215" operator="greaterThan">
      <formula>1</formula>
    </cfRule>
    <cfRule type="cellIs" dxfId="663" priority="216" operator="lessThan">
      <formula>0.8</formula>
    </cfRule>
  </conditionalFormatting>
  <conditionalFormatting sqref="R84:R91">
    <cfRule type="cellIs" dxfId="662" priority="211" operator="lessThan">
      <formula>0.8</formula>
    </cfRule>
    <cfRule type="cellIs" dxfId="661" priority="212" operator="greaterThan">
      <formula>1</formula>
    </cfRule>
  </conditionalFormatting>
  <conditionalFormatting sqref="R84:R91">
    <cfRule type="cellIs" dxfId="660" priority="209" operator="greaterThan">
      <formula>1</formula>
    </cfRule>
    <cfRule type="cellIs" dxfId="659" priority="210" operator="lessThan">
      <formula>0.8</formula>
    </cfRule>
  </conditionalFormatting>
  <conditionalFormatting sqref="P84:P91">
    <cfRule type="cellIs" dxfId="658" priority="208" operator="greaterThan">
      <formula>0</formula>
    </cfRule>
  </conditionalFormatting>
  <conditionalFormatting sqref="Q84:Q91">
    <cfRule type="cellIs" dxfId="657" priority="213" operator="lessThan">
      <formula>0</formula>
    </cfRule>
  </conditionalFormatting>
  <conditionalFormatting sqref="Q84:Q91">
    <cfRule type="cellIs" dxfId="656" priority="207" operator="lessThan">
      <formula>0</formula>
    </cfRule>
  </conditionalFormatting>
  <conditionalFormatting sqref="R84:R91">
    <cfRule type="cellIs" dxfId="655" priority="205" operator="lessThan">
      <formula>0.8</formula>
    </cfRule>
    <cfRule type="cellIs" dxfId="654" priority="206" operator="greaterThan">
      <formula>1</formula>
    </cfRule>
  </conditionalFormatting>
  <conditionalFormatting sqref="R84:R91">
    <cfRule type="cellIs" dxfId="653" priority="203" operator="greaterThan">
      <formula>1</formula>
    </cfRule>
    <cfRule type="cellIs" dxfId="652" priority="204" operator="lessThan">
      <formula>0.8</formula>
    </cfRule>
  </conditionalFormatting>
  <conditionalFormatting sqref="P84:P91">
    <cfRule type="cellIs" dxfId="651" priority="202" operator="greaterThan">
      <formula>0</formula>
    </cfRule>
  </conditionalFormatting>
  <conditionalFormatting sqref="P84:P91">
    <cfRule type="cellIs" dxfId="650" priority="196" operator="greaterThan">
      <formula>0</formula>
    </cfRule>
  </conditionalFormatting>
  <conditionalFormatting sqref="Q84:Q91">
    <cfRule type="cellIs" dxfId="649" priority="201" operator="lessThan">
      <formula>0</formula>
    </cfRule>
  </conditionalFormatting>
  <conditionalFormatting sqref="R84:R91">
    <cfRule type="cellIs" dxfId="648" priority="199" operator="lessThan">
      <formula>0.8</formula>
    </cfRule>
    <cfRule type="cellIs" dxfId="647" priority="200" operator="greaterThan">
      <formula>1</formula>
    </cfRule>
  </conditionalFormatting>
  <conditionalFormatting sqref="R84:R91">
    <cfRule type="cellIs" dxfId="646" priority="197" operator="greaterThan">
      <formula>1</formula>
    </cfRule>
    <cfRule type="cellIs" dxfId="645" priority="198" operator="lessThan">
      <formula>0.8</formula>
    </cfRule>
  </conditionalFormatting>
  <conditionalFormatting sqref="P84:P91">
    <cfRule type="cellIs" dxfId="644" priority="190" operator="greaterThan">
      <formula>0</formula>
    </cfRule>
  </conditionalFormatting>
  <conditionalFormatting sqref="Q84:Q91">
    <cfRule type="cellIs" dxfId="643" priority="195" operator="lessThan">
      <formula>0</formula>
    </cfRule>
  </conditionalFormatting>
  <conditionalFormatting sqref="R84:R91">
    <cfRule type="cellIs" dxfId="642" priority="193" operator="lessThan">
      <formula>0.8</formula>
    </cfRule>
    <cfRule type="cellIs" dxfId="641" priority="194" operator="greaterThan">
      <formula>1</formula>
    </cfRule>
  </conditionalFormatting>
  <conditionalFormatting sqref="R84:R91">
    <cfRule type="cellIs" dxfId="640" priority="191" operator="greaterThan">
      <formula>1</formula>
    </cfRule>
    <cfRule type="cellIs" dxfId="639" priority="192" operator="lessThan">
      <formula>0.8</formula>
    </cfRule>
  </conditionalFormatting>
  <conditionalFormatting sqref="R84:R91">
    <cfRule type="cellIs" dxfId="638" priority="187" operator="lessThan">
      <formula>0.8</formula>
    </cfRule>
    <cfRule type="cellIs" dxfId="637" priority="188" operator="greaterThan">
      <formula>1</formula>
    </cfRule>
  </conditionalFormatting>
  <conditionalFormatting sqref="R84:R91">
    <cfRule type="cellIs" dxfId="636" priority="185" operator="greaterThan">
      <formula>1</formula>
    </cfRule>
    <cfRule type="cellIs" dxfId="635" priority="186" operator="lessThan">
      <formula>0.8</formula>
    </cfRule>
  </conditionalFormatting>
  <conditionalFormatting sqref="P84:P91">
    <cfRule type="cellIs" dxfId="634" priority="184" operator="greaterThan">
      <formula>0</formula>
    </cfRule>
  </conditionalFormatting>
  <conditionalFormatting sqref="Q84:Q91">
    <cfRule type="cellIs" dxfId="633" priority="189" operator="lessThan">
      <formula>0</formula>
    </cfRule>
  </conditionalFormatting>
  <conditionalFormatting sqref="P84:P91">
    <cfRule type="cellIs" dxfId="632" priority="178" operator="greaterThan">
      <formula>0</formula>
    </cfRule>
  </conditionalFormatting>
  <conditionalFormatting sqref="Q84:Q91">
    <cfRule type="cellIs" dxfId="631" priority="183" operator="lessThan">
      <formula>0</formula>
    </cfRule>
  </conditionalFormatting>
  <conditionalFormatting sqref="R84:R91">
    <cfRule type="cellIs" dxfId="630" priority="181" operator="lessThan">
      <formula>0.8</formula>
    </cfRule>
    <cfRule type="cellIs" dxfId="629" priority="182" operator="greaterThan">
      <formula>1</formula>
    </cfRule>
  </conditionalFormatting>
  <conditionalFormatting sqref="R84:R91">
    <cfRule type="cellIs" dxfId="628" priority="179" operator="greaterThan">
      <formula>1</formula>
    </cfRule>
    <cfRule type="cellIs" dxfId="627" priority="180" operator="lessThan">
      <formula>0.8</formula>
    </cfRule>
  </conditionalFormatting>
  <conditionalFormatting sqref="R84:R91">
    <cfRule type="cellIs" dxfId="626" priority="175" operator="lessThan">
      <formula>0.8</formula>
    </cfRule>
    <cfRule type="cellIs" dxfId="625" priority="176" operator="greaterThan">
      <formula>1</formula>
    </cfRule>
  </conditionalFormatting>
  <conditionalFormatting sqref="R84:R91">
    <cfRule type="cellIs" dxfId="624" priority="173" operator="greaterThan">
      <formula>1</formula>
    </cfRule>
    <cfRule type="cellIs" dxfId="623" priority="174" operator="lessThan">
      <formula>0.8</formula>
    </cfRule>
  </conditionalFormatting>
  <conditionalFormatting sqref="P84:P91">
    <cfRule type="cellIs" dxfId="622" priority="172" operator="greaterThan">
      <formula>0</formula>
    </cfRule>
  </conditionalFormatting>
  <conditionalFormatting sqref="Q84:Q91">
    <cfRule type="cellIs" dxfId="621" priority="177" operator="lessThan">
      <formula>0</formula>
    </cfRule>
  </conditionalFormatting>
  <conditionalFormatting sqref="R84:R91">
    <cfRule type="cellIs" dxfId="620" priority="169" operator="lessThan">
      <formula>0.8</formula>
    </cfRule>
    <cfRule type="cellIs" dxfId="619" priority="170" operator="greaterThan">
      <formula>1</formula>
    </cfRule>
  </conditionalFormatting>
  <conditionalFormatting sqref="R84:R91">
    <cfRule type="cellIs" dxfId="618" priority="167" operator="greaterThan">
      <formula>1</formula>
    </cfRule>
    <cfRule type="cellIs" dxfId="617" priority="168" operator="lessThan">
      <formula>0.8</formula>
    </cfRule>
  </conditionalFormatting>
  <conditionalFormatting sqref="P84:P91">
    <cfRule type="cellIs" dxfId="616" priority="166" operator="greaterThan">
      <formula>0</formula>
    </cfRule>
  </conditionalFormatting>
  <conditionalFormatting sqref="Q84:Q91">
    <cfRule type="cellIs" dxfId="615" priority="171" operator="lessThan">
      <formula>0</formula>
    </cfRule>
  </conditionalFormatting>
  <conditionalFormatting sqref="Q84:Q91">
    <cfRule type="cellIs" dxfId="614" priority="165" operator="lessThan">
      <formula>0</formula>
    </cfRule>
  </conditionalFormatting>
  <conditionalFormatting sqref="R84:R91">
    <cfRule type="cellIs" dxfId="613" priority="163" operator="lessThan">
      <formula>0.8</formula>
    </cfRule>
    <cfRule type="cellIs" dxfId="612" priority="164" operator="greaterThan">
      <formula>1</formula>
    </cfRule>
  </conditionalFormatting>
  <conditionalFormatting sqref="R84:R91">
    <cfRule type="cellIs" dxfId="611" priority="161" operator="greaterThan">
      <formula>1</formula>
    </cfRule>
    <cfRule type="cellIs" dxfId="610" priority="162" operator="lessThan">
      <formula>0.8</formula>
    </cfRule>
  </conditionalFormatting>
  <conditionalFormatting sqref="P84:P91">
    <cfRule type="cellIs" dxfId="609" priority="160" operator="greaterThan">
      <formula>0</formula>
    </cfRule>
  </conditionalFormatting>
  <conditionalFormatting sqref="Q84:Q91">
    <cfRule type="cellIs" dxfId="608" priority="154" operator="lessThan">
      <formula>0</formula>
    </cfRule>
  </conditionalFormatting>
  <conditionalFormatting sqref="R84:R91">
    <cfRule type="cellIs" dxfId="607" priority="158" operator="lessThan">
      <formula>0.8</formula>
    </cfRule>
    <cfRule type="cellIs" dxfId="606" priority="159" operator="greaterThan">
      <formula>1</formula>
    </cfRule>
  </conditionalFormatting>
  <conditionalFormatting sqref="R84:R91">
    <cfRule type="cellIs" dxfId="605" priority="156" operator="greaterThan">
      <formula>1</formula>
    </cfRule>
    <cfRule type="cellIs" dxfId="604" priority="157" operator="lessThan">
      <formula>0.8</formula>
    </cfRule>
  </conditionalFormatting>
  <conditionalFormatting sqref="P84:P91">
    <cfRule type="cellIs" dxfId="603" priority="155" operator="greaterThan">
      <formula>0</formula>
    </cfRule>
  </conditionalFormatting>
  <conditionalFormatting sqref="Q84:Q91">
    <cfRule type="cellIs" dxfId="602" priority="153" operator="lessThan">
      <formula>0</formula>
    </cfRule>
  </conditionalFormatting>
  <conditionalFormatting sqref="R84:R91">
    <cfRule type="cellIs" dxfId="601" priority="151" operator="lessThan">
      <formula>0.8</formula>
    </cfRule>
    <cfRule type="cellIs" dxfId="600" priority="152" operator="greaterThan">
      <formula>1</formula>
    </cfRule>
  </conditionalFormatting>
  <conditionalFormatting sqref="R84:R91">
    <cfRule type="cellIs" dxfId="599" priority="149" operator="greaterThan">
      <formula>1</formula>
    </cfRule>
    <cfRule type="cellIs" dxfId="598" priority="150" operator="lessThan">
      <formula>0.8</formula>
    </cfRule>
  </conditionalFormatting>
  <conditionalFormatting sqref="P84:P91">
    <cfRule type="cellIs" dxfId="597" priority="148" operator="greaterThan">
      <formula>0</formula>
    </cfRule>
  </conditionalFormatting>
  <conditionalFormatting sqref="Q84:Q91">
    <cfRule type="cellIs" dxfId="596" priority="147" operator="lessThan">
      <formula>0</formula>
    </cfRule>
  </conditionalFormatting>
  <conditionalFormatting sqref="R84:R91">
    <cfRule type="cellIs" dxfId="595" priority="145" operator="lessThan">
      <formula>0.8</formula>
    </cfRule>
    <cfRule type="cellIs" dxfId="594" priority="146" operator="greaterThan">
      <formula>1</formula>
    </cfRule>
  </conditionalFormatting>
  <conditionalFormatting sqref="R84:R91">
    <cfRule type="cellIs" dxfId="593" priority="143" operator="greaterThan">
      <formula>1</formula>
    </cfRule>
    <cfRule type="cellIs" dxfId="592" priority="144" operator="lessThan">
      <formula>0.8</formula>
    </cfRule>
  </conditionalFormatting>
  <conditionalFormatting sqref="P84:P91">
    <cfRule type="cellIs" dxfId="591" priority="142" operator="greaterThan">
      <formula>0</formula>
    </cfRule>
  </conditionalFormatting>
  <conditionalFormatting sqref="Q84:Q91">
    <cfRule type="cellIs" dxfId="590" priority="141" operator="lessThan">
      <formula>0</formula>
    </cfRule>
  </conditionalFormatting>
  <conditionalFormatting sqref="R84:R91">
    <cfRule type="cellIs" dxfId="589" priority="139" operator="lessThan">
      <formula>0.8</formula>
    </cfRule>
    <cfRule type="cellIs" dxfId="588" priority="140" operator="greaterThan">
      <formula>1</formula>
    </cfRule>
  </conditionalFormatting>
  <conditionalFormatting sqref="R84:R91">
    <cfRule type="cellIs" dxfId="587" priority="137" operator="greaterThan">
      <formula>1</formula>
    </cfRule>
    <cfRule type="cellIs" dxfId="586" priority="138" operator="lessThan">
      <formula>0.8</formula>
    </cfRule>
  </conditionalFormatting>
  <conditionalFormatting sqref="P84:P91">
    <cfRule type="cellIs" dxfId="585" priority="136" operator="greaterThan">
      <formula>0</formula>
    </cfRule>
  </conditionalFormatting>
  <conditionalFormatting sqref="Q84:Q91">
    <cfRule type="cellIs" dxfId="584" priority="135" operator="lessThan">
      <formula>0</formula>
    </cfRule>
  </conditionalFormatting>
  <conditionalFormatting sqref="R84:R91">
    <cfRule type="cellIs" dxfId="583" priority="133" operator="lessThan">
      <formula>0.8</formula>
    </cfRule>
    <cfRule type="cellIs" dxfId="582" priority="134" operator="greaterThan">
      <formula>1</formula>
    </cfRule>
  </conditionalFormatting>
  <conditionalFormatting sqref="R84:R91">
    <cfRule type="cellIs" dxfId="581" priority="131" operator="greaterThan">
      <formula>1</formula>
    </cfRule>
    <cfRule type="cellIs" dxfId="580" priority="132" operator="lessThan">
      <formula>0.8</formula>
    </cfRule>
  </conditionalFormatting>
  <conditionalFormatting sqref="P84:P91">
    <cfRule type="cellIs" dxfId="579" priority="130" operator="greaterThan">
      <formula>0</formula>
    </cfRule>
  </conditionalFormatting>
  <conditionalFormatting sqref="Q84:Q91">
    <cfRule type="cellIs" dxfId="578" priority="129" operator="lessThan">
      <formula>0</formula>
    </cfRule>
  </conditionalFormatting>
  <conditionalFormatting sqref="R84:R91">
    <cfRule type="cellIs" dxfId="577" priority="127" operator="lessThan">
      <formula>0.8</formula>
    </cfRule>
    <cfRule type="cellIs" dxfId="576" priority="128" operator="greaterThan">
      <formula>1</formula>
    </cfRule>
  </conditionalFormatting>
  <conditionalFormatting sqref="R84:R91">
    <cfRule type="cellIs" dxfId="575" priority="125" operator="greaterThan">
      <formula>1</formula>
    </cfRule>
    <cfRule type="cellIs" dxfId="574" priority="126" operator="lessThan">
      <formula>0.8</formula>
    </cfRule>
  </conditionalFormatting>
  <conditionalFormatting sqref="P84:P91">
    <cfRule type="cellIs" dxfId="573" priority="124" operator="greaterThan">
      <formula>0</formula>
    </cfRule>
  </conditionalFormatting>
  <conditionalFormatting sqref="P84:P91">
    <cfRule type="cellIs" dxfId="572" priority="118" operator="greaterThan">
      <formula>0</formula>
    </cfRule>
  </conditionalFormatting>
  <conditionalFormatting sqref="Q84:Q91">
    <cfRule type="cellIs" dxfId="571" priority="123" operator="lessThan">
      <formula>0</formula>
    </cfRule>
  </conditionalFormatting>
  <conditionalFormatting sqref="R84:R91">
    <cfRule type="cellIs" dxfId="570" priority="121" operator="lessThan">
      <formula>0.8</formula>
    </cfRule>
    <cfRule type="cellIs" dxfId="569" priority="122" operator="greaterThan">
      <formula>1</formula>
    </cfRule>
  </conditionalFormatting>
  <conditionalFormatting sqref="R84:R91">
    <cfRule type="cellIs" dxfId="568" priority="119" operator="greaterThan">
      <formula>1</formula>
    </cfRule>
    <cfRule type="cellIs" dxfId="567" priority="120" operator="lessThan">
      <formula>0.8</formula>
    </cfRule>
  </conditionalFormatting>
  <conditionalFormatting sqref="P84:P91">
    <cfRule type="cellIs" dxfId="566" priority="112" operator="greaterThan">
      <formula>0</formula>
    </cfRule>
  </conditionalFormatting>
  <conditionalFormatting sqref="Q84:Q91">
    <cfRule type="cellIs" dxfId="565" priority="117" operator="lessThan">
      <formula>0</formula>
    </cfRule>
  </conditionalFormatting>
  <conditionalFormatting sqref="R84:R91">
    <cfRule type="cellIs" dxfId="564" priority="115" operator="lessThan">
      <formula>0.8</formula>
    </cfRule>
    <cfRule type="cellIs" dxfId="563" priority="116" operator="greaterThan">
      <formula>1</formula>
    </cfRule>
  </conditionalFormatting>
  <conditionalFormatting sqref="R84:R91">
    <cfRule type="cellIs" dxfId="562" priority="113" operator="greaterThan">
      <formula>1</formula>
    </cfRule>
    <cfRule type="cellIs" dxfId="561" priority="114" operator="lessThan">
      <formula>0.8</formula>
    </cfRule>
  </conditionalFormatting>
  <conditionalFormatting sqref="R84:R91">
    <cfRule type="cellIs" dxfId="560" priority="109" operator="lessThan">
      <formula>0.8</formula>
    </cfRule>
    <cfRule type="cellIs" dxfId="559" priority="110" operator="greaterThan">
      <formula>1</formula>
    </cfRule>
  </conditionalFormatting>
  <conditionalFormatting sqref="R84:R91">
    <cfRule type="cellIs" dxfId="558" priority="107" operator="greaterThan">
      <formula>1</formula>
    </cfRule>
    <cfRule type="cellIs" dxfId="557" priority="108" operator="lessThan">
      <formula>0.8</formula>
    </cfRule>
  </conditionalFormatting>
  <conditionalFormatting sqref="P84:P91">
    <cfRule type="cellIs" dxfId="556" priority="106" operator="greaterThan">
      <formula>0</formula>
    </cfRule>
  </conditionalFormatting>
  <conditionalFormatting sqref="Q84:Q91">
    <cfRule type="cellIs" dxfId="555" priority="111" operator="lessThan">
      <formula>0</formula>
    </cfRule>
  </conditionalFormatting>
  <conditionalFormatting sqref="Q84:Q91">
    <cfRule type="cellIs" dxfId="554" priority="100" operator="lessThan">
      <formula>0</formula>
    </cfRule>
  </conditionalFormatting>
  <conditionalFormatting sqref="P84:P91">
    <cfRule type="cellIs" dxfId="553" priority="101" operator="greaterThan">
      <formula>0</formula>
    </cfRule>
  </conditionalFormatting>
  <conditionalFormatting sqref="R84:R91">
    <cfRule type="cellIs" dxfId="552" priority="104" operator="lessThan">
      <formula>0.8</formula>
    </cfRule>
    <cfRule type="cellIs" dxfId="551" priority="105" operator="greaterThan">
      <formula>1</formula>
    </cfRule>
  </conditionalFormatting>
  <conditionalFormatting sqref="R84:R91">
    <cfRule type="cellIs" dxfId="550" priority="102" operator="greaterThan">
      <formula>1</formula>
    </cfRule>
    <cfRule type="cellIs" dxfId="549" priority="103" operator="lessThan">
      <formula>0.8</formula>
    </cfRule>
  </conditionalFormatting>
  <conditionalFormatting sqref="Q84:Q91">
    <cfRule type="cellIs" dxfId="548" priority="94" operator="lessThan">
      <formula>0</formula>
    </cfRule>
  </conditionalFormatting>
  <conditionalFormatting sqref="R84:R91">
    <cfRule type="cellIs" dxfId="547" priority="98" operator="lessThan">
      <formula>0.8</formula>
    </cfRule>
    <cfRule type="cellIs" dxfId="546" priority="99" operator="greaterThan">
      <formula>1</formula>
    </cfRule>
  </conditionalFormatting>
  <conditionalFormatting sqref="R84:R91">
    <cfRule type="cellIs" dxfId="545" priority="96" operator="greaterThan">
      <formula>1</formula>
    </cfRule>
    <cfRule type="cellIs" dxfId="544" priority="97" operator="lessThan">
      <formula>0.8</formula>
    </cfRule>
  </conditionalFormatting>
  <conditionalFormatting sqref="P84:P91">
    <cfRule type="cellIs" dxfId="543" priority="95" operator="greaterThan">
      <formula>0</formula>
    </cfRule>
  </conditionalFormatting>
  <conditionalFormatting sqref="Q84:Q91">
    <cfRule type="cellIs" dxfId="542" priority="93" operator="lessThan">
      <formula>0</formula>
    </cfRule>
  </conditionalFormatting>
  <conditionalFormatting sqref="R84:R91">
    <cfRule type="cellIs" dxfId="541" priority="91" operator="lessThan">
      <formula>0.8</formula>
    </cfRule>
    <cfRule type="cellIs" dxfId="540" priority="92" operator="greaterThan">
      <formula>1</formula>
    </cfRule>
  </conditionalFormatting>
  <conditionalFormatting sqref="R84:R91">
    <cfRule type="cellIs" dxfId="539" priority="89" operator="greaterThan">
      <formula>1</formula>
    </cfRule>
    <cfRule type="cellIs" dxfId="538" priority="90" operator="lessThan">
      <formula>0.8</formula>
    </cfRule>
  </conditionalFormatting>
  <conditionalFormatting sqref="P84:P91">
    <cfRule type="cellIs" dxfId="537" priority="88" operator="greaterThan">
      <formula>0</formula>
    </cfRule>
  </conditionalFormatting>
  <conditionalFormatting sqref="Q84:Q91">
    <cfRule type="cellIs" dxfId="536" priority="87" operator="lessThan">
      <formula>0</formula>
    </cfRule>
  </conditionalFormatting>
  <conditionalFormatting sqref="R84:R91">
    <cfRule type="cellIs" dxfId="535" priority="85" operator="lessThan">
      <formula>0.8</formula>
    </cfRule>
    <cfRule type="cellIs" dxfId="534" priority="86" operator="greaterThan">
      <formula>1</formula>
    </cfRule>
  </conditionalFormatting>
  <conditionalFormatting sqref="R84:R91">
    <cfRule type="cellIs" dxfId="533" priority="83" operator="greaterThan">
      <formula>1</formula>
    </cfRule>
    <cfRule type="cellIs" dxfId="532" priority="84" operator="lessThan">
      <formula>0.8</formula>
    </cfRule>
  </conditionalFormatting>
  <conditionalFormatting sqref="P84:P91">
    <cfRule type="cellIs" dxfId="531" priority="82" operator="greaterThan">
      <formula>0</formula>
    </cfRule>
  </conditionalFormatting>
  <conditionalFormatting sqref="Q84:Q91">
    <cfRule type="cellIs" dxfId="530" priority="81" operator="lessThan">
      <formula>0</formula>
    </cfRule>
  </conditionalFormatting>
  <conditionalFormatting sqref="R84:R91">
    <cfRule type="cellIs" dxfId="529" priority="79" operator="lessThan">
      <formula>0.8</formula>
    </cfRule>
    <cfRule type="cellIs" dxfId="528" priority="80" operator="greaterThan">
      <formula>1</formula>
    </cfRule>
  </conditionalFormatting>
  <conditionalFormatting sqref="R84:R91">
    <cfRule type="cellIs" dxfId="527" priority="77" operator="greaterThan">
      <formula>1</formula>
    </cfRule>
    <cfRule type="cellIs" dxfId="526" priority="78" operator="lessThan">
      <formula>0.8</formula>
    </cfRule>
  </conditionalFormatting>
  <conditionalFormatting sqref="P84:P91">
    <cfRule type="cellIs" dxfId="525" priority="76" operator="greaterThan">
      <formula>0</formula>
    </cfRule>
  </conditionalFormatting>
  <conditionalFormatting sqref="Q162:Q167">
    <cfRule type="cellIs" dxfId="524" priority="75" operator="lessThan">
      <formula>0</formula>
    </cfRule>
  </conditionalFormatting>
  <conditionalFormatting sqref="R162:R167">
    <cfRule type="cellIs" dxfId="523" priority="73" operator="lessThan">
      <formula>0.8</formula>
    </cfRule>
    <cfRule type="cellIs" dxfId="522" priority="74" operator="greaterThan">
      <formula>1</formula>
    </cfRule>
  </conditionalFormatting>
  <conditionalFormatting sqref="R162:R167">
    <cfRule type="cellIs" dxfId="521" priority="71" operator="greaterThan">
      <formula>1</formula>
    </cfRule>
    <cfRule type="cellIs" dxfId="520" priority="72" operator="lessThan">
      <formula>0.8</formula>
    </cfRule>
  </conditionalFormatting>
  <conditionalFormatting sqref="P162:P167">
    <cfRule type="cellIs" dxfId="519" priority="70" operator="greaterThan">
      <formula>0</formula>
    </cfRule>
  </conditionalFormatting>
  <conditionalFormatting sqref="P168">
    <cfRule type="cellIs" dxfId="518" priority="64" operator="greaterThan">
      <formula>0</formula>
    </cfRule>
  </conditionalFormatting>
  <conditionalFormatting sqref="R168">
    <cfRule type="cellIs" dxfId="517" priority="67" operator="lessThan">
      <formula>0.8</formula>
    </cfRule>
    <cfRule type="cellIs" dxfId="516" priority="68" operator="greaterThan">
      <formula>1</formula>
    </cfRule>
  </conditionalFormatting>
  <conditionalFormatting sqref="R168">
    <cfRule type="cellIs" dxfId="515" priority="65" operator="greaterThan">
      <formula>1</formula>
    </cfRule>
    <cfRule type="cellIs" dxfId="514" priority="66" operator="lessThan">
      <formula>0.8</formula>
    </cfRule>
  </conditionalFormatting>
  <conditionalFormatting sqref="Q168">
    <cfRule type="cellIs" dxfId="513" priority="69" operator="lessThan">
      <formula>0</formula>
    </cfRule>
  </conditionalFormatting>
  <conditionalFormatting sqref="Q161">
    <cfRule type="cellIs" dxfId="512" priority="63" operator="lessThan">
      <formula>0</formula>
    </cfRule>
  </conditionalFormatting>
  <conditionalFormatting sqref="R161">
    <cfRule type="cellIs" dxfId="511" priority="61" operator="lessThan">
      <formula>0.8</formula>
    </cfRule>
    <cfRule type="cellIs" dxfId="510" priority="62" operator="greaterThan">
      <formula>1</formula>
    </cfRule>
  </conditionalFormatting>
  <conditionalFormatting sqref="R161">
    <cfRule type="cellIs" dxfId="509" priority="59" operator="greaterThan">
      <formula>1</formula>
    </cfRule>
    <cfRule type="cellIs" dxfId="508" priority="60" operator="lessThan">
      <formula>0.8</formula>
    </cfRule>
  </conditionalFormatting>
  <conditionalFormatting sqref="P161">
    <cfRule type="cellIs" dxfId="507" priority="58" operator="greaterThan">
      <formula>0</formula>
    </cfRule>
  </conditionalFormatting>
  <conditionalFormatting sqref="Q162:Q167">
    <cfRule type="cellIs" dxfId="506" priority="57" operator="lessThan">
      <formula>0</formula>
    </cfRule>
  </conditionalFormatting>
  <conditionalFormatting sqref="R162:R167">
    <cfRule type="cellIs" dxfId="505" priority="55" operator="lessThan">
      <formula>0.8</formula>
    </cfRule>
    <cfRule type="cellIs" dxfId="504" priority="56" operator="greaterThan">
      <formula>1</formula>
    </cfRule>
  </conditionalFormatting>
  <conditionalFormatting sqref="R162:R167">
    <cfRule type="cellIs" dxfId="503" priority="53" operator="greaterThan">
      <formula>1</formula>
    </cfRule>
    <cfRule type="cellIs" dxfId="502" priority="54" operator="lessThan">
      <formula>0.8</formula>
    </cfRule>
  </conditionalFormatting>
  <conditionalFormatting sqref="P162:P167">
    <cfRule type="cellIs" dxfId="501" priority="52" operator="greaterThan">
      <formula>0</formula>
    </cfRule>
  </conditionalFormatting>
  <conditionalFormatting sqref="Q162:Q167">
    <cfRule type="cellIs" dxfId="500" priority="51" operator="lessThan">
      <formula>0</formula>
    </cfRule>
  </conditionalFormatting>
  <conditionalFormatting sqref="R162:R167">
    <cfRule type="cellIs" dxfId="499" priority="49" operator="lessThan">
      <formula>0.8</formula>
    </cfRule>
    <cfRule type="cellIs" dxfId="498" priority="50" operator="greaterThan">
      <formula>1</formula>
    </cfRule>
  </conditionalFormatting>
  <conditionalFormatting sqref="R162:R167">
    <cfRule type="cellIs" dxfId="497" priority="47" operator="greaterThan">
      <formula>1</formula>
    </cfRule>
    <cfRule type="cellIs" dxfId="496" priority="48" operator="lessThan">
      <formula>0.8</formula>
    </cfRule>
  </conditionalFormatting>
  <conditionalFormatting sqref="P162:P167">
    <cfRule type="cellIs" dxfId="495" priority="46" operator="greaterThan">
      <formula>0</formula>
    </cfRule>
  </conditionalFormatting>
  <conditionalFormatting sqref="Q168">
    <cfRule type="cellIs" dxfId="494" priority="45" operator="lessThan">
      <formula>0</formula>
    </cfRule>
  </conditionalFormatting>
  <conditionalFormatting sqref="R168">
    <cfRule type="cellIs" dxfId="493" priority="43" operator="lessThan">
      <formula>0.8</formula>
    </cfRule>
    <cfRule type="cellIs" dxfId="492" priority="44" operator="greaterThan">
      <formula>1</formula>
    </cfRule>
  </conditionalFormatting>
  <conditionalFormatting sqref="R168">
    <cfRule type="cellIs" dxfId="491" priority="41" operator="greaterThan">
      <formula>1</formula>
    </cfRule>
    <cfRule type="cellIs" dxfId="490" priority="42" operator="lessThan">
      <formula>0.8</formula>
    </cfRule>
  </conditionalFormatting>
  <conditionalFormatting sqref="P168">
    <cfRule type="cellIs" dxfId="489" priority="40" operator="greaterThan">
      <formula>0</formula>
    </cfRule>
  </conditionalFormatting>
  <conditionalFormatting sqref="Q161">
    <cfRule type="cellIs" dxfId="488" priority="39" operator="lessThan">
      <formula>0</formula>
    </cfRule>
  </conditionalFormatting>
  <conditionalFormatting sqref="R161">
    <cfRule type="cellIs" dxfId="487" priority="37" operator="lessThan">
      <formula>0.8</formula>
    </cfRule>
    <cfRule type="cellIs" dxfId="486" priority="38" operator="greaterThan">
      <formula>1</formula>
    </cfRule>
  </conditionalFormatting>
  <conditionalFormatting sqref="R161">
    <cfRule type="cellIs" dxfId="485" priority="35" operator="greaterThan">
      <formula>1</formula>
    </cfRule>
    <cfRule type="cellIs" dxfId="484" priority="36" operator="lessThan">
      <formula>0.8</formula>
    </cfRule>
  </conditionalFormatting>
  <conditionalFormatting sqref="P161">
    <cfRule type="cellIs" dxfId="483" priority="34" operator="greaterThan">
      <formula>0</formula>
    </cfRule>
  </conditionalFormatting>
  <conditionalFormatting sqref="Q162:Q167">
    <cfRule type="cellIs" dxfId="482" priority="33" operator="lessThan">
      <formula>0</formula>
    </cfRule>
  </conditionalFormatting>
  <conditionalFormatting sqref="R162:R167">
    <cfRule type="cellIs" dxfId="481" priority="31" operator="lessThan">
      <formula>0.8</formula>
    </cfRule>
    <cfRule type="cellIs" dxfId="480" priority="32" operator="greaterThan">
      <formula>1</formula>
    </cfRule>
  </conditionalFormatting>
  <conditionalFormatting sqref="R162:R167">
    <cfRule type="cellIs" dxfId="479" priority="29" operator="greaterThan">
      <formula>1</formula>
    </cfRule>
    <cfRule type="cellIs" dxfId="478" priority="30" operator="lessThan">
      <formula>0.8</formula>
    </cfRule>
  </conditionalFormatting>
  <conditionalFormatting sqref="P162:P167">
    <cfRule type="cellIs" dxfId="477" priority="28" operator="greaterThan">
      <formula>0</formula>
    </cfRule>
  </conditionalFormatting>
  <conditionalFormatting sqref="Q161">
    <cfRule type="cellIs" dxfId="476" priority="27" operator="lessThan">
      <formula>0</formula>
    </cfRule>
  </conditionalFormatting>
  <conditionalFormatting sqref="R161">
    <cfRule type="cellIs" dxfId="475" priority="25" operator="lessThan">
      <formula>0.8</formula>
    </cfRule>
    <cfRule type="cellIs" dxfId="474" priority="26" operator="greaterThan">
      <formula>1</formula>
    </cfRule>
  </conditionalFormatting>
  <conditionalFormatting sqref="R161">
    <cfRule type="cellIs" dxfId="473" priority="23" operator="greaterThan">
      <formula>1</formula>
    </cfRule>
    <cfRule type="cellIs" dxfId="472" priority="24" operator="lessThan">
      <formula>0.8</formula>
    </cfRule>
  </conditionalFormatting>
  <conditionalFormatting sqref="P161">
    <cfRule type="cellIs" dxfId="471" priority="22" operator="greaterThan">
      <formula>0</formula>
    </cfRule>
  </conditionalFormatting>
  <conditionalFormatting sqref="Q162:Q167">
    <cfRule type="cellIs" dxfId="470" priority="21" operator="lessThan">
      <formula>0</formula>
    </cfRule>
  </conditionalFormatting>
  <conditionalFormatting sqref="R162:R167">
    <cfRule type="cellIs" dxfId="469" priority="19" operator="lessThan">
      <formula>0.8</formula>
    </cfRule>
    <cfRule type="cellIs" dxfId="468" priority="20" operator="greaterThan">
      <formula>1</formula>
    </cfRule>
  </conditionalFormatting>
  <conditionalFormatting sqref="R162:R167">
    <cfRule type="cellIs" dxfId="467" priority="17" operator="greaterThan">
      <formula>1</formula>
    </cfRule>
    <cfRule type="cellIs" dxfId="466" priority="18" operator="lessThan">
      <formula>0.8</formula>
    </cfRule>
  </conditionalFormatting>
  <conditionalFormatting sqref="P162:P167">
    <cfRule type="cellIs" dxfId="465" priority="16" operator="greaterThan">
      <formula>0</formula>
    </cfRule>
  </conditionalFormatting>
  <conditionalFormatting sqref="Q161">
    <cfRule type="cellIs" dxfId="464" priority="15" operator="lessThan">
      <formula>0</formula>
    </cfRule>
  </conditionalFormatting>
  <conditionalFormatting sqref="R161">
    <cfRule type="cellIs" dxfId="463" priority="13" operator="lessThan">
      <formula>0.8</formula>
    </cfRule>
    <cfRule type="cellIs" dxfId="462" priority="14" operator="greaterThan">
      <formula>1</formula>
    </cfRule>
  </conditionalFormatting>
  <conditionalFormatting sqref="R161">
    <cfRule type="cellIs" dxfId="461" priority="11" operator="greaterThan">
      <formula>1</formula>
    </cfRule>
    <cfRule type="cellIs" dxfId="460" priority="12" operator="lessThan">
      <formula>0.8</formula>
    </cfRule>
  </conditionalFormatting>
  <conditionalFormatting sqref="P161">
    <cfRule type="cellIs" dxfId="459" priority="10" operator="greaterThan">
      <formula>0</formula>
    </cfRule>
  </conditionalFormatting>
  <conditionalFormatting sqref="P168">
    <cfRule type="cellIs" dxfId="458" priority="4" operator="greaterThan">
      <formula>0</formula>
    </cfRule>
  </conditionalFormatting>
  <conditionalFormatting sqref="R168">
    <cfRule type="cellIs" dxfId="457" priority="7" operator="lessThan">
      <formula>0.8</formula>
    </cfRule>
    <cfRule type="cellIs" dxfId="456" priority="8" operator="greaterThan">
      <formula>1</formula>
    </cfRule>
  </conditionalFormatting>
  <conditionalFormatting sqref="R168">
    <cfRule type="cellIs" dxfId="455" priority="5" operator="greaterThan">
      <formula>1</formula>
    </cfRule>
    <cfRule type="cellIs" dxfId="454" priority="6" operator="lessThan">
      <formula>0.8</formula>
    </cfRule>
  </conditionalFormatting>
  <conditionalFormatting sqref="Q168">
    <cfRule type="cellIs" dxfId="453" priority="9" operator="lessThan">
      <formula>0</formula>
    </cfRule>
  </conditionalFormatting>
  <conditionalFormatting sqref="AF30">
    <cfRule type="cellIs" dxfId="452" priority="3" operator="lessThan">
      <formula>0</formula>
    </cfRule>
  </conditionalFormatting>
  <conditionalFormatting sqref="AG30">
    <cfRule type="cellIs" dxfId="451" priority="1" operator="greaterThan">
      <formula>1</formula>
    </cfRule>
    <cfRule type="cellIs" dxfId="45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18" sqref="S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812</v>
      </c>
      <c r="E3" s="808"/>
      <c r="F3" s="797" t="s">
        <v>2</v>
      </c>
      <c r="G3" s="758"/>
      <c r="H3" s="809">
        <v>296326.59999999998</v>
      </c>
      <c r="I3" s="810"/>
      <c r="J3" s="797" t="s">
        <v>3</v>
      </c>
      <c r="K3" s="758"/>
      <c r="L3" s="802">
        <v>9752489.7177677173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380.21177633139246</v>
      </c>
      <c r="G6" s="799"/>
      <c r="H6" s="777">
        <f>AVERAGE(D13:P13,Q13)</f>
        <v>135.33279137790237</v>
      </c>
      <c r="I6" s="778"/>
      <c r="J6" s="777">
        <f>AVERAGE(D30:E30,G30:H30)</f>
        <v>736.25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10</v>
      </c>
      <c r="Q6" s="766">
        <v>7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357.06664929527255</v>
      </c>
      <c r="G7" s="770"/>
      <c r="H7" s="771">
        <f>AVERAGE(D14:P14,Q14)</f>
        <v>122.12074571505082</v>
      </c>
      <c r="I7" s="772"/>
      <c r="J7" s="771">
        <f>AVERAGE(D31:E31,G31:H31)</f>
        <v>707.56692954431833</v>
      </c>
      <c r="K7" s="772"/>
      <c r="L7" s="773">
        <f>AVERAGE(J31:M31)</f>
        <v>828.87703157700298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0.90348221136895079</v>
      </c>
      <c r="G8" s="776"/>
      <c r="H8" s="775">
        <f>AVERAGE(D15:O15,P15:Q15)</f>
        <v>0.89681834722261533</v>
      </c>
      <c r="I8" s="776"/>
      <c r="J8" s="775">
        <f>AVERAGE(D32:E32,G32:H32)</f>
        <v>0.88418720509381021</v>
      </c>
      <c r="K8" s="776"/>
      <c r="L8" s="775">
        <f>AVERAGE(J32:M32)</f>
        <v>0.94610074215626594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" customHeight="1">
      <c r="B14" s="750"/>
      <c r="C14" s="14" t="s">
        <v>162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" customHeight="1">
      <c r="B15" s="751"/>
      <c r="C15" s="373" t="s">
        <v>163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8" customHeight="1">
      <c r="B17" s="753"/>
      <c r="C17" s="373" t="s">
        <v>36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 t="s">
        <v>15</v>
      </c>
      <c r="O20" s="378" t="s">
        <v>15</v>
      </c>
      <c r="P20" s="378">
        <v>2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" customHeight="1">
      <c r="B32" s="751"/>
      <c r="C32" s="407" t="s">
        <v>163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8" customHeight="1">
      <c r="B33" s="752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753"/>
      <c r="C34" s="407" t="s">
        <v>36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49" priority="4" operator="lessThan">
      <formula>0.8</formula>
    </cfRule>
  </conditionalFormatting>
  <conditionalFormatting sqref="J32:L32">
    <cfRule type="cellIs" dxfId="448" priority="3" operator="lessThan">
      <formula>0.8</formula>
    </cfRule>
  </conditionalFormatting>
  <conditionalFormatting sqref="M32">
    <cfRule type="cellIs" dxfId="447" priority="2" operator="lessThan">
      <formula>0.8</formula>
    </cfRule>
  </conditionalFormatting>
  <conditionalFormatting sqref="H32">
    <cfRule type="cellIs" dxfId="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93160</v>
      </c>
      <c r="F1" s="281" t="s">
        <v>3</v>
      </c>
      <c r="G1" s="282">
        <f>SUM(H5:H124)</f>
        <v>1778067.2009542629</v>
      </c>
      <c r="H1" s="283" t="s">
        <v>272</v>
      </c>
      <c r="I1" s="284">
        <f>+J16+J64+J24+J38+J51+J81+J100+J91+J57+J124+J111</f>
        <v>44.828571428571429</v>
      </c>
      <c r="J1" s="852" t="s">
        <v>273</v>
      </c>
      <c r="K1" s="853"/>
      <c r="L1" s="854"/>
      <c r="M1" s="852" t="s">
        <v>216</v>
      </c>
      <c r="N1" s="853"/>
      <c r="O1" s="853"/>
      <c r="P1" s="853"/>
      <c r="Q1" s="853"/>
      <c r="R1" s="854"/>
    </row>
    <row r="2" spans="1:18" ht="26.25" customHeight="1" thickBot="1">
      <c r="A2" s="858" t="s">
        <v>811</v>
      </c>
      <c r="B2" s="859"/>
      <c r="C2" s="286"/>
      <c r="D2" s="414" t="s">
        <v>223</v>
      </c>
      <c r="E2" s="287">
        <f>AVERAGE(L16,L24,L38,L51,L100,L111,L91)</f>
        <v>601.27510834570933</v>
      </c>
      <c r="F2" s="288" t="s">
        <v>40</v>
      </c>
      <c r="G2" s="289">
        <f>G1/E1</f>
        <v>19.086165746610806</v>
      </c>
      <c r="H2" s="290" t="s">
        <v>275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224</v>
      </c>
      <c r="B3" s="862" t="s">
        <v>276</v>
      </c>
      <c r="C3" s="416"/>
      <c r="D3" s="863" t="s">
        <v>225</v>
      </c>
      <c r="E3" s="863"/>
      <c r="F3" s="864" t="s">
        <v>43</v>
      </c>
      <c r="G3" s="865" t="s">
        <v>277</v>
      </c>
      <c r="H3" s="863" t="s">
        <v>278</v>
      </c>
      <c r="I3" s="866" t="s">
        <v>226</v>
      </c>
      <c r="J3" s="868" t="s">
        <v>228</v>
      </c>
      <c r="K3" s="870" t="s">
        <v>227</v>
      </c>
      <c r="L3" s="872" t="s">
        <v>223</v>
      </c>
      <c r="M3" s="874" t="s">
        <v>48</v>
      </c>
      <c r="N3" s="874"/>
      <c r="O3" s="868" t="s">
        <v>106</v>
      </c>
      <c r="P3" s="834" t="s">
        <v>231</v>
      </c>
      <c r="Q3" s="868" t="s">
        <v>232</v>
      </c>
      <c r="R3" s="868"/>
    </row>
    <row r="4" spans="1:18" ht="15.75" customHeight="1">
      <c r="A4" s="861"/>
      <c r="B4" s="862"/>
      <c r="C4" s="416"/>
      <c r="D4" s="863"/>
      <c r="E4" s="863"/>
      <c r="F4" s="864"/>
      <c r="G4" s="865"/>
      <c r="H4" s="863"/>
      <c r="I4" s="867"/>
      <c r="J4" s="869"/>
      <c r="K4" s="871"/>
      <c r="L4" s="873"/>
      <c r="M4" s="419" t="s">
        <v>50</v>
      </c>
      <c r="N4" s="419" t="s">
        <v>51</v>
      </c>
      <c r="O4" s="869"/>
      <c r="P4" s="835"/>
      <c r="Q4" s="292" t="s">
        <v>236</v>
      </c>
      <c r="R4" s="292" t="s">
        <v>279</v>
      </c>
    </row>
    <row r="5" spans="1:18">
      <c r="A5" s="842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842"/>
      <c r="B6" s="293">
        <v>0</v>
      </c>
      <c r="C6" s="293"/>
      <c r="D6" s="294" t="s">
        <v>192</v>
      </c>
      <c r="E6" s="294"/>
      <c r="F6" s="295" t="s">
        <v>133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842"/>
      <c r="B7" s="293">
        <v>0</v>
      </c>
      <c r="C7" s="293"/>
      <c r="D7" s="294" t="s">
        <v>193</v>
      </c>
      <c r="E7" s="294"/>
      <c r="F7" s="295" t="s">
        <v>133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842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842"/>
      <c r="B9" s="293" t="s">
        <v>134</v>
      </c>
      <c r="C9" s="293"/>
      <c r="D9" s="294" t="s">
        <v>195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842"/>
      <c r="B10" s="293" t="s">
        <v>134</v>
      </c>
      <c r="C10" s="293"/>
      <c r="D10" s="294" t="s">
        <v>196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842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843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843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843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843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844"/>
      <c r="B16" s="293">
        <v>0</v>
      </c>
      <c r="C16" s="293" t="s">
        <v>282</v>
      </c>
      <c r="D16" s="827" t="s">
        <v>243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283</v>
      </c>
      <c r="B17" s="293" t="s">
        <v>134</v>
      </c>
      <c r="C17" s="416"/>
      <c r="D17" s="848" t="s">
        <v>180</v>
      </c>
      <c r="E17" s="849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845"/>
      <c r="B18" s="293">
        <v>0</v>
      </c>
      <c r="C18" s="416"/>
      <c r="D18" s="850"/>
      <c r="E18" s="851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845"/>
      <c r="B19" s="293">
        <v>0</v>
      </c>
      <c r="C19" s="416"/>
      <c r="D19" s="850"/>
      <c r="E19" s="851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846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846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846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846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847"/>
      <c r="B24" s="293">
        <v>0</v>
      </c>
      <c r="C24" s="6" t="s">
        <v>284</v>
      </c>
      <c r="D24" s="827" t="s">
        <v>243</v>
      </c>
      <c r="E24" s="827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836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836"/>
      <c r="B26" s="293" t="s">
        <v>131</v>
      </c>
      <c r="C26" s="314"/>
      <c r="D26" s="312" t="s">
        <v>107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836"/>
      <c r="B27" s="293" t="s">
        <v>131</v>
      </c>
      <c r="C27" s="314"/>
      <c r="D27" s="316" t="s">
        <v>109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836"/>
      <c r="B28" s="293" t="s">
        <v>131</v>
      </c>
      <c r="C28" s="416"/>
      <c r="D28" s="312" t="s">
        <v>287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836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836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836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836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836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836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836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836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836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837"/>
      <c r="B38" s="293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8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8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8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8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8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8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8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841"/>
      <c r="B51" s="293">
        <v>0</v>
      </c>
      <c r="C51" s="6" t="s">
        <v>28</v>
      </c>
      <c r="D51" s="827" t="s">
        <v>243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825"/>
      <c r="B53" s="293" t="s">
        <v>131</v>
      </c>
      <c r="C53" s="416"/>
      <c r="D53" s="315" t="s">
        <v>110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825"/>
      <c r="B54" s="293" t="s">
        <v>131</v>
      </c>
      <c r="C54" s="416"/>
      <c r="D54" s="315" t="s">
        <v>111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825"/>
      <c r="B55" s="293" t="s">
        <v>131</v>
      </c>
      <c r="C55" s="416"/>
      <c r="D55" s="315" t="s">
        <v>112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825"/>
      <c r="B56" s="293" t="s">
        <v>131</v>
      </c>
      <c r="C56" s="416"/>
      <c r="D56" s="316" t="s">
        <v>290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825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825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825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825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825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825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825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826"/>
      <c r="B64" s="293">
        <v>0</v>
      </c>
      <c r="C64" s="6" t="s">
        <v>292</v>
      </c>
      <c r="D64" s="827" t="s">
        <v>243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829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829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82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829"/>
      <c r="B69" s="293" t="s">
        <v>131</v>
      </c>
      <c r="C69" s="416"/>
      <c r="D69" s="316" t="s">
        <v>296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82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829"/>
      <c r="B71" s="293" t="s">
        <v>131</v>
      </c>
      <c r="C71" s="314"/>
      <c r="D71" s="332" t="s">
        <v>297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829"/>
      <c r="B72" s="293" t="s">
        <v>131</v>
      </c>
      <c r="C72" s="416"/>
      <c r="D72" s="332" t="s">
        <v>298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82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82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830"/>
      <c r="B75" s="293">
        <v>0</v>
      </c>
      <c r="C75" s="6" t="s">
        <v>299</v>
      </c>
      <c r="D75" s="827" t="s">
        <v>243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293">
        <v>0</v>
      </c>
      <c r="C76" s="293"/>
      <c r="D76" s="832"/>
      <c r="E76" s="83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831"/>
      <c r="B77" s="293">
        <v>0</v>
      </c>
      <c r="C77" s="293"/>
      <c r="D77" s="832"/>
      <c r="E77" s="83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83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83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83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831"/>
      <c r="B81" s="293">
        <v>0</v>
      </c>
      <c r="C81" s="6" t="s">
        <v>31</v>
      </c>
      <c r="D81" s="822" t="s">
        <v>243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814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814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293">
        <v>0</v>
      </c>
      <c r="C91" s="6" t="s">
        <v>285</v>
      </c>
      <c r="D91" s="815" t="s">
        <v>243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817"/>
      <c r="B93" s="293" t="s">
        <v>131</v>
      </c>
      <c r="C93" s="293"/>
      <c r="D93" s="315" t="s">
        <v>304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817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818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818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818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818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818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818"/>
      <c r="B100" s="293">
        <v>0</v>
      </c>
      <c r="C100" s="6" t="s">
        <v>305</v>
      </c>
      <c r="D100" s="819" t="s">
        <v>243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821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821"/>
      <c r="B103" s="293" t="s">
        <v>131</v>
      </c>
      <c r="C103" s="6"/>
      <c r="D103" s="315" t="s">
        <v>307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821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821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821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293">
        <v>0</v>
      </c>
      <c r="C111" s="6" t="s">
        <v>292</v>
      </c>
      <c r="D111" s="822" t="s">
        <v>243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811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811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811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811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811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811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811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811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811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811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811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811"/>
      <c r="B124" s="293">
        <v>0</v>
      </c>
      <c r="C124" s="6" t="s">
        <v>299</v>
      </c>
      <c r="D124" s="812" t="s">
        <v>243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K7" sqref="K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203166.6</v>
      </c>
      <c r="F1" s="422" t="s">
        <v>3</v>
      </c>
      <c r="G1" s="30">
        <f>SUM(H5:H173)</f>
        <v>7974422.5168134551</v>
      </c>
      <c r="H1" s="437" t="s">
        <v>37</v>
      </c>
      <c r="I1" s="31">
        <f>M17+M30+M43+M56+M69+M82+M95+M108+M121+M134+M147+M160+M173</f>
        <v>195.80032467532467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215</v>
      </c>
      <c r="Q1" s="938"/>
      <c r="R1" s="938"/>
      <c r="S1" s="938"/>
      <c r="T1" s="938" t="s">
        <v>216</v>
      </c>
      <c r="U1" s="938"/>
      <c r="V1" s="938"/>
      <c r="W1" s="938"/>
      <c r="X1" s="938"/>
      <c r="Y1" s="938"/>
      <c r="Z1" s="32" t="s">
        <v>217</v>
      </c>
      <c r="AA1" s="32" t="s">
        <v>218</v>
      </c>
      <c r="AB1" s="945" t="s">
        <v>219</v>
      </c>
      <c r="AC1" s="946"/>
      <c r="AD1" s="32" t="s">
        <v>217</v>
      </c>
      <c r="AE1" s="32" t="s">
        <v>220</v>
      </c>
      <c r="AF1" s="938" t="s">
        <v>221</v>
      </c>
      <c r="AG1" s="939"/>
      <c r="AH1" s="939"/>
    </row>
    <row r="2" spans="1:34" ht="26.25" customHeight="1">
      <c r="A2" s="940" t="s">
        <v>813</v>
      </c>
      <c r="B2" s="940"/>
      <c r="C2" s="438"/>
      <c r="D2" s="438" t="s">
        <v>223</v>
      </c>
      <c r="E2" s="34">
        <f>AVERAGE(O17,O30,O43,O56,O69,O82,O95,O108,O121,O134,O147,O160,O173)</f>
        <v>120.46128661043366</v>
      </c>
      <c r="F2" s="35" t="s">
        <v>40</v>
      </c>
      <c r="G2" s="36">
        <f>G1/E1</f>
        <v>39.250656932849466</v>
      </c>
      <c r="H2" s="437" t="s">
        <v>41</v>
      </c>
      <c r="I2" s="437">
        <f>COUNT(I5:I173)</f>
        <v>15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939"/>
      <c r="AG2" s="939"/>
      <c r="AH2" s="939"/>
    </row>
    <row r="3" spans="1:34" ht="30.6" customHeight="1">
      <c r="A3" s="879" t="s">
        <v>224</v>
      </c>
      <c r="B3" s="879" t="s">
        <v>42</v>
      </c>
      <c r="C3" s="936"/>
      <c r="D3" s="879" t="s">
        <v>225</v>
      </c>
      <c r="E3" s="879"/>
      <c r="F3" s="936" t="s">
        <v>43</v>
      </c>
      <c r="G3" s="928" t="s">
        <v>44</v>
      </c>
      <c r="H3" s="936" t="s">
        <v>45</v>
      </c>
      <c r="I3" s="930" t="s">
        <v>226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227</v>
      </c>
      <c r="O3" s="908" t="s">
        <v>223</v>
      </c>
      <c r="P3" s="934" t="s">
        <v>228</v>
      </c>
      <c r="Q3" s="908" t="s">
        <v>223</v>
      </c>
      <c r="R3" s="935" t="s">
        <v>229</v>
      </c>
      <c r="S3" s="909" t="s">
        <v>230</v>
      </c>
      <c r="T3" s="928" t="s">
        <v>48</v>
      </c>
      <c r="U3" s="928"/>
      <c r="V3" s="929" t="s">
        <v>49</v>
      </c>
      <c r="W3" s="930" t="s">
        <v>231</v>
      </c>
      <c r="X3" s="928" t="s">
        <v>232</v>
      </c>
      <c r="Y3" s="928"/>
      <c r="Z3" s="931" t="s">
        <v>233</v>
      </c>
      <c r="AA3" s="932"/>
      <c r="AB3" s="941" t="s">
        <v>234</v>
      </c>
      <c r="AC3" s="942"/>
      <c r="AD3" s="943" t="s">
        <v>235</v>
      </c>
      <c r="AE3" s="944"/>
      <c r="AF3" s="933" t="s">
        <v>227</v>
      </c>
      <c r="AG3" s="935" t="s">
        <v>229</v>
      </c>
      <c r="AH3" s="909" t="s">
        <v>230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32" t="s">
        <v>50</v>
      </c>
      <c r="U4" s="432" t="s">
        <v>51</v>
      </c>
      <c r="V4" s="928"/>
      <c r="W4" s="930"/>
      <c r="X4" s="422" t="s">
        <v>236</v>
      </c>
      <c r="Y4" s="422" t="s">
        <v>36</v>
      </c>
      <c r="Z4" s="432" t="s">
        <v>237</v>
      </c>
      <c r="AA4" s="432" t="s">
        <v>238</v>
      </c>
      <c r="AB4" s="942"/>
      <c r="AC4" s="942"/>
      <c r="AD4" s="432" t="s">
        <v>239</v>
      </c>
      <c r="AE4" s="39" t="s">
        <v>240</v>
      </c>
      <c r="AF4" s="933"/>
      <c r="AG4" s="935"/>
      <c r="AH4" s="909"/>
    </row>
    <row r="5" spans="1:34" ht="18.75" customHeight="1">
      <c r="A5" s="925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894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879"/>
      <c r="AC5" s="879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894">
        <f>AG17</f>
        <v>0.91851558892215868</v>
      </c>
    </row>
    <row r="6" spans="1:34" ht="19.2" customHeight="1">
      <c r="A6" s="926"/>
      <c r="B6" s="40" t="s">
        <v>127</v>
      </c>
      <c r="C6" s="41"/>
      <c r="D6" s="42" t="s">
        <v>188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894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879"/>
      <c r="AC6" s="879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894"/>
    </row>
    <row r="7" spans="1:34" ht="19.2" customHeight="1">
      <c r="A7" s="926"/>
      <c r="B7" s="40" t="s">
        <v>127</v>
      </c>
      <c r="C7" s="41"/>
      <c r="D7" s="42" t="s">
        <v>184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894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879"/>
      <c r="AC7" s="879"/>
      <c r="AD7" s="420"/>
      <c r="AE7" s="420"/>
      <c r="AF7" s="48">
        <f t="shared" si="6"/>
        <v>-328</v>
      </c>
      <c r="AG7" s="424">
        <f t="shared" si="7"/>
        <v>0.87851851851851848</v>
      </c>
      <c r="AH7" s="894"/>
    </row>
    <row r="8" spans="1:34" ht="19.2" customHeight="1">
      <c r="A8" s="926"/>
      <c r="B8" s="40" t="s">
        <v>127</v>
      </c>
      <c r="C8" s="41"/>
      <c r="D8" s="42" t="s">
        <v>53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894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879"/>
      <c r="AC8" s="879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894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879"/>
      <c r="AC9" s="879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894"/>
    </row>
    <row r="10" spans="1:34" ht="19.2" customHeight="1">
      <c r="A10" s="927"/>
      <c r="B10" s="40" t="s">
        <v>127</v>
      </c>
      <c r="C10" s="41"/>
      <c r="D10" s="42" t="s">
        <v>205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895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879"/>
      <c r="AC10" s="879"/>
      <c r="AD10" s="420"/>
      <c r="AE10" s="420"/>
      <c r="AF10" s="48">
        <f t="shared" si="6"/>
        <v>-285</v>
      </c>
      <c r="AG10" s="424">
        <f t="shared" si="7"/>
        <v>0.88124999999999998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895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879"/>
      <c r="AC11" s="879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895"/>
    </row>
    <row r="12" spans="1:34" ht="19.2" customHeight="1">
      <c r="A12" s="927"/>
      <c r="B12" s="40" t="s">
        <v>127</v>
      </c>
      <c r="C12" s="41"/>
      <c r="D12" s="59" t="s">
        <v>52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895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879"/>
      <c r="AC12" s="879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95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879"/>
      <c r="AC13" s="879"/>
      <c r="AD13" s="420"/>
      <c r="AE13" s="420"/>
      <c r="AF13" s="48">
        <f t="shared" si="6"/>
        <v>0</v>
      </c>
      <c r="AG13" s="424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95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879"/>
      <c r="AC14" s="879"/>
      <c r="AD14" s="420"/>
      <c r="AE14" s="420"/>
      <c r="AF14" s="65"/>
      <c r="AG14" s="424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95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879"/>
      <c r="AC15" s="879"/>
      <c r="AD15" s="420"/>
      <c r="AE15" s="420"/>
      <c r="AF15" s="65"/>
      <c r="AG15" s="424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95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879"/>
      <c r="AC16" s="879"/>
      <c r="AD16" s="420"/>
      <c r="AE16" s="420"/>
      <c r="AF16" s="65"/>
      <c r="AG16" s="424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242</v>
      </c>
      <c r="D17" s="889" t="s">
        <v>243</v>
      </c>
      <c r="E17" s="889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895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895"/>
    </row>
    <row r="18" spans="1:34" ht="19.2" customHeight="1">
      <c r="A18" s="87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878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879"/>
      <c r="AC18" s="879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920">
        <f>AG30</f>
        <v>0.91463826391299285</v>
      </c>
    </row>
    <row r="19" spans="1:34" ht="19.2" customHeight="1">
      <c r="A19" s="877"/>
      <c r="B19" s="430" t="s">
        <v>129</v>
      </c>
      <c r="C19" s="429"/>
      <c r="D19" s="82" t="s">
        <v>62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878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879"/>
      <c r="AC19" s="879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921"/>
    </row>
    <row r="20" spans="1:34" ht="19.2" customHeight="1">
      <c r="A20" s="877"/>
      <c r="B20" s="430" t="s">
        <v>130</v>
      </c>
      <c r="C20" s="55"/>
      <c r="D20" s="42" t="s">
        <v>61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878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879"/>
      <c r="AC20" s="879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921"/>
    </row>
    <row r="21" spans="1:34" ht="19.2" customHeight="1">
      <c r="A21" s="877"/>
      <c r="B21" s="430" t="s">
        <v>129</v>
      </c>
      <c r="C21" s="97"/>
      <c r="D21" s="98" t="s">
        <v>210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878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879"/>
      <c r="AC21" s="879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922"/>
    </row>
    <row r="22" spans="1:34" ht="19.2" customHeight="1">
      <c r="A22" s="87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878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879"/>
      <c r="AC22" s="879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922"/>
    </row>
    <row r="23" spans="1:34" ht="19.2" customHeight="1">
      <c r="A23" s="877"/>
      <c r="B23" s="430" t="s">
        <v>127</v>
      </c>
      <c r="C23" s="97"/>
      <c r="D23" s="42" t="s">
        <v>60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878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879"/>
      <c r="AC23" s="879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922"/>
    </row>
    <row r="24" spans="1:34" ht="19.2" customHeight="1">
      <c r="A24" s="87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7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879"/>
      <c r="AC24" s="879"/>
      <c r="AD24" s="420"/>
      <c r="AE24" s="420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7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879"/>
      <c r="AC25" s="879"/>
      <c r="AD25" s="420"/>
      <c r="AE25" s="420"/>
      <c r="AF25" s="48">
        <f t="shared" si="6"/>
        <v>0</v>
      </c>
      <c r="AG25" s="424" t="e">
        <f t="shared" si="7"/>
        <v>#DIV/0!</v>
      </c>
      <c r="AH25" s="922"/>
    </row>
    <row r="26" spans="1:34" ht="19.2" customHeight="1">
      <c r="A26" s="87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7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879"/>
      <c r="AC26" s="879"/>
      <c r="AD26" s="420"/>
      <c r="AE26" s="420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7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879"/>
      <c r="AC27" s="879"/>
      <c r="AD27" s="420"/>
      <c r="AE27" s="420"/>
      <c r="AF27" s="48">
        <f t="shared" si="6"/>
        <v>0</v>
      </c>
      <c r="AG27" s="424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7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879"/>
      <c r="AC28" s="879"/>
      <c r="AD28" s="420"/>
      <c r="AE28" s="420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7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879"/>
      <c r="AC29" s="879"/>
      <c r="AD29" s="420"/>
      <c r="AE29" s="420"/>
      <c r="AF29" s="48">
        <f t="shared" si="6"/>
        <v>0</v>
      </c>
      <c r="AG29" s="424"/>
      <c r="AH29" s="922"/>
    </row>
    <row r="30" spans="1:34" ht="19.2" customHeight="1">
      <c r="A30" s="877"/>
      <c r="B30" s="99">
        <v>0</v>
      </c>
      <c r="C30" s="100" t="s">
        <v>245</v>
      </c>
      <c r="D30" s="924" t="s">
        <v>243</v>
      </c>
      <c r="E30" s="92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923"/>
    </row>
    <row r="31" spans="1:34" ht="19.2" customHeight="1">
      <c r="A31" s="914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915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893">
        <f>AG43</f>
        <v>0.84713852911987209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878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879"/>
      <c r="AC32" s="879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894"/>
    </row>
    <row r="33" spans="1:34" ht="19.2" customHeight="1">
      <c r="A33" s="907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878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879"/>
      <c r="AC33" s="879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878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879"/>
      <c r="AC34" s="879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878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879"/>
      <c r="AC35" s="879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878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879"/>
      <c r="AC36" s="879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878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879"/>
      <c r="AC37" s="879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420"/>
      <c r="AE38" s="420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7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879"/>
      <c r="AC39" s="879"/>
      <c r="AD39" s="420"/>
      <c r="AE39" s="420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7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879"/>
      <c r="AC40" s="879"/>
      <c r="AD40" s="420"/>
      <c r="AE40" s="420"/>
      <c r="AF40" s="48">
        <f t="shared" si="6"/>
        <v>0</v>
      </c>
      <c r="AG40" s="424" t="e">
        <f t="shared" si="7"/>
        <v>#DIV/0!</v>
      </c>
      <c r="AH40" s="895"/>
    </row>
    <row r="41" spans="1:34" ht="19.2" customHeight="1">
      <c r="A41" s="907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7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879"/>
      <c r="AC41" s="879"/>
      <c r="AD41" s="420"/>
      <c r="AE41" s="420"/>
      <c r="AF41" s="48"/>
      <c r="AG41" s="129"/>
      <c r="AH41" s="895"/>
    </row>
    <row r="42" spans="1:34" ht="19.2" customHeight="1">
      <c r="A42" s="907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7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879"/>
      <c r="AC42" s="879"/>
      <c r="AD42" s="420"/>
      <c r="AE42" s="420"/>
      <c r="AF42" s="48"/>
      <c r="AG42" s="129"/>
      <c r="AH42" s="895"/>
    </row>
    <row r="43" spans="1:34" ht="19.2" customHeight="1">
      <c r="A43" s="907"/>
      <c r="B43" s="121">
        <v>0</v>
      </c>
      <c r="C43" s="100" t="s">
        <v>247</v>
      </c>
      <c r="D43" s="875" t="s">
        <v>243</v>
      </c>
      <c r="E43" s="875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87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895"/>
    </row>
    <row r="44" spans="1:34" s="145" customFormat="1" ht="19.2" customHeight="1">
      <c r="A44" s="9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894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879"/>
      <c r="AC44" s="879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911">
        <f>AG56</f>
        <v>0.93404620667014127</v>
      </c>
    </row>
    <row r="45" spans="1:34" s="145" customFormat="1" ht="19.2" customHeight="1">
      <c r="A45" s="918"/>
      <c r="B45" s="97" t="s">
        <v>131</v>
      </c>
      <c r="C45" s="133"/>
      <c r="D45" s="42" t="s">
        <v>76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894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879"/>
      <c r="AC45" s="879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911"/>
    </row>
    <row r="46" spans="1:34" s="145" customFormat="1" ht="19.2" customHeight="1">
      <c r="A46" s="918"/>
      <c r="B46" s="97" t="s">
        <v>131</v>
      </c>
      <c r="C46" s="133"/>
      <c r="D46" s="42" t="s">
        <v>77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894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879"/>
      <c r="AC46" s="879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67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894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879"/>
      <c r="AC47" s="879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894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879"/>
      <c r="AC48" s="879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894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879"/>
      <c r="AC49" s="879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894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879"/>
      <c r="AC50" s="879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911"/>
    </row>
    <row r="51" spans="1:34" s="145" customFormat="1" ht="19.2" customHeight="1">
      <c r="A51" s="918"/>
      <c r="B51" s="97" t="s">
        <v>130</v>
      </c>
      <c r="C51" s="133"/>
      <c r="D51" s="150" t="s">
        <v>201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894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879"/>
      <c r="AC51" s="879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20"/>
      <c r="AE52" s="420"/>
      <c r="AF52" s="144">
        <f t="shared" si="28"/>
        <v>0</v>
      </c>
      <c r="AG52" s="4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20"/>
      <c r="AE53" s="420"/>
      <c r="AF53" s="144">
        <f t="shared" si="28"/>
        <v>0</v>
      </c>
      <c r="AG53" s="4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20"/>
      <c r="AE54" s="420"/>
      <c r="AF54" s="144">
        <f t="shared" si="28"/>
        <v>0</v>
      </c>
      <c r="AG54" s="4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20"/>
      <c r="AE55" s="420"/>
      <c r="AF55" s="144"/>
      <c r="AG55" s="428"/>
      <c r="AH55" s="911"/>
    </row>
    <row r="56" spans="1:34" ht="19.2" customHeight="1">
      <c r="A56" s="919"/>
      <c r="B56" s="157">
        <v>0</v>
      </c>
      <c r="C56" s="268" t="s">
        <v>249</v>
      </c>
      <c r="D56" s="916" t="s">
        <v>243</v>
      </c>
      <c r="E56" s="875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894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911"/>
    </row>
    <row r="57" spans="1:34" ht="19.2" customHeight="1">
      <c r="A57" s="906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894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879"/>
      <c r="AC57" s="879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893">
        <f>AG69</f>
        <v>0.97009313104555484</v>
      </c>
    </row>
    <row r="58" spans="1:34" ht="19.2" customHeight="1">
      <c r="A58" s="907"/>
      <c r="B58" s="121" t="s">
        <v>130</v>
      </c>
      <c r="C58" s="420"/>
      <c r="D58" s="42" t="s">
        <v>69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894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912"/>
      <c r="AC58" s="913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894"/>
    </row>
    <row r="59" spans="1:34" ht="19.2" customHeight="1">
      <c r="A59" s="907"/>
      <c r="B59" s="121" t="s">
        <v>130</v>
      </c>
      <c r="C59" s="420"/>
      <c r="D59" s="42" t="s">
        <v>70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894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879"/>
      <c r="AC59" s="879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894"/>
    </row>
    <row r="60" spans="1:34" ht="19.2" customHeight="1">
      <c r="A60" s="907"/>
      <c r="B60" s="121" t="s">
        <v>130</v>
      </c>
      <c r="C60" s="420"/>
      <c r="D60" s="42" t="s">
        <v>387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894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879"/>
      <c r="AC60" s="879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894"/>
    </row>
    <row r="61" spans="1:34" ht="19.2" customHeight="1">
      <c r="A61" s="907"/>
      <c r="B61" s="121" t="s">
        <v>132</v>
      </c>
      <c r="C61" s="420"/>
      <c r="D61" s="42" t="s">
        <v>66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894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879"/>
      <c r="AC61" s="879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894"/>
    </row>
    <row r="62" spans="1:34" ht="19.2" customHeight="1">
      <c r="A62" s="907"/>
      <c r="B62" s="121" t="s">
        <v>132</v>
      </c>
      <c r="C62" s="420"/>
      <c r="D62" s="42" t="s">
        <v>66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894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879"/>
      <c r="AC62" s="879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894"/>
    </row>
    <row r="63" spans="1:34" ht="19.2" customHeight="1">
      <c r="A63" s="907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894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879"/>
      <c r="AC63" s="879"/>
      <c r="AD63" s="420"/>
      <c r="AE63" s="420"/>
      <c r="AF63" s="48">
        <f t="shared" si="6"/>
        <v>0</v>
      </c>
      <c r="AG63" s="423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894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879"/>
      <c r="AC64" s="879"/>
      <c r="AD64" s="420"/>
      <c r="AE64" s="420"/>
      <c r="AF64" s="48">
        <f t="shared" si="6"/>
        <v>0</v>
      </c>
      <c r="AG64" s="424" t="e">
        <f t="shared" si="7"/>
        <v>#DIV/0!</v>
      </c>
      <c r="AH64" s="894"/>
    </row>
    <row r="65" spans="1:34" ht="19.2" customHeight="1">
      <c r="A65" s="908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894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879"/>
      <c r="AC65" s="879"/>
      <c r="AD65" s="420"/>
      <c r="AE65" s="420"/>
      <c r="AF65" s="48">
        <f t="shared" si="6"/>
        <v>0</v>
      </c>
      <c r="AG65" s="424" t="e">
        <f t="shared" si="7"/>
        <v>#DIV/0!</v>
      </c>
      <c r="AH65" s="894"/>
    </row>
    <row r="66" spans="1:34" ht="19.2" customHeight="1">
      <c r="A66" s="908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894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879"/>
      <c r="AC66" s="879"/>
      <c r="AD66" s="420"/>
      <c r="AE66" s="420"/>
      <c r="AF66" s="48">
        <f t="shared" si="6"/>
        <v>0</v>
      </c>
      <c r="AG66" s="423" t="e">
        <f t="shared" si="7"/>
        <v>#DIV/0!</v>
      </c>
      <c r="AH66" s="894"/>
    </row>
    <row r="67" spans="1:34" ht="19.2" customHeight="1">
      <c r="A67" s="908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894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879"/>
      <c r="AC67" s="879"/>
      <c r="AD67" s="420"/>
      <c r="AE67" s="420"/>
      <c r="AF67" s="48">
        <f t="shared" si="6"/>
        <v>0</v>
      </c>
      <c r="AG67" s="424" t="e">
        <f t="shared" si="7"/>
        <v>#DIV/0!</v>
      </c>
      <c r="AH67" s="894"/>
    </row>
    <row r="68" spans="1:34" ht="19.2" customHeight="1">
      <c r="A68" s="908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894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879"/>
      <c r="AC68" s="879"/>
      <c r="AD68" s="420"/>
      <c r="AE68" s="420"/>
      <c r="AF68" s="48"/>
      <c r="AG68" s="424"/>
      <c r="AH68" s="894"/>
    </row>
    <row r="69" spans="1:34" ht="19.2" customHeight="1">
      <c r="A69" s="908"/>
      <c r="B69" s="168">
        <v>0</v>
      </c>
      <c r="C69" s="6" t="s">
        <v>251</v>
      </c>
      <c r="D69" s="875" t="s">
        <v>243</v>
      </c>
      <c r="E69" s="875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894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894"/>
    </row>
    <row r="70" spans="1:34" ht="19.2" customHeight="1">
      <c r="A70" s="909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894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879"/>
      <c r="AC70" s="879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894">
        <f>AG82</f>
        <v>0.93409493689727074</v>
      </c>
    </row>
    <row r="71" spans="1:34" ht="19.2" customHeight="1">
      <c r="A71" s="909"/>
      <c r="B71" s="422" t="s">
        <v>128</v>
      </c>
      <c r="C71" s="41"/>
      <c r="D71" s="173" t="s">
        <v>71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894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879"/>
      <c r="AC71" s="879"/>
      <c r="AD71" s="420"/>
      <c r="AE71" s="420"/>
      <c r="AF71" s="48">
        <f>N71-K71</f>
        <v>-89.189189189189165</v>
      </c>
      <c r="AG71" s="424">
        <f>N71/K71</f>
        <v>0.93806306306306309</v>
      </c>
      <c r="AH71" s="894"/>
    </row>
    <row r="72" spans="1:34" ht="19.2" customHeight="1">
      <c r="A72" s="909"/>
      <c r="B72" s="422" t="s">
        <v>128</v>
      </c>
      <c r="C72" s="66"/>
      <c r="D72" s="173" t="s">
        <v>72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894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879"/>
      <c r="AC72" s="879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894"/>
    </row>
    <row r="73" spans="1:34" ht="19.2" customHeight="1">
      <c r="A73" s="909"/>
      <c r="B73" s="422" t="s">
        <v>128</v>
      </c>
      <c r="C73" s="175"/>
      <c r="D73" s="176" t="s">
        <v>73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894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879"/>
      <c r="AC73" s="879"/>
      <c r="AD73" s="420"/>
      <c r="AE73" s="420"/>
      <c r="AF73" s="48">
        <f>N73-K73</f>
        <v>-99.534883720930566</v>
      </c>
      <c r="AG73" s="424">
        <f>N73/K73</f>
        <v>0.93087855297157596</v>
      </c>
      <c r="AH73" s="894"/>
    </row>
    <row r="74" spans="1:34" ht="19.2" customHeight="1">
      <c r="A74" s="909"/>
      <c r="B74" s="422" t="s">
        <v>128</v>
      </c>
      <c r="C74" s="175"/>
      <c r="D74" s="176" t="s">
        <v>74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894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879"/>
      <c r="AC74" s="879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894"/>
    </row>
    <row r="75" spans="1:34" ht="19.2" customHeight="1">
      <c r="A75" s="909"/>
      <c r="B75" s="422" t="s">
        <v>128</v>
      </c>
      <c r="C75" s="66"/>
      <c r="D75" s="173" t="s">
        <v>72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894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879"/>
      <c r="AC75" s="879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894"/>
    </row>
    <row r="76" spans="1:34" ht="19.2" customHeight="1">
      <c r="A76" s="909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894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879"/>
      <c r="AC76" s="879"/>
      <c r="AD76" s="420"/>
      <c r="AE76" s="420"/>
      <c r="AF76" s="48">
        <f t="shared" si="51"/>
        <v>0</v>
      </c>
      <c r="AG76" s="424" t="e">
        <f t="shared" si="52"/>
        <v>#DIV/0!</v>
      </c>
      <c r="AH76" s="894"/>
    </row>
    <row r="77" spans="1:34" ht="19.2" customHeight="1">
      <c r="A77" s="909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894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879"/>
      <c r="AC77" s="879"/>
      <c r="AD77" s="420"/>
      <c r="AE77" s="420"/>
      <c r="AF77" s="48">
        <f t="shared" si="51"/>
        <v>0</v>
      </c>
      <c r="AG77" s="424" t="e">
        <f t="shared" si="52"/>
        <v>#DIV/0!</v>
      </c>
      <c r="AH77" s="894"/>
    </row>
    <row r="78" spans="1:34" ht="19.2" customHeight="1">
      <c r="A78" s="909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894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879"/>
      <c r="AC78" s="879"/>
      <c r="AD78" s="420"/>
      <c r="AE78" s="420"/>
      <c r="AF78" s="48">
        <f t="shared" si="51"/>
        <v>0</v>
      </c>
      <c r="AG78" s="424" t="e">
        <f t="shared" si="52"/>
        <v>#DIV/0!</v>
      </c>
      <c r="AH78" s="894"/>
    </row>
    <row r="79" spans="1:34" ht="19.2" customHeight="1">
      <c r="A79" s="909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894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879"/>
      <c r="AC79" s="879"/>
      <c r="AD79" s="420"/>
      <c r="AE79" s="420"/>
      <c r="AF79" s="48">
        <f t="shared" si="51"/>
        <v>0</v>
      </c>
      <c r="AG79" s="424" t="e">
        <f t="shared" si="52"/>
        <v>#DIV/0!</v>
      </c>
      <c r="AH79" s="894"/>
    </row>
    <row r="80" spans="1:34" ht="19.2" customHeight="1">
      <c r="A80" s="909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894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879"/>
      <c r="AC80" s="879"/>
      <c r="AD80" s="420"/>
      <c r="AE80" s="420"/>
      <c r="AF80" s="48">
        <f t="shared" si="51"/>
        <v>0</v>
      </c>
      <c r="AG80" s="424" t="e">
        <f t="shared" si="52"/>
        <v>#DIV/0!</v>
      </c>
      <c r="AH80" s="894"/>
    </row>
    <row r="81" spans="1:34" ht="19.2" customHeight="1">
      <c r="A81" s="909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894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879"/>
      <c r="AC81" s="879"/>
      <c r="AD81" s="420"/>
      <c r="AE81" s="420"/>
      <c r="AF81" s="48"/>
      <c r="AG81" s="125"/>
      <c r="AH81" s="894"/>
    </row>
    <row r="82" spans="1:34" ht="19.2" customHeight="1">
      <c r="A82" s="910"/>
      <c r="B82" s="168">
        <v>0</v>
      </c>
      <c r="C82" s="100" t="s">
        <v>253</v>
      </c>
      <c r="D82" s="875" t="s">
        <v>243</v>
      </c>
      <c r="E82" s="875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894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894"/>
    </row>
    <row r="83" spans="1:34" ht="19.2" customHeight="1">
      <c r="A83" s="902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894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879"/>
      <c r="AC83" s="879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894">
        <f>AG95</f>
        <v>0.84649537921595464</v>
      </c>
    </row>
    <row r="84" spans="1:34" ht="19.2" customHeight="1">
      <c r="A84" s="903"/>
      <c r="B84" s="110" t="s">
        <v>128</v>
      </c>
      <c r="C84" s="429"/>
      <c r="D84" s="186" t="s">
        <v>185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894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879"/>
      <c r="AC84" s="879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894"/>
    </row>
    <row r="85" spans="1:34" ht="19.2" customHeight="1">
      <c r="A85" s="903"/>
      <c r="B85" s="110" t="s">
        <v>130</v>
      </c>
      <c r="C85" s="122"/>
      <c r="D85" s="186" t="s">
        <v>143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894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879"/>
      <c r="AC85" s="879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894"/>
    </row>
    <row r="86" spans="1:34" ht="19.2" customHeight="1">
      <c r="A86" s="903"/>
      <c r="B86" s="110" t="s">
        <v>132</v>
      </c>
      <c r="C86" s="97"/>
      <c r="D86" s="186" t="s">
        <v>190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894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879"/>
      <c r="AC86" s="879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894"/>
    </row>
    <row r="87" spans="1:34" ht="19.2" customHeight="1">
      <c r="A87" s="903"/>
      <c r="B87" s="110" t="s">
        <v>128</v>
      </c>
      <c r="C87" s="97"/>
      <c r="D87" s="186" t="s">
        <v>203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894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879"/>
      <c r="AC87" s="879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894"/>
    </row>
    <row r="88" spans="1:34" ht="19.2" customHeight="1">
      <c r="A88" s="903"/>
      <c r="B88" s="110" t="s">
        <v>129</v>
      </c>
      <c r="C88" s="429"/>
      <c r="D88" s="186" t="s">
        <v>210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894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879"/>
      <c r="AC88" s="879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894"/>
    </row>
    <row r="89" spans="1:34" ht="19.2" customHeight="1">
      <c r="A89" s="903"/>
      <c r="B89" s="110" t="s">
        <v>129</v>
      </c>
      <c r="C89" s="429"/>
      <c r="D89" s="42" t="s">
        <v>206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894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879"/>
      <c r="AC89" s="879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894"/>
    </row>
    <row r="90" spans="1:34" ht="19.2" customHeight="1">
      <c r="A90" s="903"/>
      <c r="B90" s="110" t="s">
        <v>129</v>
      </c>
      <c r="C90" s="429"/>
      <c r="D90" s="42" t="s">
        <v>62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894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879"/>
      <c r="AC90" s="879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894"/>
    </row>
    <row r="91" spans="1:34" ht="19.2" customHeight="1">
      <c r="A91" s="903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95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879"/>
      <c r="AC91" s="879"/>
      <c r="AD91" s="420"/>
      <c r="AE91" s="420"/>
      <c r="AF91" s="48">
        <f t="shared" si="61"/>
        <v>0</v>
      </c>
      <c r="AG91" s="424" t="e">
        <f t="shared" si="62"/>
        <v>#DIV/0!</v>
      </c>
      <c r="AH91" s="895"/>
    </row>
    <row r="92" spans="1:34" ht="19.2" customHeight="1">
      <c r="A92" s="903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95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879"/>
      <c r="AC92" s="879"/>
      <c r="AD92" s="420"/>
      <c r="AE92" s="420"/>
      <c r="AF92" s="48">
        <f t="shared" si="61"/>
        <v>0</v>
      </c>
      <c r="AG92" s="424" t="e">
        <f t="shared" si="62"/>
        <v>#DIV/0!</v>
      </c>
      <c r="AH92" s="895"/>
    </row>
    <row r="93" spans="1:34" ht="19.2" customHeight="1">
      <c r="A93" s="903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904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879"/>
      <c r="AC93" s="879"/>
      <c r="AD93" s="420"/>
      <c r="AE93" s="420"/>
      <c r="AF93" s="48">
        <f t="shared" si="61"/>
        <v>0</v>
      </c>
      <c r="AG93" s="424" t="e">
        <f t="shared" si="62"/>
        <v>#DIV/0!</v>
      </c>
      <c r="AH93" s="895"/>
    </row>
    <row r="94" spans="1:34" ht="19.2" customHeight="1">
      <c r="A94" s="903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904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879"/>
      <c r="AC94" s="879"/>
      <c r="AD94" s="420"/>
      <c r="AE94" s="420"/>
      <c r="AF94" s="48">
        <f t="shared" si="61"/>
        <v>0</v>
      </c>
      <c r="AG94" s="424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255</v>
      </c>
      <c r="D95" s="875" t="s">
        <v>243</v>
      </c>
      <c r="E95" s="875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M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895"/>
    </row>
    <row r="96" spans="1:34" ht="19.2" customHeight="1">
      <c r="A96" s="905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894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879"/>
      <c r="AC96" s="879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878">
        <f>AG108</f>
        <v>0.88034166570656891</v>
      </c>
    </row>
    <row r="97" spans="1:34" s="215" customFormat="1" ht="19.2" customHeight="1">
      <c r="A97" s="905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894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879"/>
      <c r="AC97" s="879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878"/>
    </row>
    <row r="98" spans="1:34" s="218" customFormat="1" ht="19.2" customHeight="1">
      <c r="A98" s="905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894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879"/>
      <c r="AC98" s="879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878"/>
    </row>
    <row r="99" spans="1:34" ht="19.2" customHeight="1">
      <c r="A99" s="905"/>
      <c r="B99" s="422" t="s">
        <v>128</v>
      </c>
      <c r="C99" s="81"/>
      <c r="D99" s="82" t="s">
        <v>58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894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879"/>
      <c r="AC99" s="879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878"/>
    </row>
    <row r="100" spans="1:34" s="218" customFormat="1" ht="19.2" customHeight="1">
      <c r="A100" s="905"/>
      <c r="B100" s="422" t="s">
        <v>128</v>
      </c>
      <c r="C100" s="55"/>
      <c r="D100" s="42" t="s">
        <v>57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894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879"/>
      <c r="AC100" s="879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878"/>
    </row>
    <row r="101" spans="1:34" s="218" customFormat="1" ht="19.2" customHeight="1">
      <c r="A101" s="905"/>
      <c r="B101" s="422" t="s">
        <v>128</v>
      </c>
      <c r="C101" s="55"/>
      <c r="D101" s="82" t="s">
        <v>56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894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879"/>
      <c r="AC101" s="879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878"/>
    </row>
    <row r="102" spans="1:34" s="218" customFormat="1" ht="19.2" customHeight="1">
      <c r="A102" s="905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894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879"/>
      <c r="AC102" s="879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878"/>
    </row>
    <row r="103" spans="1:34" s="218" customFormat="1" ht="19.2" customHeight="1">
      <c r="A103" s="905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894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879"/>
      <c r="AC103" s="879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878"/>
    </row>
    <row r="104" spans="1:34" s="218" customFormat="1" ht="19.2" customHeight="1">
      <c r="A104" s="905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895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879"/>
      <c r="AC104" s="879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878"/>
    </row>
    <row r="105" spans="1:34" s="218" customFormat="1" ht="19.2" customHeight="1">
      <c r="A105" s="905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895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879"/>
      <c r="AC105" s="879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878"/>
    </row>
    <row r="106" spans="1:34" s="218" customFormat="1" ht="19.2" customHeight="1">
      <c r="A106" s="905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904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879"/>
      <c r="AC106" s="879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20"/>
      <c r="AE107" s="420"/>
      <c r="AF107" s="217"/>
      <c r="AG107" s="421"/>
      <c r="AH107" s="878"/>
    </row>
    <row r="108" spans="1:34" ht="19.2" customHeight="1">
      <c r="A108" s="905"/>
      <c r="B108" s="110">
        <v>0</v>
      </c>
      <c r="C108" s="100" t="s">
        <v>257</v>
      </c>
      <c r="D108" s="875" t="s">
        <v>243</v>
      </c>
      <c r="E108" s="875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878"/>
    </row>
    <row r="109" spans="1:34" ht="19.2" customHeight="1">
      <c r="A109" s="896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899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879"/>
      <c r="AC109" s="879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878">
        <f>AG121</f>
        <v>0.8999623965495972</v>
      </c>
    </row>
    <row r="110" spans="1:34" ht="19.2" customHeight="1">
      <c r="A110" s="897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885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879"/>
      <c r="AC110" s="879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878"/>
    </row>
    <row r="111" spans="1:34" ht="19.2" customHeight="1">
      <c r="A111" s="897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885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879"/>
      <c r="AC111" s="879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878"/>
    </row>
    <row r="112" spans="1:34" ht="19.2" customHeight="1">
      <c r="A112" s="897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885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879"/>
      <c r="AC112" s="879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878"/>
    </row>
    <row r="113" spans="1:34" s="218" customFormat="1" ht="19.2" customHeight="1">
      <c r="A113" s="897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885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878"/>
    </row>
    <row r="114" spans="1:34" s="218" customFormat="1" ht="19.2" customHeight="1">
      <c r="A114" s="897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885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878"/>
    </row>
    <row r="115" spans="1:34" s="218" customFormat="1" ht="19.2" customHeight="1">
      <c r="A115" s="897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885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878"/>
    </row>
    <row r="116" spans="1:34" s="218" customFormat="1" ht="19.2" customHeight="1">
      <c r="A116" s="897"/>
      <c r="B116" s="422">
        <v>0</v>
      </c>
      <c r="C116" s="55"/>
      <c r="D116" s="82" t="s">
        <v>814</v>
      </c>
      <c r="E116" s="83"/>
      <c r="F116" s="355" t="s">
        <v>133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885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879"/>
      <c r="AC116" s="879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878"/>
    </row>
    <row r="117" spans="1:34" s="218" customFormat="1" ht="19.2" customHeight="1">
      <c r="A117" s="897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8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8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8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8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M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89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878"/>
    </row>
    <row r="122" spans="1:34" ht="19.2" customHeight="1">
      <c r="A122" s="900" t="s">
        <v>260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894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879"/>
      <c r="AC122" s="879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893">
        <f>AG134</f>
        <v>0.88125511614214269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894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879"/>
      <c r="AC123" s="879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901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879"/>
      <c r="AC124" s="879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901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879"/>
      <c r="AC125" s="879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895"/>
    </row>
    <row r="126" spans="1:34" ht="19.2" customHeight="1">
      <c r="A126" s="900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901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879"/>
      <c r="AC126" s="879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901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879"/>
      <c r="AC127" s="879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901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879"/>
      <c r="AC128" s="879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901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879"/>
      <c r="AC129" s="879"/>
      <c r="AD129" s="420"/>
      <c r="AE129" s="420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901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879"/>
      <c r="AC130" s="879"/>
      <c r="AD130" s="420"/>
      <c r="AE130" s="420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901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879"/>
      <c r="AC131" s="879"/>
      <c r="AD131" s="420"/>
      <c r="AE131" s="420"/>
      <c r="AF131" s="48">
        <f t="shared" si="61"/>
        <v>0</v>
      </c>
      <c r="AG131" s="424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901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879"/>
      <c r="AC132" s="879"/>
      <c r="AD132" s="420"/>
      <c r="AE132" s="420"/>
      <c r="AF132" s="65"/>
      <c r="AG132" s="425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901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20"/>
      <c r="AE133" s="420"/>
      <c r="AF133" s="65"/>
      <c r="AG133" s="425"/>
      <c r="AH133" s="895"/>
    </row>
    <row r="134" spans="1:34" ht="19.2" customHeight="1">
      <c r="A134" s="900"/>
      <c r="B134" s="168">
        <v>0</v>
      </c>
      <c r="C134" s="100" t="s">
        <v>261</v>
      </c>
      <c r="D134" s="875" t="s">
        <v>243</v>
      </c>
      <c r="E134" s="875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894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895"/>
    </row>
    <row r="135" spans="1:34" ht="19.2" customHeight="1">
      <c r="A135" s="88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885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879"/>
      <c r="AC135" s="879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878">
        <f>AG147</f>
        <v>0.89839832193898173</v>
      </c>
    </row>
    <row r="136" spans="1:34" ht="19.2" customHeight="1">
      <c r="A136" s="88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885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879"/>
      <c r="AC136" s="879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878"/>
    </row>
    <row r="137" spans="1:34" ht="19.2" customHeight="1">
      <c r="A137" s="88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885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879"/>
      <c r="AC137" s="879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878"/>
    </row>
    <row r="138" spans="1:34" ht="19.2" customHeight="1">
      <c r="A138" s="88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885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879"/>
      <c r="AC138" s="879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878"/>
    </row>
    <row r="139" spans="1:34" ht="19.2" customHeight="1">
      <c r="A139" s="88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885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879"/>
      <c r="AC139" s="879"/>
      <c r="AD139" s="420"/>
      <c r="AE139" s="420"/>
      <c r="AF139" s="48">
        <f t="shared" si="61"/>
        <v>-75</v>
      </c>
      <c r="AG139" s="125">
        <f t="shared" si="62"/>
        <v>0.95</v>
      </c>
      <c r="AH139" s="878"/>
    </row>
    <row r="140" spans="1:34" ht="19.2" customHeight="1">
      <c r="A140" s="88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886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879"/>
      <c r="AC140" s="879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878"/>
    </row>
    <row r="141" spans="1:34" ht="19.2" customHeight="1">
      <c r="A141" s="88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886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879"/>
      <c r="AC141" s="879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878"/>
    </row>
    <row r="142" spans="1:34" ht="19.2" customHeight="1">
      <c r="A142" s="88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886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879"/>
      <c r="AC142" s="879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878"/>
    </row>
    <row r="143" spans="1:34" ht="19.2" customHeight="1">
      <c r="A143" s="88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886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879"/>
      <c r="AC143" s="879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878"/>
    </row>
    <row r="144" spans="1:34" ht="19.2" customHeight="1">
      <c r="A144" s="88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20"/>
      <c r="AE144" s="420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20"/>
      <c r="AE145" s="420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20"/>
      <c r="AE146" s="420"/>
      <c r="AF146" s="54"/>
      <c r="AG146" s="421"/>
      <c r="AH146" s="878"/>
    </row>
    <row r="147" spans="1:34" ht="19.2" customHeight="1">
      <c r="A147" s="884"/>
      <c r="B147" s="257">
        <v>0</v>
      </c>
      <c r="C147" s="100" t="s">
        <v>263</v>
      </c>
      <c r="D147" s="875" t="s">
        <v>243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887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878"/>
    </row>
    <row r="148" spans="1:34" ht="19.2" customHeight="1">
      <c r="A148" s="890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891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879"/>
      <c r="AC148" s="879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878">
        <f>AG160</f>
        <v>0.85773806465892077</v>
      </c>
    </row>
    <row r="149" spans="1:34" ht="19.2" customHeight="1">
      <c r="A149" s="890"/>
      <c r="B149" s="420" t="s">
        <v>130</v>
      </c>
      <c r="C149" s="221"/>
      <c r="D149" s="251" t="s">
        <v>211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892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879"/>
      <c r="AC149" s="879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880"/>
    </row>
    <row r="150" spans="1:34" ht="19.2" customHeight="1">
      <c r="A150" s="890"/>
      <c r="B150" s="420" t="s">
        <v>129</v>
      </c>
      <c r="C150" s="221"/>
      <c r="D150" s="176" t="s">
        <v>179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892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879"/>
      <c r="AC150" s="879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880"/>
    </row>
    <row r="151" spans="1:34" s="218" customFormat="1" ht="19.2" customHeight="1">
      <c r="A151" s="890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892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880"/>
    </row>
    <row r="152" spans="1:34" s="218" customFormat="1" ht="19.2" customHeight="1">
      <c r="A152" s="890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892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880"/>
    </row>
    <row r="153" spans="1:34" s="218" customFormat="1" ht="19.2" customHeight="1">
      <c r="A153" s="890"/>
      <c r="B153" s="420" t="s">
        <v>132</v>
      </c>
      <c r="C153" s="221"/>
      <c r="D153" s="251" t="s">
        <v>204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892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879"/>
      <c r="AC153" s="879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880"/>
    </row>
    <row r="154" spans="1:34" s="218" customFormat="1" ht="19.2" customHeight="1">
      <c r="A154" s="890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92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92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92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92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265</v>
      </c>
      <c r="D160" s="888" t="s">
        <v>243</v>
      </c>
      <c r="E160" s="889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M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880"/>
    </row>
    <row r="161" spans="1:36" ht="19.2" customHeight="1">
      <c r="A161" s="877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878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879"/>
      <c r="AC161" s="879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878">
        <f>AG173</f>
        <v>0.92341657886134365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878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879"/>
      <c r="AC162" s="879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878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879"/>
      <c r="AC163" s="879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878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879"/>
      <c r="AC164" s="879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878"/>
    </row>
    <row r="165" spans="1:36" ht="19.2" customHeight="1">
      <c r="A165" s="87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878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879"/>
      <c r="AC165" s="879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878"/>
    </row>
    <row r="166" spans="1:36" ht="19.2" customHeight="1">
      <c r="A166" s="877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878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879"/>
      <c r="AC166" s="879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7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20"/>
      <c r="AE167" s="420"/>
      <c r="AF167" s="54">
        <f t="shared" si="61"/>
        <v>0</v>
      </c>
      <c r="AG167" s="421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7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20"/>
      <c r="AE168" s="420"/>
      <c r="AF168" s="54">
        <f t="shared" si="61"/>
        <v>0</v>
      </c>
      <c r="AG168" s="421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7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20"/>
      <c r="AE169" s="420"/>
      <c r="AF169" s="54">
        <f t="shared" si="61"/>
        <v>0</v>
      </c>
      <c r="AG169" s="421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7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20"/>
      <c r="AE170" s="420"/>
      <c r="AF170" s="54">
        <f t="shared" si="61"/>
        <v>0</v>
      </c>
      <c r="AG170" s="421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7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20"/>
      <c r="AE171" s="420"/>
      <c r="AF171" s="54"/>
      <c r="AG171" s="421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7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20"/>
      <c r="AE172" s="420"/>
      <c r="AF172" s="54"/>
      <c r="AG172" s="421"/>
      <c r="AH172" s="878"/>
    </row>
    <row r="173" spans="1:36" ht="19.2" customHeight="1">
      <c r="A173" s="877"/>
      <c r="B173" s="121">
        <v>0</v>
      </c>
      <c r="C173" s="100" t="s">
        <v>267</v>
      </c>
      <c r="D173" s="875" t="s">
        <v>243</v>
      </c>
      <c r="E173" s="875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45" priority="4" operator="greaterThan">
      <formula>0</formula>
    </cfRule>
  </conditionalFormatting>
  <conditionalFormatting sqref="Q5:Q173">
    <cfRule type="cellIs" dxfId="444" priority="7" operator="lessThan">
      <formula>0</formula>
    </cfRule>
  </conditionalFormatting>
  <conditionalFormatting sqref="R5:R173">
    <cfRule type="cellIs" dxfId="443" priority="5" operator="greaterThan">
      <formula>1</formula>
    </cfRule>
    <cfRule type="cellIs" dxfId="442" priority="6" operator="lessThan">
      <formula>0.8</formula>
    </cfRule>
  </conditionalFormatting>
  <conditionalFormatting sqref="S5:S11">
    <cfRule type="cellIs" dxfId="441" priority="20" operator="lessThan">
      <formula>0.8</formula>
    </cfRule>
  </conditionalFormatting>
  <conditionalFormatting sqref="S21:S29 AH21:AH29">
    <cfRule type="cellIs" dxfId="440" priority="13" operator="lessThan">
      <formula>0.8</formula>
    </cfRule>
  </conditionalFormatting>
  <conditionalFormatting sqref="S43:S72">
    <cfRule type="cellIs" dxfId="439" priority="10" operator="lessThan">
      <formula>0.8</formula>
    </cfRule>
  </conditionalFormatting>
  <conditionalFormatting sqref="S82:S91 AH82:AH91">
    <cfRule type="cellIs" dxfId="438" priority="12" operator="lessThan">
      <formula>0.8</formula>
    </cfRule>
  </conditionalFormatting>
  <conditionalFormatting sqref="S95:S104">
    <cfRule type="cellIs" dxfId="437" priority="8" operator="lessThan">
      <formula>0.8</formula>
    </cfRule>
  </conditionalFormatting>
  <conditionalFormatting sqref="S108:S109">
    <cfRule type="cellIs" dxfId="436" priority="9" operator="lessThan">
      <formula>0.8</formula>
    </cfRule>
  </conditionalFormatting>
  <conditionalFormatting sqref="S122:S135 AH135">
    <cfRule type="cellIs" dxfId="435" priority="21" operator="lessThan">
      <formula>0.8</formula>
    </cfRule>
  </conditionalFormatting>
  <conditionalFormatting sqref="S137 AH137">
    <cfRule type="cellIs" dxfId="434" priority="17" operator="lessThan">
      <formula>0.8</formula>
    </cfRule>
  </conditionalFormatting>
  <conditionalFormatting sqref="S139:S146 AH139:AH146">
    <cfRule type="cellIs" dxfId="433" priority="11" operator="lessThan">
      <formula>0.8</formula>
    </cfRule>
  </conditionalFormatting>
  <conditionalFormatting sqref="S148:S150">
    <cfRule type="cellIs" dxfId="432" priority="14" operator="lessThan">
      <formula>0.8</formula>
    </cfRule>
  </conditionalFormatting>
  <conditionalFormatting sqref="S161">
    <cfRule type="cellIs" dxfId="431" priority="25" operator="lessThan">
      <formula>0.8</formula>
    </cfRule>
  </conditionalFormatting>
  <conditionalFormatting sqref="AF5:AF173">
    <cfRule type="cellIs" dxfId="430" priority="3" operator="lessThan">
      <formula>0</formula>
    </cfRule>
  </conditionalFormatting>
  <conditionalFormatting sqref="AG5:AG173">
    <cfRule type="cellIs" dxfId="429" priority="1" operator="greaterThan">
      <formula>1</formula>
    </cfRule>
    <cfRule type="cellIs" dxfId="428" priority="2" operator="lessThan">
      <formula>0.8</formula>
    </cfRule>
  </conditionalFormatting>
  <conditionalFormatting sqref="AH5:AH9 S17:S18 AH17:AH18 AH57 AH95">
    <cfRule type="cellIs" dxfId="427" priority="26" operator="lessThan">
      <formula>0.8</formula>
    </cfRule>
  </conditionalFormatting>
  <conditionalFormatting sqref="AH31 S31:S32">
    <cfRule type="cellIs" dxfId="426" priority="22" operator="lessThan">
      <formula>0.8</formula>
    </cfRule>
  </conditionalFormatting>
  <conditionalFormatting sqref="AH70:AH72">
    <cfRule type="cellIs" dxfId="425" priority="19" operator="lessThan">
      <formula>0.8</formula>
    </cfRule>
  </conditionalFormatting>
  <conditionalFormatting sqref="AH97:AH98">
    <cfRule type="cellIs" dxfId="424" priority="18" operator="lessThan">
      <formula>0.8</formula>
    </cfRule>
  </conditionalFormatting>
  <conditionalFormatting sqref="AH100:AH107">
    <cfRule type="cellIs" dxfId="423" priority="16" operator="lessThan">
      <formula>0.8</formula>
    </cfRule>
  </conditionalFormatting>
  <conditionalFormatting sqref="AH109">
    <cfRule type="cellIs" dxfId="422" priority="24" operator="lessThan">
      <formula>0.8</formula>
    </cfRule>
  </conditionalFormatting>
  <conditionalFormatting sqref="AH148">
    <cfRule type="cellIs" dxfId="421" priority="23" operator="lessThan">
      <formula>0.8</formula>
    </cfRule>
  </conditionalFormatting>
  <conditionalFormatting sqref="AH150">
    <cfRule type="cellIs" dxfId="4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29" sqref="U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820</v>
      </c>
      <c r="E3" s="808"/>
      <c r="F3" s="797" t="s">
        <v>2</v>
      </c>
      <c r="G3" s="758"/>
      <c r="H3" s="809">
        <v>312723.64999999997</v>
      </c>
      <c r="I3" s="810"/>
      <c r="J3" s="797" t="s">
        <v>3</v>
      </c>
      <c r="K3" s="758"/>
      <c r="L3" s="802">
        <v>10673780.685179925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379.5542067797611</v>
      </c>
      <c r="G6" s="799"/>
      <c r="H6" s="777">
        <f>AVERAGE(D13:P13,Q13)</f>
        <v>137.51375351105315</v>
      </c>
      <c r="I6" s="778"/>
      <c r="J6" s="777">
        <f>AVERAGE(D30:E30,G30:H30)</f>
        <v>725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15</v>
      </c>
      <c r="Q6" s="766">
        <v>9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361.77346586396914</v>
      </c>
      <c r="G7" s="770"/>
      <c r="H7" s="771">
        <f>AVERAGE(D14:P14,Q14)</f>
        <v>124.35601958031044</v>
      </c>
      <c r="I7" s="772"/>
      <c r="J7" s="771">
        <f>AVERAGE(D31:E31,G31:H31)</f>
        <v>699.28918348298885</v>
      </c>
      <c r="K7" s="772"/>
      <c r="L7" s="773">
        <f>AVERAGE(J31:M31)</f>
        <v>855.21881023775472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0.90617003510613714</v>
      </c>
      <c r="G8" s="776"/>
      <c r="H8" s="775">
        <f>AVERAGE(D15:O15,P15:Q15)</f>
        <v>0.89747744235560212</v>
      </c>
      <c r="I8" s="776"/>
      <c r="J8" s="775">
        <f>AVERAGE(D32:E32,G32:H32)</f>
        <v>0.86782405265578211</v>
      </c>
      <c r="K8" s="776"/>
      <c r="L8" s="775">
        <f>AVERAGE(J32:M32)</f>
        <v>0.97494009218336397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139.97549019607845</v>
      </c>
      <c r="E13" s="19">
        <v>119.76164215686275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89.113318426785924</v>
      </c>
      <c r="K13" s="19">
        <v>82.852788288804803</v>
      </c>
      <c r="L13" s="19">
        <v>87.22643618851049</v>
      </c>
      <c r="M13" s="19">
        <v>81.367367219792399</v>
      </c>
      <c r="N13" s="19">
        <v>84.328868535718385</v>
      </c>
      <c r="O13" s="19">
        <v>112.98519407763105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131.90617735705689</v>
      </c>
      <c r="E14" s="19">
        <v>104.29540021914767</v>
      </c>
      <c r="F14" s="19">
        <v>111.46148226883659</v>
      </c>
      <c r="G14" s="19">
        <v>286.94825355589933</v>
      </c>
      <c r="H14" s="19">
        <v>225.10373586609117</v>
      </c>
      <c r="I14" s="19">
        <v>81.104419939004117</v>
      </c>
      <c r="J14" s="19">
        <v>77.763389007931153</v>
      </c>
      <c r="K14" s="19">
        <v>72.001605216628334</v>
      </c>
      <c r="L14" s="19">
        <v>78.357538778633128</v>
      </c>
      <c r="M14" s="19">
        <v>74.770684413607057</v>
      </c>
      <c r="N14" s="19">
        <v>74.90611360392046</v>
      </c>
      <c r="O14" s="19">
        <v>99.759427454597784</v>
      </c>
      <c r="P14" s="19">
        <v>196.41815798454368</v>
      </c>
      <c r="Q14" s="9">
        <v>126.1878884584488</v>
      </c>
    </row>
    <row r="15" spans="2:17" ht="39.9" customHeight="1">
      <c r="B15" s="751"/>
      <c r="C15" s="373" t="s">
        <v>163</v>
      </c>
      <c r="D15" s="10">
        <f t="shared" ref="D15:Q15" si="0">D14/D13</f>
        <v>0.94235195870564181</v>
      </c>
      <c r="E15" s="10">
        <f t="shared" si="0"/>
        <v>0.87085813404714729</v>
      </c>
      <c r="F15" s="10">
        <f t="shared" si="0"/>
        <v>0.84015620814459702</v>
      </c>
      <c r="G15" s="10">
        <f t="shared" si="0"/>
        <v>0.92199766716321752</v>
      </c>
      <c r="H15" s="10">
        <f t="shared" si="0"/>
        <v>0.98482884441414886</v>
      </c>
      <c r="I15" s="10">
        <f t="shared" si="0"/>
        <v>0.93283697976441304</v>
      </c>
      <c r="J15" s="10">
        <f t="shared" si="0"/>
        <v>0.87263486963309878</v>
      </c>
      <c r="K15" s="10">
        <f t="shared" si="0"/>
        <v>0.86903056256414857</v>
      </c>
      <c r="L15" s="10">
        <f t="shared" si="0"/>
        <v>0.89832328595071531</v>
      </c>
      <c r="M15" s="10">
        <f t="shared" si="0"/>
        <v>0.9189271690656261</v>
      </c>
      <c r="N15" s="10">
        <f t="shared" si="0"/>
        <v>0.88826181240879787</v>
      </c>
      <c r="O15" s="10">
        <f t="shared" si="0"/>
        <v>0.8829424799328488</v>
      </c>
      <c r="P15" s="375">
        <f t="shared" si="0"/>
        <v>0.90028163146103712</v>
      </c>
      <c r="Q15" s="11">
        <f t="shared" si="0"/>
        <v>0.84125258972299199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0.41666666666666669</v>
      </c>
    </row>
    <row r="17" spans="2:23" ht="22.8" customHeight="1">
      <c r="B17" s="753"/>
      <c r="C17" s="373" t="s">
        <v>36</v>
      </c>
      <c r="D17" s="12">
        <v>0.76944444444444438</v>
      </c>
      <c r="E17" s="12">
        <v>0.66597222222222219</v>
      </c>
      <c r="F17" s="12">
        <v>0.64236111111111105</v>
      </c>
      <c r="G17" s="12">
        <v>0.67083333333333339</v>
      </c>
      <c r="H17" s="12">
        <v>0.69097222222222221</v>
      </c>
      <c r="I17" s="12">
        <v>0.78611111111111098</v>
      </c>
      <c r="J17" s="12">
        <v>0.86736111111111081</v>
      </c>
      <c r="K17" s="12">
        <v>0.85763888888888873</v>
      </c>
      <c r="L17" s="12">
        <v>1.0006944444444443</v>
      </c>
      <c r="M17" s="12">
        <v>0.98819444444444438</v>
      </c>
      <c r="N17" s="12">
        <v>1.0243055555555556</v>
      </c>
      <c r="O17" s="22">
        <v>0.98472222222222205</v>
      </c>
      <c r="P17" s="12">
        <v>0.64166666666666672</v>
      </c>
      <c r="Q17" s="376">
        <v>0.56111111111111112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2</v>
      </c>
      <c r="H20" s="378">
        <v>2</v>
      </c>
      <c r="I20" s="378">
        <v>1</v>
      </c>
      <c r="J20" s="378">
        <v>2</v>
      </c>
      <c r="K20" s="378">
        <v>2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>
        <v>1</v>
      </c>
      <c r="E21" s="378">
        <v>2</v>
      </c>
      <c r="F21" s="378">
        <v>2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>
        <v>1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17.875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18</v>
      </c>
      <c r="K22" s="380">
        <v>17.555555555555557</v>
      </c>
      <c r="L22" s="380">
        <v>16.8</v>
      </c>
      <c r="M22" s="380">
        <v>18.777777777777779</v>
      </c>
      <c r="N22" s="380">
        <v>17.888888888888889</v>
      </c>
      <c r="O22" s="380">
        <v>14.714285714285714</v>
      </c>
      <c r="P22" s="380">
        <v>11.333333333333334</v>
      </c>
      <c r="Q22" s="381">
        <v>13.333333333333334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50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275</v>
      </c>
      <c r="E30" s="45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110.8898990604564</v>
      </c>
      <c r="E31" s="8">
        <v>824.86093540605737</v>
      </c>
      <c r="F31" s="8">
        <v>0</v>
      </c>
      <c r="G31" s="8">
        <v>869.89917027416993</v>
      </c>
      <c r="H31" s="389">
        <v>991.50672919127157</v>
      </c>
      <c r="I31" s="388">
        <v>0</v>
      </c>
      <c r="J31" s="8">
        <v>977.99999999999579</v>
      </c>
      <c r="K31" s="8">
        <v>656.86111111111063</v>
      </c>
      <c r="L31" s="8">
        <v>888.42656370024702</v>
      </c>
      <c r="M31" s="389">
        <v>897.58756613966602</v>
      </c>
      <c r="N31" s="372"/>
      <c r="O31" s="372"/>
      <c r="P31" s="372"/>
      <c r="Q31" s="372"/>
    </row>
    <row r="32" spans="2:23" ht="39.9" customHeight="1">
      <c r="B32" s="751"/>
      <c r="C32" s="449" t="s">
        <v>163</v>
      </c>
      <c r="D32" s="390">
        <f t="shared" ref="D32:M32" si="1">D31/D30</f>
        <v>0.40323599658347781</v>
      </c>
      <c r="E32" s="10">
        <f t="shared" si="1"/>
        <v>0.99983143685582709</v>
      </c>
      <c r="F32" s="10">
        <f t="shared" si="1"/>
        <v>0</v>
      </c>
      <c r="G32" s="10">
        <f t="shared" si="1"/>
        <v>0.96655463363796656</v>
      </c>
      <c r="H32" s="10">
        <f t="shared" si="1"/>
        <v>1.1016741435458572</v>
      </c>
      <c r="I32" s="388">
        <f t="shared" si="1"/>
        <v>0</v>
      </c>
      <c r="J32" s="10">
        <f t="shared" si="1"/>
        <v>1.1854545454545404</v>
      </c>
      <c r="K32" s="10">
        <f t="shared" si="1"/>
        <v>0.72984567901234509</v>
      </c>
      <c r="L32" s="10">
        <f t="shared" si="1"/>
        <v>0.98714062633360777</v>
      </c>
      <c r="M32" s="11">
        <f t="shared" si="1"/>
        <v>0.99731951793296225</v>
      </c>
      <c r="N32" s="372"/>
      <c r="O32" s="372"/>
      <c r="P32" s="372"/>
      <c r="Q32" s="372"/>
    </row>
    <row r="33" spans="2:17" ht="25.8" customHeight="1">
      <c r="B33" s="752" t="s">
        <v>164</v>
      </c>
      <c r="C33" s="449" t="s">
        <v>165</v>
      </c>
      <c r="D33" s="391">
        <v>0.16666666666666666</v>
      </c>
      <c r="E33" s="12">
        <v>0.18055555555555555</v>
      </c>
      <c r="F33" s="12">
        <v>0</v>
      </c>
      <c r="G33" s="12">
        <v>2923.6363636363635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753"/>
      <c r="C34" s="449" t="s">
        <v>36</v>
      </c>
      <c r="D34" s="391">
        <v>0.6694444444444444</v>
      </c>
      <c r="E34" s="12">
        <v>0.4069444444444445</v>
      </c>
      <c r="F34" s="12">
        <v>0</v>
      </c>
      <c r="G34" s="12">
        <v>1089.5454545454545</v>
      </c>
      <c r="H34" s="376">
        <v>0.61249999999999993</v>
      </c>
      <c r="I34" s="23">
        <v>0</v>
      </c>
      <c r="J34" s="12">
        <v>0.73611111111111116</v>
      </c>
      <c r="K34" s="12">
        <v>0.78819444444444453</v>
      </c>
      <c r="L34" s="12">
        <v>46183.069444444445</v>
      </c>
      <c r="M34" s="13">
        <v>46183.048611111109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19" priority="4" operator="lessThan">
      <formula>0.8</formula>
    </cfRule>
  </conditionalFormatting>
  <conditionalFormatting sqref="J32:L32">
    <cfRule type="cellIs" dxfId="418" priority="3" operator="lessThan">
      <formula>0.8</formula>
    </cfRule>
  </conditionalFormatting>
  <conditionalFormatting sqref="M32">
    <cfRule type="cellIs" dxfId="417" priority="2" operator="lessThan">
      <formula>0.8</formula>
    </cfRule>
  </conditionalFormatting>
  <conditionalFormatting sqref="H32">
    <cfRule type="cellIs" dxfId="4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" zoomScale="85" zoomScaleNormal="85" workbookViewId="0">
      <selection activeCell="K31" sqref="K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821</v>
      </c>
      <c r="B1" s="472"/>
      <c r="C1" s="473"/>
      <c r="D1" s="279" t="s">
        <v>815</v>
      </c>
      <c r="E1" s="280">
        <f>SUM(G5:G124)</f>
        <v>99728</v>
      </c>
      <c r="F1" s="281" t="s">
        <v>3</v>
      </c>
      <c r="G1" s="282">
        <f>SUM(H5:H124)</f>
        <v>1967299.0222077917</v>
      </c>
      <c r="H1" s="283" t="s">
        <v>822</v>
      </c>
      <c r="I1" s="284">
        <f>+J16+J64+J24+J38+J51+J81+J100+J91+J57+J124+J111</f>
        <v>50.628571428571426</v>
      </c>
      <c r="J1" s="852" t="s">
        <v>823</v>
      </c>
      <c r="K1" s="853"/>
      <c r="L1" s="854"/>
      <c r="M1" s="852" t="s">
        <v>216</v>
      </c>
      <c r="N1" s="853"/>
      <c r="O1" s="853"/>
      <c r="P1" s="853"/>
      <c r="Q1" s="853"/>
      <c r="R1" s="854"/>
    </row>
    <row r="2" spans="1:18" ht="26.25" customHeight="1" thickBot="1">
      <c r="A2" s="858" t="s">
        <v>824</v>
      </c>
      <c r="B2" s="859"/>
      <c r="C2" s="286"/>
      <c r="D2" s="444" t="s">
        <v>223</v>
      </c>
      <c r="E2" s="287">
        <f>AVERAGE(L16,L24,L38,L51,L100,L111,L91)</f>
        <v>597.53773295605265</v>
      </c>
      <c r="F2" s="288" t="s">
        <v>40</v>
      </c>
      <c r="G2" s="289">
        <f>G1/E1</f>
        <v>19.726646701104922</v>
      </c>
      <c r="H2" s="290" t="s">
        <v>825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224</v>
      </c>
      <c r="B3" s="862" t="s">
        <v>826</v>
      </c>
      <c r="C3" s="446"/>
      <c r="D3" s="863" t="s">
        <v>225</v>
      </c>
      <c r="E3" s="863"/>
      <c r="F3" s="864" t="s">
        <v>43</v>
      </c>
      <c r="G3" s="865" t="s">
        <v>827</v>
      </c>
      <c r="H3" s="949" t="s">
        <v>828</v>
      </c>
      <c r="I3" s="866" t="s">
        <v>226</v>
      </c>
      <c r="J3" s="868" t="s">
        <v>228</v>
      </c>
      <c r="K3" s="870" t="s">
        <v>227</v>
      </c>
      <c r="L3" s="872" t="s">
        <v>223</v>
      </c>
      <c r="M3" s="874" t="s">
        <v>48</v>
      </c>
      <c r="N3" s="874"/>
      <c r="O3" s="868" t="s">
        <v>106</v>
      </c>
      <c r="P3" s="834" t="s">
        <v>231</v>
      </c>
      <c r="Q3" s="868" t="s">
        <v>232</v>
      </c>
      <c r="R3" s="868"/>
    </row>
    <row r="4" spans="1:18" ht="15.75" customHeight="1">
      <c r="A4" s="861"/>
      <c r="B4" s="862"/>
      <c r="C4" s="446"/>
      <c r="D4" s="863"/>
      <c r="E4" s="863"/>
      <c r="F4" s="864"/>
      <c r="G4" s="865"/>
      <c r="H4" s="949"/>
      <c r="I4" s="867"/>
      <c r="J4" s="869"/>
      <c r="K4" s="871"/>
      <c r="L4" s="873"/>
      <c r="M4" s="442" t="s">
        <v>50</v>
      </c>
      <c r="N4" s="442" t="s">
        <v>51</v>
      </c>
      <c r="O4" s="869"/>
      <c r="P4" s="835"/>
      <c r="Q4" s="292" t="s">
        <v>236</v>
      </c>
      <c r="R4" s="292" t="s">
        <v>829</v>
      </c>
    </row>
    <row r="5" spans="1:18">
      <c r="A5" s="842" t="s">
        <v>830</v>
      </c>
      <c r="B5" s="474" t="s">
        <v>134</v>
      </c>
      <c r="C5" s="474"/>
      <c r="D5" s="475" t="s">
        <v>180</v>
      </c>
      <c r="E5" s="475"/>
      <c r="F5" s="476">
        <v>25.64</v>
      </c>
      <c r="G5" s="446">
        <v>909</v>
      </c>
      <c r="H5" s="296">
        <f>F5*G5</f>
        <v>23306.760000000002</v>
      </c>
      <c r="I5" s="447"/>
      <c r="J5" s="297">
        <v>10</v>
      </c>
      <c r="K5" s="298">
        <f t="shared" ref="K5:K7" si="0">G5/P5*60</f>
        <v>1435.2631578947357</v>
      </c>
      <c r="L5" s="299">
        <f t="shared" ref="L5:L7" si="1">K5/J5</f>
        <v>143.52631578947359</v>
      </c>
      <c r="M5" s="300">
        <v>0.41666666666666669</v>
      </c>
      <c r="N5" s="300">
        <v>0.44305555555555559</v>
      </c>
      <c r="O5" s="292">
        <v>10</v>
      </c>
      <c r="P5" s="443">
        <f t="shared" ref="P5:P7" si="2">(N5-M5)*24*60</f>
        <v>38.000000000000028</v>
      </c>
      <c r="Q5" s="301"/>
      <c r="R5" s="301"/>
    </row>
    <row r="6" spans="1:18">
      <c r="A6" s="842"/>
      <c r="B6" s="474" t="s">
        <v>134</v>
      </c>
      <c r="C6" s="474"/>
      <c r="D6" s="475" t="s">
        <v>195</v>
      </c>
      <c r="E6" s="475"/>
      <c r="F6" s="476">
        <v>29.85</v>
      </c>
      <c r="G6" s="446">
        <v>2390</v>
      </c>
      <c r="H6" s="296">
        <f t="shared" ref="H6:H15" si="3">F6*G6</f>
        <v>71341.5</v>
      </c>
      <c r="I6" s="447"/>
      <c r="J6" s="297">
        <v>15</v>
      </c>
      <c r="K6" s="298">
        <f t="shared" si="0"/>
        <v>1770.3703703703713</v>
      </c>
      <c r="L6" s="299">
        <f t="shared" si="1"/>
        <v>118.02469135802475</v>
      </c>
      <c r="M6" s="300">
        <v>0.4465277777777778</v>
      </c>
      <c r="N6" s="300">
        <v>0.50277777777777777</v>
      </c>
      <c r="O6" s="292">
        <v>5</v>
      </c>
      <c r="P6" s="443">
        <f t="shared" si="2"/>
        <v>80.999999999999957</v>
      </c>
      <c r="Q6" s="292"/>
      <c r="R6" s="292"/>
    </row>
    <row r="7" spans="1:18">
      <c r="A7" s="842"/>
      <c r="B7" s="474" t="s">
        <v>134</v>
      </c>
      <c r="C7" s="474"/>
      <c r="D7" s="475" t="s">
        <v>196</v>
      </c>
      <c r="E7" s="475"/>
      <c r="F7" s="476">
        <v>29.52</v>
      </c>
      <c r="G7" s="446">
        <v>2311</v>
      </c>
      <c r="H7" s="296">
        <f t="shared" si="3"/>
        <v>68220.72</v>
      </c>
      <c r="I7" s="447"/>
      <c r="J7" s="297">
        <v>15</v>
      </c>
      <c r="K7" s="298">
        <f t="shared" si="0"/>
        <v>1755.1898734177205</v>
      </c>
      <c r="L7" s="299">
        <f t="shared" si="1"/>
        <v>117.01265822784804</v>
      </c>
      <c r="M7" s="300">
        <v>0.50624999999999998</v>
      </c>
      <c r="N7" s="300">
        <v>0.56111111111111112</v>
      </c>
      <c r="O7" s="292">
        <v>5</v>
      </c>
      <c r="P7" s="443">
        <f t="shared" si="2"/>
        <v>79.000000000000043</v>
      </c>
      <c r="Q7" s="301"/>
      <c r="R7" s="301"/>
    </row>
    <row r="8" spans="1:18">
      <c r="A8" s="842"/>
      <c r="B8" s="474">
        <v>0</v>
      </c>
      <c r="C8" s="474"/>
      <c r="D8" s="475"/>
      <c r="E8" s="475"/>
      <c r="F8" s="476" t="s">
        <v>133</v>
      </c>
      <c r="G8" s="446"/>
      <c r="H8" s="296">
        <f t="shared" si="3"/>
        <v>0</v>
      </c>
      <c r="I8" s="447"/>
      <c r="J8" s="297"/>
      <c r="K8" s="298"/>
      <c r="L8" s="299"/>
      <c r="M8" s="300"/>
      <c r="N8" s="300"/>
      <c r="O8" s="292"/>
      <c r="P8" s="443"/>
      <c r="Q8" s="301"/>
      <c r="R8" s="301"/>
    </row>
    <row r="9" spans="1:18">
      <c r="A9" s="842"/>
      <c r="B9" s="474">
        <v>0</v>
      </c>
      <c r="C9" s="474"/>
      <c r="D9" s="475"/>
      <c r="E9" s="475"/>
      <c r="F9" s="476" t="s">
        <v>133</v>
      </c>
      <c r="G9" s="302"/>
      <c r="H9" s="296">
        <f t="shared" si="3"/>
        <v>0</v>
      </c>
      <c r="I9" s="447"/>
      <c r="J9" s="297"/>
      <c r="K9" s="298"/>
      <c r="L9" s="299"/>
      <c r="M9" s="300"/>
      <c r="N9" s="300"/>
      <c r="O9" s="292"/>
      <c r="P9" s="443"/>
      <c r="Q9" s="301"/>
      <c r="R9" s="301"/>
    </row>
    <row r="10" spans="1:18">
      <c r="A10" s="842"/>
      <c r="B10" s="474">
        <v>0</v>
      </c>
      <c r="C10" s="474"/>
      <c r="D10" s="475"/>
      <c r="E10" s="475"/>
      <c r="F10" s="476" t="s">
        <v>133</v>
      </c>
      <c r="G10" s="302"/>
      <c r="H10" s="296">
        <f t="shared" si="3"/>
        <v>0</v>
      </c>
      <c r="I10" s="447"/>
      <c r="J10" s="297"/>
      <c r="K10" s="298"/>
      <c r="L10" s="299"/>
      <c r="M10" s="300"/>
      <c r="N10" s="300"/>
      <c r="O10" s="292"/>
      <c r="P10" s="443"/>
      <c r="Q10" s="301"/>
      <c r="R10" s="301"/>
    </row>
    <row r="11" spans="1:18">
      <c r="A11" s="842"/>
      <c r="B11" s="474">
        <v>0</v>
      </c>
      <c r="C11" s="474"/>
      <c r="D11" s="475"/>
      <c r="E11" s="475"/>
      <c r="F11" s="476" t="s">
        <v>133</v>
      </c>
      <c r="G11" s="302"/>
      <c r="H11" s="296">
        <f t="shared" si="3"/>
        <v>0</v>
      </c>
      <c r="I11" s="447"/>
      <c r="J11" s="297"/>
      <c r="K11" s="298"/>
      <c r="L11" s="299"/>
      <c r="M11" s="300"/>
      <c r="N11" s="300"/>
      <c r="O11" s="292"/>
      <c r="P11" s="443"/>
      <c r="Q11" s="301"/>
      <c r="R11" s="301"/>
    </row>
    <row r="12" spans="1:18">
      <c r="A12" s="843"/>
      <c r="B12" s="474">
        <v>0</v>
      </c>
      <c r="C12" s="477"/>
      <c r="D12" s="475"/>
      <c r="E12" s="475"/>
      <c r="F12" s="476" t="s">
        <v>133</v>
      </c>
      <c r="G12" s="445"/>
      <c r="H12" s="296">
        <f t="shared" si="3"/>
        <v>0</v>
      </c>
      <c r="I12" s="447"/>
      <c r="J12" s="297"/>
      <c r="K12" s="298"/>
      <c r="L12" s="299"/>
      <c r="M12" s="300"/>
      <c r="N12" s="300"/>
      <c r="O12" s="292"/>
      <c r="P12" s="443"/>
      <c r="Q12" s="301"/>
      <c r="R12" s="292"/>
    </row>
    <row r="13" spans="1:18">
      <c r="A13" s="843"/>
      <c r="B13" s="474">
        <v>0</v>
      </c>
      <c r="C13" s="474"/>
      <c r="D13" s="440"/>
      <c r="E13" s="441"/>
      <c r="F13" s="476" t="s">
        <v>133</v>
      </c>
      <c r="G13" s="302"/>
      <c r="H13" s="296">
        <f t="shared" si="3"/>
        <v>0</v>
      </c>
      <c r="I13" s="447"/>
      <c r="J13" s="297"/>
      <c r="K13" s="298"/>
      <c r="L13" s="299"/>
      <c r="M13" s="300"/>
      <c r="N13" s="300"/>
      <c r="O13" s="292"/>
      <c r="P13" s="443"/>
      <c r="Q13" s="292"/>
      <c r="R13" s="292"/>
    </row>
    <row r="14" spans="1:18">
      <c r="A14" s="843"/>
      <c r="B14" s="474">
        <v>0</v>
      </c>
      <c r="C14" s="474"/>
      <c r="D14" s="440"/>
      <c r="E14" s="441"/>
      <c r="F14" s="476" t="s">
        <v>133</v>
      </c>
      <c r="G14" s="302"/>
      <c r="H14" s="296">
        <f t="shared" si="3"/>
        <v>0</v>
      </c>
      <c r="I14" s="447"/>
      <c r="J14" s="297"/>
      <c r="K14" s="298"/>
      <c r="L14" s="299"/>
      <c r="M14" s="300"/>
      <c r="N14" s="300"/>
      <c r="O14" s="292"/>
      <c r="P14" s="44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47"/>
      <c r="J15" s="297"/>
      <c r="K15" s="298"/>
      <c r="L15" s="299"/>
      <c r="M15" s="300"/>
      <c r="N15" s="300"/>
      <c r="O15" s="292"/>
      <c r="P15" s="443"/>
      <c r="Q15" s="292"/>
      <c r="R15" s="292"/>
    </row>
    <row r="16" spans="1:18" ht="15.75" customHeight="1">
      <c r="A16" s="844"/>
      <c r="B16" s="474">
        <v>0</v>
      </c>
      <c r="C16" s="293" t="s">
        <v>831</v>
      </c>
      <c r="D16" s="827" t="s">
        <v>832</v>
      </c>
      <c r="E16" s="827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1653.6078005609425</v>
      </c>
      <c r="L16" s="309">
        <f>AVERAGE(L5:L15)</f>
        <v>126.1878884584488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833</v>
      </c>
      <c r="B17" s="474">
        <v>0</v>
      </c>
      <c r="C17" s="477"/>
      <c r="D17" s="312" t="s">
        <v>192</v>
      </c>
      <c r="E17" s="441"/>
      <c r="F17" s="476" t="s">
        <v>133</v>
      </c>
      <c r="G17" s="446">
        <v>2390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1525.5319148936167</v>
      </c>
      <c r="L17" s="299">
        <f>K17/J17</f>
        <v>152.55319148936167</v>
      </c>
      <c r="M17" s="300">
        <v>0.16666666666666666</v>
      </c>
      <c r="N17" s="300">
        <v>0.23194444444444445</v>
      </c>
      <c r="O17" s="292">
        <v>5</v>
      </c>
      <c r="P17" s="443">
        <f>(N17-M17)*24*60</f>
        <v>94.000000000000028</v>
      </c>
      <c r="Q17" s="292"/>
      <c r="R17" s="292"/>
    </row>
    <row r="18" spans="1:18" ht="15.75" customHeight="1">
      <c r="A18" s="845"/>
      <c r="B18" s="474">
        <v>0</v>
      </c>
      <c r="C18" s="477"/>
      <c r="D18" s="312" t="s">
        <v>193</v>
      </c>
      <c r="E18" s="441"/>
      <c r="F18" s="476" t="s">
        <v>133</v>
      </c>
      <c r="G18" s="446">
        <v>2311</v>
      </c>
      <c r="H18" s="296">
        <f t="shared" si="4"/>
        <v>0</v>
      </c>
      <c r="I18" s="447"/>
      <c r="J18" s="297">
        <v>10</v>
      </c>
      <c r="K18" s="298">
        <f t="shared" si="5"/>
        <v>1557.9775280898868</v>
      </c>
      <c r="L18" s="299">
        <f t="shared" ref="L18:L21" si="6">K18/J18</f>
        <v>155.79775280898869</v>
      </c>
      <c r="M18" s="300">
        <v>0.2388888888888889</v>
      </c>
      <c r="N18" s="300">
        <v>0.30069444444444449</v>
      </c>
      <c r="O18" s="292">
        <v>10</v>
      </c>
      <c r="P18" s="443">
        <f t="shared" ref="P18:P21" si="7">(N18-M18)*24*60</f>
        <v>89.000000000000043</v>
      </c>
      <c r="Q18" s="301"/>
      <c r="R18" s="301"/>
    </row>
    <row r="19" spans="1:18" ht="15.75" customHeight="1">
      <c r="A19" s="845"/>
      <c r="B19" s="474" t="s">
        <v>131</v>
      </c>
      <c r="C19" s="477"/>
      <c r="D19" s="312" t="s">
        <v>818</v>
      </c>
      <c r="E19" s="441"/>
      <c r="F19" s="476">
        <v>30.13</v>
      </c>
      <c r="G19" s="445">
        <v>3539</v>
      </c>
      <c r="H19" s="296">
        <f t="shared" si="4"/>
        <v>106630.06999999999</v>
      </c>
      <c r="I19" s="447"/>
      <c r="J19" s="297">
        <v>18</v>
      </c>
      <c r="K19" s="298">
        <f t="shared" si="5"/>
        <v>1213.3714285714284</v>
      </c>
      <c r="L19" s="299">
        <f t="shared" si="6"/>
        <v>67.409523809523805</v>
      </c>
      <c r="M19" s="300">
        <v>0.3041666666666667</v>
      </c>
      <c r="N19" s="300">
        <v>0.42569444444444449</v>
      </c>
      <c r="O19" s="292">
        <v>5</v>
      </c>
      <c r="P19" s="443">
        <f t="shared" si="7"/>
        <v>175.00000000000003</v>
      </c>
      <c r="Q19" s="301"/>
      <c r="R19" s="301"/>
    </row>
    <row r="20" spans="1:18" ht="15.75" customHeight="1">
      <c r="A20" s="846"/>
      <c r="B20" s="474" t="s">
        <v>134</v>
      </c>
      <c r="C20" s="477"/>
      <c r="D20" s="312" t="s">
        <v>194</v>
      </c>
      <c r="E20" s="441"/>
      <c r="F20" s="476">
        <v>36.450000000000003</v>
      </c>
      <c r="G20" s="445">
        <v>1878</v>
      </c>
      <c r="H20" s="296">
        <f t="shared" si="4"/>
        <v>68453.100000000006</v>
      </c>
      <c r="I20" s="447"/>
      <c r="J20" s="297">
        <v>13</v>
      </c>
      <c r="K20" s="298">
        <f t="shared" si="5"/>
        <v>1444.6153846153854</v>
      </c>
      <c r="L20" s="299">
        <f t="shared" si="6"/>
        <v>111.12426035502965</v>
      </c>
      <c r="M20" s="300">
        <v>0.44305555555555559</v>
      </c>
      <c r="N20" s="300">
        <v>0.49722222222222223</v>
      </c>
      <c r="O20" s="292">
        <v>25</v>
      </c>
      <c r="P20" s="443">
        <f t="shared" si="7"/>
        <v>77.999999999999957</v>
      </c>
      <c r="Q20" s="301">
        <v>0.5</v>
      </c>
      <c r="R20" s="301">
        <v>0.53125</v>
      </c>
    </row>
    <row r="21" spans="1:18" ht="15.75" customHeight="1">
      <c r="A21" s="846"/>
      <c r="B21" s="474" t="s">
        <v>131</v>
      </c>
      <c r="C21" s="477"/>
      <c r="D21" s="312" t="s">
        <v>818</v>
      </c>
      <c r="E21" s="441"/>
      <c r="F21" s="476">
        <v>30.13</v>
      </c>
      <c r="G21" s="445">
        <v>3912</v>
      </c>
      <c r="H21" s="296">
        <f t="shared" si="4"/>
        <v>117868.56</v>
      </c>
      <c r="I21" s="447"/>
      <c r="J21" s="297">
        <v>18</v>
      </c>
      <c r="K21" s="298">
        <f t="shared" si="5"/>
        <v>1216.1658031088086</v>
      </c>
      <c r="L21" s="299">
        <f t="shared" si="6"/>
        <v>67.564766839378251</v>
      </c>
      <c r="M21" s="300">
        <v>0.53541666666666665</v>
      </c>
      <c r="N21" s="300">
        <v>0.6694444444444444</v>
      </c>
      <c r="O21" s="292">
        <v>5</v>
      </c>
      <c r="P21" s="443">
        <f t="shared" si="7"/>
        <v>192.99999999999994</v>
      </c>
      <c r="Q21" s="292"/>
      <c r="R21" s="292"/>
    </row>
    <row r="22" spans="1:18" ht="15.75" customHeight="1">
      <c r="A22" s="846"/>
      <c r="B22" s="474">
        <v>0</v>
      </c>
      <c r="C22" s="477"/>
      <c r="D22" s="312"/>
      <c r="E22" s="441"/>
      <c r="F22" s="476" t="s">
        <v>133</v>
      </c>
      <c r="G22" s="445"/>
      <c r="H22" s="296">
        <f t="shared" si="4"/>
        <v>0</v>
      </c>
      <c r="I22" s="447"/>
      <c r="J22" s="297"/>
      <c r="K22" s="298"/>
      <c r="L22" s="299"/>
      <c r="M22" s="300"/>
      <c r="N22" s="300"/>
      <c r="O22" s="292"/>
      <c r="P22" s="443"/>
      <c r="Q22" s="292"/>
      <c r="R22" s="292"/>
    </row>
    <row r="23" spans="1:18" ht="15.75" customHeight="1">
      <c r="A23" s="846"/>
      <c r="B23" s="474">
        <v>0</v>
      </c>
      <c r="C23" s="477"/>
      <c r="D23" s="312"/>
      <c r="E23" s="441"/>
      <c r="F23" s="476" t="s">
        <v>133</v>
      </c>
      <c r="G23" s="445"/>
      <c r="H23" s="296">
        <f t="shared" si="4"/>
        <v>0</v>
      </c>
      <c r="I23" s="447"/>
      <c r="J23" s="297"/>
      <c r="K23" s="298"/>
      <c r="L23" s="299"/>
      <c r="M23" s="300"/>
      <c r="N23" s="300"/>
      <c r="O23" s="292"/>
      <c r="P23" s="443"/>
      <c r="Q23" s="292"/>
      <c r="R23" s="292"/>
    </row>
    <row r="24" spans="1:18" ht="17.399999999999999" customHeight="1">
      <c r="A24" s="847"/>
      <c r="B24" s="474">
        <v>0</v>
      </c>
      <c r="C24" s="6" t="s">
        <v>834</v>
      </c>
      <c r="D24" s="827" t="s">
        <v>835</v>
      </c>
      <c r="E24" s="827"/>
      <c r="F24" s="304"/>
      <c r="G24" s="313"/>
      <c r="H24" s="306"/>
      <c r="I24" s="307"/>
      <c r="J24" s="308">
        <f>AVERAGE(J17:J23)</f>
        <v>13.8</v>
      </c>
      <c r="K24" s="308">
        <f>AVERAGE(K17:K23)</f>
        <v>1391.5324118558251</v>
      </c>
      <c r="L24" s="309">
        <f>AVERAGE(L17:L23)</f>
        <v>110.8898990604564</v>
      </c>
      <c r="M24" s="300"/>
      <c r="N24" s="300"/>
      <c r="O24" s="292"/>
      <c r="P24" s="292"/>
      <c r="Q24" s="292"/>
      <c r="R24" s="292"/>
    </row>
    <row r="25" spans="1:18">
      <c r="A25" s="836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446">
        <v>1156</v>
      </c>
      <c r="H25" s="296">
        <f t="shared" ref="H25:H37" si="8">F25*G25</f>
        <v>17374.68</v>
      </c>
      <c r="I25" s="447"/>
      <c r="J25" s="297">
        <v>4</v>
      </c>
      <c r="K25" s="298">
        <f t="shared" ref="K25:K28" si="9">G25/P25*60</f>
        <v>2774.400000000001</v>
      </c>
      <c r="L25" s="299">
        <f t="shared" ref="L25:L28" si="10">K25/J25</f>
        <v>693.60000000000025</v>
      </c>
      <c r="M25" s="300">
        <v>0.18055555555555555</v>
      </c>
      <c r="N25" s="300">
        <v>0.19791666666666666</v>
      </c>
      <c r="O25" s="292">
        <v>20</v>
      </c>
      <c r="P25" s="443">
        <f t="shared" ref="P25:P28" si="11">(N25-M25)*24*60</f>
        <v>24.999999999999993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446">
        <v>3242</v>
      </c>
      <c r="H26" s="296">
        <f t="shared" si="8"/>
        <v>58939.56</v>
      </c>
      <c r="I26" s="447"/>
      <c r="J26" s="297">
        <v>4</v>
      </c>
      <c r="K26" s="298">
        <f t="shared" si="9"/>
        <v>2778.8571428571418</v>
      </c>
      <c r="L26" s="299">
        <f t="shared" si="10"/>
        <v>694.71428571428544</v>
      </c>
      <c r="M26" s="300">
        <v>0.21180555555555555</v>
      </c>
      <c r="N26" s="300">
        <v>0.26041666666666669</v>
      </c>
      <c r="O26" s="292">
        <v>20</v>
      </c>
      <c r="P26" s="443">
        <f t="shared" si="11"/>
        <v>70.000000000000028</v>
      </c>
      <c r="Q26" s="301">
        <v>0.26041666666666669</v>
      </c>
      <c r="R26" s="301">
        <v>0.30208333333333331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446">
        <v>1888</v>
      </c>
      <c r="H27" s="296">
        <f t="shared" si="8"/>
        <v>34984.639999999999</v>
      </c>
      <c r="I27" s="447"/>
      <c r="J27" s="297">
        <v>3</v>
      </c>
      <c r="K27" s="298">
        <f t="shared" si="9"/>
        <v>2762.9268292682968</v>
      </c>
      <c r="L27" s="299">
        <f t="shared" si="10"/>
        <v>920.97560975609895</v>
      </c>
      <c r="M27" s="300">
        <v>0.31944444444444448</v>
      </c>
      <c r="N27" s="300">
        <v>0.34791666666666665</v>
      </c>
      <c r="O27" s="292">
        <v>20</v>
      </c>
      <c r="P27" s="443">
        <f t="shared" si="11"/>
        <v>40.999999999999936</v>
      </c>
      <c r="Q27" s="301"/>
      <c r="R27" s="301"/>
    </row>
    <row r="28" spans="1:18">
      <c r="A28" s="836"/>
      <c r="B28" s="474" t="s">
        <v>131</v>
      </c>
      <c r="C28" s="477"/>
      <c r="D28" s="312" t="s">
        <v>838</v>
      </c>
      <c r="E28" s="317"/>
      <c r="F28" s="476">
        <v>24.93</v>
      </c>
      <c r="G28" s="446">
        <v>3218</v>
      </c>
      <c r="H28" s="296">
        <f t="shared" si="8"/>
        <v>80224.740000000005</v>
      </c>
      <c r="I28" s="447"/>
      <c r="J28" s="297">
        <v>3</v>
      </c>
      <c r="K28" s="298">
        <f t="shared" si="9"/>
        <v>2970.4615384615349</v>
      </c>
      <c r="L28" s="299">
        <f t="shared" si="10"/>
        <v>990.15384615384494</v>
      </c>
      <c r="M28" s="300">
        <v>0.36180555555555555</v>
      </c>
      <c r="N28" s="300">
        <v>0.4069444444444445</v>
      </c>
      <c r="O28" s="292">
        <v>20</v>
      </c>
      <c r="P28" s="443">
        <f t="shared" si="11"/>
        <v>65.000000000000085</v>
      </c>
      <c r="Q28" s="301"/>
      <c r="R28" s="301"/>
    </row>
    <row r="29" spans="1:18">
      <c r="A29" s="836"/>
      <c r="B29" s="474">
        <v>0</v>
      </c>
      <c r="C29" s="446"/>
      <c r="D29" s="316"/>
      <c r="E29" s="317"/>
      <c r="F29" s="476" t="s">
        <v>133</v>
      </c>
      <c r="G29" s="446"/>
      <c r="H29" s="296">
        <f t="shared" si="8"/>
        <v>0</v>
      </c>
      <c r="I29" s="447"/>
      <c r="J29" s="297"/>
      <c r="K29" s="298"/>
      <c r="L29" s="299"/>
      <c r="M29" s="300"/>
      <c r="N29" s="300"/>
      <c r="O29" s="292"/>
      <c r="P29" s="443"/>
      <c r="Q29" s="301"/>
      <c r="R29" s="301"/>
    </row>
    <row r="30" spans="1:18">
      <c r="A30" s="836"/>
      <c r="B30" s="474">
        <v>0</v>
      </c>
      <c r="C30" s="446"/>
      <c r="D30" s="318"/>
      <c r="E30" s="317"/>
      <c r="F30" s="476" t="s">
        <v>133</v>
      </c>
      <c r="G30" s="446"/>
      <c r="H30" s="296">
        <f t="shared" si="8"/>
        <v>0</v>
      </c>
      <c r="I30" s="447"/>
      <c r="J30" s="297"/>
      <c r="K30" s="298"/>
      <c r="L30" s="299"/>
      <c r="M30" s="300"/>
      <c r="N30" s="300"/>
      <c r="O30" s="292"/>
      <c r="P30" s="443"/>
      <c r="Q30" s="301"/>
      <c r="R30" s="301"/>
    </row>
    <row r="31" spans="1:18" ht="15.75" customHeight="1">
      <c r="A31" s="836"/>
      <c r="B31" s="474">
        <v>0</v>
      </c>
      <c r="C31" s="477"/>
      <c r="D31" s="312"/>
      <c r="E31" s="317"/>
      <c r="F31" s="476" t="s">
        <v>133</v>
      </c>
      <c r="G31" s="446"/>
      <c r="H31" s="296">
        <f t="shared" si="8"/>
        <v>0</v>
      </c>
      <c r="I31" s="447"/>
      <c r="J31" s="297"/>
      <c r="K31" s="298"/>
      <c r="L31" s="299"/>
      <c r="M31" s="300"/>
      <c r="N31" s="300"/>
      <c r="O31" s="292"/>
      <c r="P31" s="443"/>
      <c r="Q31" s="301"/>
      <c r="R31" s="301"/>
    </row>
    <row r="32" spans="1:18">
      <c r="A32" s="836"/>
      <c r="B32" s="474">
        <v>0</v>
      </c>
      <c r="C32" s="477"/>
      <c r="D32" s="312"/>
      <c r="E32" s="441"/>
      <c r="F32" s="476" t="s">
        <v>133</v>
      </c>
      <c r="G32" s="446"/>
      <c r="H32" s="296">
        <f t="shared" si="8"/>
        <v>0</v>
      </c>
      <c r="I32" s="447"/>
      <c r="J32" s="297"/>
      <c r="K32" s="298"/>
      <c r="L32" s="299"/>
      <c r="M32" s="300"/>
      <c r="N32" s="300"/>
      <c r="O32" s="292"/>
      <c r="P32" s="443"/>
      <c r="Q32" s="301"/>
      <c r="R32" s="301"/>
    </row>
    <row r="33" spans="1:18">
      <c r="A33" s="836"/>
      <c r="B33" s="474">
        <v>0</v>
      </c>
      <c r="C33" s="446"/>
      <c r="D33" s="316"/>
      <c r="E33" s="317"/>
      <c r="F33" s="476" t="s">
        <v>133</v>
      </c>
      <c r="G33" s="446"/>
      <c r="H33" s="296">
        <f t="shared" si="8"/>
        <v>0</v>
      </c>
      <c r="I33" s="447"/>
      <c r="J33" s="297"/>
      <c r="K33" s="298"/>
      <c r="L33" s="299"/>
      <c r="M33" s="300"/>
      <c r="N33" s="300"/>
      <c r="O33" s="292"/>
      <c r="P33" s="44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47"/>
      <c r="J34" s="297"/>
      <c r="K34" s="298"/>
      <c r="L34" s="299"/>
      <c r="M34" s="300"/>
      <c r="N34" s="300"/>
      <c r="O34" s="292"/>
      <c r="P34" s="44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47"/>
      <c r="J35" s="297"/>
      <c r="K35" s="298"/>
      <c r="L35" s="299"/>
      <c r="M35" s="300"/>
      <c r="N35" s="300"/>
      <c r="O35" s="292"/>
      <c r="P35" s="44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47"/>
      <c r="J36" s="297"/>
      <c r="K36" s="298"/>
      <c r="L36" s="299"/>
      <c r="M36" s="300"/>
      <c r="N36" s="300"/>
      <c r="O36" s="292"/>
      <c r="P36" s="44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47"/>
      <c r="J37" s="297"/>
      <c r="K37" s="298"/>
      <c r="L37" s="299"/>
      <c r="M37" s="300"/>
      <c r="N37" s="300"/>
      <c r="O37" s="292"/>
      <c r="P37" s="44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2821.6613776467439</v>
      </c>
      <c r="L38" s="309">
        <f>AVERAGE(L25:L37)</f>
        <v>824.86093540605737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839</v>
      </c>
      <c r="B39" s="474">
        <v>0</v>
      </c>
      <c r="C39" s="477"/>
      <c r="D39" s="315"/>
      <c r="E39" s="441"/>
      <c r="F39" s="476" t="s">
        <v>133</v>
      </c>
      <c r="G39" s="446"/>
      <c r="H39" s="296">
        <f t="shared" ref="H39:H47" si="12">F39*G39</f>
        <v>0</v>
      </c>
      <c r="I39" s="44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477"/>
      <c r="D40" s="315"/>
      <c r="E40" s="441"/>
      <c r="F40" s="476" t="s">
        <v>133</v>
      </c>
      <c r="G40" s="446"/>
      <c r="H40" s="296">
        <f t="shared" si="12"/>
        <v>0</v>
      </c>
      <c r="I40" s="44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477"/>
      <c r="D41" s="315"/>
      <c r="E41" s="441"/>
      <c r="F41" s="476" t="s">
        <v>133</v>
      </c>
      <c r="G41" s="446"/>
      <c r="H41" s="296">
        <f t="shared" si="12"/>
        <v>0</v>
      </c>
      <c r="I41" s="44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477"/>
      <c r="D42" s="479"/>
      <c r="E42" s="441"/>
      <c r="F42" s="476" t="s">
        <v>133</v>
      </c>
      <c r="G42" s="446"/>
      <c r="H42" s="296">
        <f t="shared" si="12"/>
        <v>0</v>
      </c>
      <c r="I42" s="44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477"/>
      <c r="D43" s="316"/>
      <c r="E43" s="441"/>
      <c r="F43" s="476" t="s">
        <v>133</v>
      </c>
      <c r="G43" s="446"/>
      <c r="H43" s="296">
        <f t="shared" si="12"/>
        <v>0</v>
      </c>
      <c r="I43" s="447"/>
      <c r="J43" s="297"/>
      <c r="K43" s="298"/>
      <c r="L43" s="299"/>
      <c r="M43" s="300"/>
      <c r="N43" s="300"/>
      <c r="O43" s="292"/>
      <c r="P43" s="443"/>
      <c r="Q43" s="301"/>
      <c r="R43" s="301"/>
    </row>
    <row r="44" spans="1:18">
      <c r="A44" s="839"/>
      <c r="B44" s="474">
        <v>0</v>
      </c>
      <c r="C44" s="477"/>
      <c r="D44" s="316"/>
      <c r="E44" s="322"/>
      <c r="F44" s="476" t="s">
        <v>133</v>
      </c>
      <c r="G44" s="323"/>
      <c r="H44" s="324">
        <f t="shared" si="12"/>
        <v>0</v>
      </c>
      <c r="I44" s="448"/>
      <c r="J44" s="297"/>
      <c r="K44" s="298"/>
      <c r="L44" s="299"/>
      <c r="M44" s="300"/>
      <c r="N44" s="300"/>
      <c r="O44" s="292"/>
      <c r="P44" s="443"/>
      <c r="Q44" s="301"/>
      <c r="R44" s="301"/>
    </row>
    <row r="45" spans="1:18">
      <c r="A45" s="839"/>
      <c r="B45" s="474">
        <v>0</v>
      </c>
      <c r="C45" s="477"/>
      <c r="D45" s="316"/>
      <c r="E45" s="317"/>
      <c r="F45" s="476" t="s">
        <v>133</v>
      </c>
      <c r="G45" s="446"/>
      <c r="H45" s="296">
        <f t="shared" si="12"/>
        <v>0</v>
      </c>
      <c r="I45" s="447"/>
      <c r="J45" s="297"/>
      <c r="K45" s="298"/>
      <c r="L45" s="299"/>
      <c r="M45" s="300"/>
      <c r="N45" s="300"/>
      <c r="O45" s="292"/>
      <c r="P45" s="443"/>
      <c r="Q45" s="301"/>
      <c r="R45" s="301"/>
    </row>
    <row r="46" spans="1:18">
      <c r="A46" s="839"/>
      <c r="B46" s="474">
        <v>0</v>
      </c>
      <c r="C46" s="477"/>
      <c r="D46" s="332"/>
      <c r="E46" s="322"/>
      <c r="F46" s="476" t="s">
        <v>133</v>
      </c>
      <c r="G46" s="323"/>
      <c r="H46" s="324">
        <f t="shared" si="12"/>
        <v>0</v>
      </c>
      <c r="I46" s="448"/>
      <c r="J46" s="297"/>
      <c r="K46" s="298"/>
      <c r="L46" s="299"/>
      <c r="M46" s="300"/>
      <c r="N46" s="300"/>
      <c r="O46" s="292"/>
      <c r="P46" s="443"/>
      <c r="Q46" s="301"/>
      <c r="R46" s="301"/>
    </row>
    <row r="47" spans="1:18">
      <c r="A47" s="839"/>
      <c r="B47" s="474">
        <v>0</v>
      </c>
      <c r="C47" s="477"/>
      <c r="D47" s="315"/>
      <c r="E47" s="317"/>
      <c r="F47" s="476" t="s">
        <v>133</v>
      </c>
      <c r="G47" s="446"/>
      <c r="H47" s="296">
        <f t="shared" si="12"/>
        <v>0</v>
      </c>
      <c r="I47" s="447"/>
      <c r="J47" s="297"/>
      <c r="K47" s="298"/>
      <c r="L47" s="299"/>
      <c r="M47" s="300"/>
      <c r="N47" s="300"/>
      <c r="O47" s="292"/>
      <c r="P47" s="443"/>
      <c r="Q47" s="301"/>
      <c r="R47" s="301"/>
    </row>
    <row r="48" spans="1:18">
      <c r="A48" s="840"/>
      <c r="B48" s="474">
        <v>0</v>
      </c>
      <c r="C48" s="446"/>
      <c r="D48" s="332"/>
      <c r="E48" s="480"/>
      <c r="F48" s="476" t="s">
        <v>133</v>
      </c>
      <c r="G48" s="446"/>
      <c r="H48" s="296"/>
      <c r="I48" s="447"/>
      <c r="J48" s="297"/>
      <c r="K48" s="298"/>
      <c r="L48" s="299"/>
      <c r="M48" s="300"/>
      <c r="N48" s="300"/>
      <c r="O48" s="292"/>
      <c r="P48" s="443"/>
      <c r="Q48" s="301"/>
      <c r="R48" s="301"/>
    </row>
    <row r="49" spans="1:18">
      <c r="A49" s="840"/>
      <c r="B49" s="474">
        <v>0</v>
      </c>
      <c r="C49" s="446"/>
      <c r="D49" s="325"/>
      <c r="E49" s="326"/>
      <c r="F49" s="476" t="s">
        <v>133</v>
      </c>
      <c r="G49" s="292"/>
      <c r="H49" s="324">
        <f>F49*G49</f>
        <v>0</v>
      </c>
      <c r="I49" s="443"/>
      <c r="J49" s="297"/>
      <c r="K49" s="298"/>
      <c r="L49" s="299"/>
      <c r="M49" s="300"/>
      <c r="N49" s="300"/>
      <c r="O49" s="292"/>
      <c r="P49" s="443"/>
      <c r="Q49" s="301"/>
      <c r="R49" s="301"/>
    </row>
    <row r="50" spans="1:18">
      <c r="A50" s="840"/>
      <c r="B50" s="474">
        <v>0</v>
      </c>
      <c r="C50" s="446"/>
      <c r="D50" s="325"/>
      <c r="E50" s="326"/>
      <c r="F50" s="476" t="s">
        <v>133</v>
      </c>
      <c r="G50" s="292"/>
      <c r="H50" s="324">
        <f>F50*G50</f>
        <v>0</v>
      </c>
      <c r="I50" s="443"/>
      <c r="J50" s="297"/>
      <c r="K50" s="298"/>
      <c r="L50" s="299"/>
      <c r="M50" s="300"/>
      <c r="N50" s="300"/>
      <c r="O50" s="292"/>
      <c r="P50" s="44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835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840</v>
      </c>
      <c r="B52" s="474" t="s">
        <v>131</v>
      </c>
      <c r="C52" s="477"/>
      <c r="D52" s="315" t="s">
        <v>114</v>
      </c>
      <c r="E52" s="481"/>
      <c r="F52" s="476">
        <v>18.18</v>
      </c>
      <c r="G52" s="446">
        <v>1097</v>
      </c>
      <c r="H52" s="296">
        <f>F52*G52</f>
        <v>19943.46</v>
      </c>
      <c r="I52" s="447"/>
      <c r="J52" s="297">
        <v>3</v>
      </c>
      <c r="K52" s="298">
        <f>G52/P52*60</f>
        <v>3134.2857142857015</v>
      </c>
      <c r="L52" s="299">
        <f>K52/J52</f>
        <v>1044.7619047619005</v>
      </c>
      <c r="M52" s="300">
        <v>0.30555555555555552</v>
      </c>
      <c r="N52" s="300">
        <v>0.32013888888888892</v>
      </c>
      <c r="O52" s="298">
        <v>20</v>
      </c>
      <c r="P52" s="443">
        <f>(N52-M52)*24*60</f>
        <v>21.000000000000085</v>
      </c>
      <c r="Q52" s="301"/>
      <c r="R52" s="301"/>
    </row>
    <row r="53" spans="1:18" ht="15.6" customHeight="1">
      <c r="A53" s="825"/>
      <c r="B53" s="474" t="s">
        <v>131</v>
      </c>
      <c r="C53" s="477"/>
      <c r="D53" s="315" t="s">
        <v>110</v>
      </c>
      <c r="E53" s="331"/>
      <c r="F53" s="476">
        <v>25.03</v>
      </c>
      <c r="G53" s="302">
        <v>778</v>
      </c>
      <c r="H53" s="296">
        <f t="shared" ref="H53:H116" si="13">F53*G53</f>
        <v>19473.34</v>
      </c>
      <c r="I53" s="447"/>
      <c r="J53" s="297">
        <v>4</v>
      </c>
      <c r="K53" s="298">
        <f t="shared" ref="K53:K57" si="14">G53/P53*60</f>
        <v>3111.9999999999945</v>
      </c>
      <c r="L53" s="299">
        <f t="shared" ref="L53:L57" si="15">K53/J53</f>
        <v>777.99999999999864</v>
      </c>
      <c r="M53" s="300">
        <v>0.33402777777777781</v>
      </c>
      <c r="N53" s="300">
        <v>0.3444444444444445</v>
      </c>
      <c r="O53" s="298">
        <v>20</v>
      </c>
      <c r="P53" s="443">
        <f t="shared" ref="P53:P57" si="16">(N53-M53)*24*60</f>
        <v>15.000000000000027</v>
      </c>
      <c r="Q53" s="301"/>
      <c r="R53" s="301"/>
    </row>
    <row r="54" spans="1:18" ht="15.6" customHeight="1">
      <c r="A54" s="825"/>
      <c r="B54" s="474" t="s">
        <v>131</v>
      </c>
      <c r="C54" s="477"/>
      <c r="D54" s="315" t="s">
        <v>111</v>
      </c>
      <c r="E54" s="441"/>
      <c r="F54" s="476">
        <v>24.82</v>
      </c>
      <c r="G54" s="302">
        <v>1048</v>
      </c>
      <c r="H54" s="296">
        <f t="shared" si="13"/>
        <v>26011.360000000001</v>
      </c>
      <c r="I54" s="447"/>
      <c r="J54" s="297">
        <v>4</v>
      </c>
      <c r="K54" s="298">
        <f t="shared" si="14"/>
        <v>3143.9999999999991</v>
      </c>
      <c r="L54" s="299">
        <f t="shared" si="15"/>
        <v>785.99999999999977</v>
      </c>
      <c r="M54" s="300">
        <v>0.35833333333333334</v>
      </c>
      <c r="N54" s="300">
        <v>0.37222222222222223</v>
      </c>
      <c r="O54" s="298">
        <v>20</v>
      </c>
      <c r="P54" s="443">
        <f t="shared" si="16"/>
        <v>20.000000000000007</v>
      </c>
      <c r="Q54" s="301"/>
      <c r="R54" s="301"/>
    </row>
    <row r="55" spans="1:18" ht="15.6" customHeight="1">
      <c r="A55" s="825"/>
      <c r="B55" s="474" t="s">
        <v>131</v>
      </c>
      <c r="C55" s="477"/>
      <c r="D55" s="315" t="s">
        <v>112</v>
      </c>
      <c r="E55" s="317"/>
      <c r="F55" s="476">
        <v>30</v>
      </c>
      <c r="G55" s="302">
        <v>1475</v>
      </c>
      <c r="H55" s="296">
        <f t="shared" si="13"/>
        <v>44250</v>
      </c>
      <c r="I55" s="447"/>
      <c r="J55" s="297">
        <v>4</v>
      </c>
      <c r="K55" s="298">
        <f t="shared" si="14"/>
        <v>3160.7142857142971</v>
      </c>
      <c r="L55" s="299">
        <f t="shared" si="15"/>
        <v>790.17857142857429</v>
      </c>
      <c r="M55" s="300">
        <v>0.38611111111111113</v>
      </c>
      <c r="N55" s="300">
        <v>0.4055555555555555</v>
      </c>
      <c r="O55" s="298">
        <v>20</v>
      </c>
      <c r="P55" s="443">
        <f t="shared" si="16"/>
        <v>27.999999999999901</v>
      </c>
      <c r="Q55" s="301">
        <v>0.4055555555555555</v>
      </c>
      <c r="R55" s="301">
        <v>0.44722222222222219</v>
      </c>
    </row>
    <row r="56" spans="1:18" ht="15.6" customHeight="1">
      <c r="A56" s="825"/>
      <c r="B56" s="474" t="s">
        <v>131</v>
      </c>
      <c r="C56" s="477"/>
      <c r="D56" s="316" t="s">
        <v>841</v>
      </c>
      <c r="E56" s="317"/>
      <c r="F56" s="476">
        <v>23.72</v>
      </c>
      <c r="G56" s="302">
        <v>1072</v>
      </c>
      <c r="H56" s="296">
        <f t="shared" si="13"/>
        <v>25427.84</v>
      </c>
      <c r="I56" s="447"/>
      <c r="J56" s="297">
        <v>4</v>
      </c>
      <c r="K56" s="298">
        <f t="shared" si="14"/>
        <v>2923.6363636363635</v>
      </c>
      <c r="L56" s="299">
        <f t="shared" si="15"/>
        <v>730.90909090909088</v>
      </c>
      <c r="M56" s="300">
        <v>0.46458333333333335</v>
      </c>
      <c r="N56" s="300">
        <v>0.47986111111111113</v>
      </c>
      <c r="O56" s="298">
        <v>20</v>
      </c>
      <c r="P56" s="443">
        <f t="shared" si="16"/>
        <v>22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2397</v>
      </c>
      <c r="H57" s="296">
        <f t="shared" si="13"/>
        <v>40916.79</v>
      </c>
      <c r="I57" s="447"/>
      <c r="J57" s="297">
        <v>3</v>
      </c>
      <c r="K57" s="298">
        <f t="shared" si="14"/>
        <v>3268.6363636363635</v>
      </c>
      <c r="L57" s="299">
        <f t="shared" si="15"/>
        <v>1089.5454545454545</v>
      </c>
      <c r="M57" s="300">
        <v>0.49444444444444446</v>
      </c>
      <c r="N57" s="300">
        <v>0.52500000000000002</v>
      </c>
      <c r="O57" s="298">
        <v>20</v>
      </c>
      <c r="P57" s="443">
        <f t="shared" si="16"/>
        <v>44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47"/>
      <c r="J58" s="297"/>
      <c r="K58" s="298"/>
      <c r="L58" s="299"/>
      <c r="M58" s="300"/>
      <c r="N58" s="300"/>
      <c r="O58" s="298"/>
      <c r="P58" s="443"/>
      <c r="Q58" s="301"/>
      <c r="R58" s="301"/>
    </row>
    <row r="59" spans="1:18" ht="15.6" customHeight="1">
      <c r="A59" s="825"/>
      <c r="B59" s="474">
        <v>0</v>
      </c>
      <c r="C59" s="477"/>
      <c r="D59" s="332"/>
      <c r="E59" s="317"/>
      <c r="F59" s="476" t="s">
        <v>133</v>
      </c>
      <c r="G59" s="302"/>
      <c r="H59" s="296">
        <f t="shared" si="13"/>
        <v>0</v>
      </c>
      <c r="I59" s="447"/>
      <c r="J59" s="297"/>
      <c r="K59" s="298"/>
      <c r="L59" s="299"/>
      <c r="M59" s="300"/>
      <c r="N59" s="300"/>
      <c r="O59" s="298"/>
      <c r="P59" s="443"/>
      <c r="Q59" s="301"/>
      <c r="R59" s="301"/>
    </row>
    <row r="60" spans="1:18" ht="15.6" customHeight="1">
      <c r="A60" s="825"/>
      <c r="B60" s="474">
        <v>0</v>
      </c>
      <c r="C60" s="477"/>
      <c r="D60" s="479"/>
      <c r="E60" s="335"/>
      <c r="F60" s="476" t="s">
        <v>133</v>
      </c>
      <c r="G60" s="302"/>
      <c r="H60" s="296">
        <f t="shared" si="13"/>
        <v>0</v>
      </c>
      <c r="I60" s="447"/>
      <c r="J60" s="297"/>
      <c r="K60" s="298"/>
      <c r="L60" s="299"/>
      <c r="M60" s="300"/>
      <c r="N60" s="300"/>
      <c r="O60" s="298"/>
      <c r="P60" s="443"/>
      <c r="Q60" s="301"/>
      <c r="R60" s="301"/>
    </row>
    <row r="61" spans="1:18" ht="15.6" customHeight="1">
      <c r="A61" s="825"/>
      <c r="B61" s="474">
        <v>0</v>
      </c>
      <c r="C61" s="477"/>
      <c r="D61" s="315"/>
      <c r="E61" s="317"/>
      <c r="F61" s="476" t="s">
        <v>133</v>
      </c>
      <c r="G61" s="302"/>
      <c r="H61" s="296">
        <f t="shared" si="13"/>
        <v>0</v>
      </c>
      <c r="I61" s="447"/>
      <c r="J61" s="297"/>
      <c r="K61" s="298"/>
      <c r="L61" s="299"/>
      <c r="M61" s="300"/>
      <c r="N61" s="300"/>
      <c r="O61" s="298"/>
      <c r="P61" s="443"/>
      <c r="Q61" s="301"/>
      <c r="R61" s="301"/>
    </row>
    <row r="62" spans="1:18" ht="15.6" customHeight="1">
      <c r="A62" s="825"/>
      <c r="B62" s="474">
        <v>0</v>
      </c>
      <c r="C62" s="477"/>
      <c r="D62" s="332"/>
      <c r="E62" s="483"/>
      <c r="F62" s="476" t="s">
        <v>133</v>
      </c>
      <c r="G62" s="302"/>
      <c r="H62" s="296">
        <f t="shared" si="13"/>
        <v>0</v>
      </c>
      <c r="I62" s="447"/>
      <c r="J62" s="297"/>
      <c r="K62" s="298"/>
      <c r="L62" s="299"/>
      <c r="M62" s="300"/>
      <c r="N62" s="300"/>
      <c r="O62" s="298"/>
      <c r="P62" s="44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48"/>
      <c r="J63" s="297"/>
      <c r="K63" s="298"/>
      <c r="L63" s="299"/>
      <c r="M63" s="300"/>
      <c r="N63" s="300"/>
      <c r="O63" s="292"/>
      <c r="P63" s="443"/>
      <c r="Q63" s="301"/>
      <c r="R63" s="301"/>
    </row>
    <row r="64" spans="1:18" ht="15.75" customHeight="1">
      <c r="A64" s="826"/>
      <c r="B64" s="474">
        <v>0</v>
      </c>
      <c r="C64" s="6" t="s">
        <v>843</v>
      </c>
      <c r="D64" s="827" t="s">
        <v>835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3123.8787878787866</v>
      </c>
      <c r="L64" s="309">
        <f>AVERAGE(L52:L63)</f>
        <v>869.89917027416993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844</v>
      </c>
      <c r="B65" s="474" t="s">
        <v>131</v>
      </c>
      <c r="C65" s="477"/>
      <c r="D65" s="316" t="s">
        <v>845</v>
      </c>
      <c r="E65" s="481"/>
      <c r="F65" s="476">
        <v>22.281818181818181</v>
      </c>
      <c r="G65" s="446">
        <v>847</v>
      </c>
      <c r="H65" s="296">
        <f>F65*G65</f>
        <v>18872.7</v>
      </c>
      <c r="I65" s="447"/>
      <c r="J65" s="297">
        <v>4</v>
      </c>
      <c r="K65" s="298">
        <f t="shared" ref="K65:K72" si="17">G65/P65*60</f>
        <v>3176.2500000000036</v>
      </c>
      <c r="L65" s="299">
        <f t="shared" ref="L65:L72" si="18">K65/J65</f>
        <v>794.06250000000091</v>
      </c>
      <c r="M65" s="300">
        <v>0.18055555555555555</v>
      </c>
      <c r="N65" s="300">
        <v>0.19166666666666665</v>
      </c>
      <c r="O65" s="298">
        <v>20</v>
      </c>
      <c r="P65" s="443">
        <f>(N65-M65)*24*60</f>
        <v>15.999999999999982</v>
      </c>
      <c r="Q65" s="301"/>
      <c r="R65" s="301"/>
    </row>
    <row r="66" spans="1:18" ht="15.6" customHeight="1">
      <c r="A66" s="829"/>
      <c r="B66" s="474" t="s">
        <v>131</v>
      </c>
      <c r="C66" s="477"/>
      <c r="D66" s="316" t="s">
        <v>115</v>
      </c>
      <c r="E66" s="331"/>
      <c r="F66" s="476">
        <v>18.18</v>
      </c>
      <c r="G66" s="302">
        <v>1682</v>
      </c>
      <c r="H66" s="296">
        <f t="shared" ref="H66:H74" si="19">F66*G66</f>
        <v>30578.76</v>
      </c>
      <c r="I66" s="447"/>
      <c r="J66" s="297">
        <v>3</v>
      </c>
      <c r="K66" s="298">
        <f t="shared" si="17"/>
        <v>3153.7500000000036</v>
      </c>
      <c r="L66" s="299">
        <f t="shared" si="18"/>
        <v>1051.2500000000011</v>
      </c>
      <c r="M66" s="300">
        <v>0.20555555555555557</v>
      </c>
      <c r="N66" s="300">
        <v>0.22777777777777777</v>
      </c>
      <c r="O66" s="298">
        <v>20</v>
      </c>
      <c r="P66" s="443">
        <f t="shared" ref="P66:P72" si="20">(N66-M66)*24*60</f>
        <v>31.999999999999964</v>
      </c>
      <c r="Q66" s="301"/>
      <c r="R66" s="301"/>
    </row>
    <row r="67" spans="1:18" ht="15.6" customHeight="1">
      <c r="A67" s="829"/>
      <c r="B67" s="474" t="s">
        <v>131</v>
      </c>
      <c r="C67" s="477"/>
      <c r="D67" s="332" t="s">
        <v>846</v>
      </c>
      <c r="E67" s="317"/>
      <c r="F67" s="476">
        <v>17.890909090909091</v>
      </c>
      <c r="G67" s="302">
        <v>1839</v>
      </c>
      <c r="H67" s="296">
        <f t="shared" si="19"/>
        <v>32901.381818181821</v>
      </c>
      <c r="I67" s="447"/>
      <c r="J67" s="297">
        <v>3</v>
      </c>
      <c r="K67" s="298">
        <f t="shared" si="17"/>
        <v>3152.5714285714289</v>
      </c>
      <c r="L67" s="299">
        <f t="shared" si="18"/>
        <v>1050.8571428571429</v>
      </c>
      <c r="M67" s="300">
        <v>0.24166666666666667</v>
      </c>
      <c r="N67" s="300">
        <v>0.26597222222222222</v>
      </c>
      <c r="O67" s="298">
        <v>20</v>
      </c>
      <c r="P67" s="443">
        <f t="shared" si="20"/>
        <v>34.999999999999993</v>
      </c>
      <c r="Q67" s="301">
        <v>0.26597222222222222</v>
      </c>
      <c r="R67" s="301">
        <v>0.30763888888888891</v>
      </c>
    </row>
    <row r="68" spans="1:18" ht="15.6" customHeight="1">
      <c r="A68" s="829"/>
      <c r="B68" s="474" t="s">
        <v>131</v>
      </c>
      <c r="C68" s="477"/>
      <c r="D68" s="332" t="s">
        <v>116</v>
      </c>
      <c r="E68" s="317"/>
      <c r="F68" s="476">
        <v>14.285714285714283</v>
      </c>
      <c r="G68" s="302">
        <v>4882</v>
      </c>
      <c r="H68" s="296">
        <f t="shared" si="19"/>
        <v>69742.85714285713</v>
      </c>
      <c r="I68" s="447"/>
      <c r="J68" s="297">
        <v>3</v>
      </c>
      <c r="K68" s="298">
        <f t="shared" si="17"/>
        <v>3183.913043478261</v>
      </c>
      <c r="L68" s="299">
        <f t="shared" si="18"/>
        <v>1061.304347826087</v>
      </c>
      <c r="M68" s="300">
        <v>0.3666666666666667</v>
      </c>
      <c r="N68" s="300">
        <v>0.43055555555555558</v>
      </c>
      <c r="O68" s="298">
        <v>20</v>
      </c>
      <c r="P68" s="443">
        <f t="shared" si="20"/>
        <v>92</v>
      </c>
      <c r="Q68" s="301"/>
      <c r="R68" s="301"/>
    </row>
    <row r="69" spans="1:18" ht="15.6" customHeight="1">
      <c r="A69" s="829"/>
      <c r="B69" s="474" t="s">
        <v>131</v>
      </c>
      <c r="C69" s="477"/>
      <c r="D69" s="316" t="s">
        <v>847</v>
      </c>
      <c r="E69" s="317"/>
      <c r="F69" s="476">
        <v>16.66</v>
      </c>
      <c r="G69" s="302">
        <v>3142</v>
      </c>
      <c r="H69" s="296">
        <f t="shared" si="19"/>
        <v>52345.72</v>
      </c>
      <c r="I69" s="447"/>
      <c r="J69" s="297">
        <v>4</v>
      </c>
      <c r="K69" s="298">
        <f t="shared" si="17"/>
        <v>3195.2542372881344</v>
      </c>
      <c r="L69" s="299">
        <f t="shared" si="18"/>
        <v>798.8135593220336</v>
      </c>
      <c r="M69" s="300">
        <v>0.44444444444444442</v>
      </c>
      <c r="N69" s="300">
        <v>0.48541666666666666</v>
      </c>
      <c r="O69" s="298">
        <v>20</v>
      </c>
      <c r="P69" s="443">
        <f t="shared" si="20"/>
        <v>59.000000000000028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3073</v>
      </c>
      <c r="H70" s="296">
        <f t="shared" si="19"/>
        <v>43114.189999999995</v>
      </c>
      <c r="I70" s="447"/>
      <c r="J70" s="297">
        <v>3</v>
      </c>
      <c r="K70" s="298">
        <f t="shared" si="17"/>
        <v>3178.9655172413773</v>
      </c>
      <c r="L70" s="299">
        <f t="shared" si="18"/>
        <v>1059.6551724137923</v>
      </c>
      <c r="M70" s="300">
        <v>0.4993055555555555</v>
      </c>
      <c r="N70" s="300">
        <v>0.5395833333333333</v>
      </c>
      <c r="O70" s="298">
        <v>20</v>
      </c>
      <c r="P70" s="443">
        <f t="shared" si="20"/>
        <v>58.000000000000036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848</v>
      </c>
      <c r="E71" s="317"/>
      <c r="F71" s="476">
        <v>25.2</v>
      </c>
      <c r="G71" s="334">
        <v>1065</v>
      </c>
      <c r="H71" s="296">
        <f t="shared" si="19"/>
        <v>26838</v>
      </c>
      <c r="I71" s="447"/>
      <c r="J71" s="297">
        <v>3</v>
      </c>
      <c r="K71" s="298">
        <f t="shared" si="17"/>
        <v>3195.0000000000114</v>
      </c>
      <c r="L71" s="299">
        <f t="shared" si="18"/>
        <v>1065.0000000000039</v>
      </c>
      <c r="M71" s="300">
        <v>0.55347222222222225</v>
      </c>
      <c r="N71" s="300">
        <v>0.56736111111111109</v>
      </c>
      <c r="O71" s="298">
        <v>20</v>
      </c>
      <c r="P71" s="443">
        <f t="shared" si="20"/>
        <v>19.999999999999929</v>
      </c>
      <c r="Q71" s="301"/>
      <c r="R71" s="301"/>
    </row>
    <row r="72" spans="1:18" ht="15.6" customHeight="1">
      <c r="A72" s="829"/>
      <c r="B72" s="474" t="s">
        <v>131</v>
      </c>
      <c r="C72" s="477"/>
      <c r="D72" s="332" t="s">
        <v>849</v>
      </c>
      <c r="E72" s="317"/>
      <c r="F72" s="476">
        <v>20.72</v>
      </c>
      <c r="G72" s="302">
        <v>2365</v>
      </c>
      <c r="H72" s="296">
        <f t="shared" si="19"/>
        <v>49002.799999999996</v>
      </c>
      <c r="I72" s="447"/>
      <c r="J72" s="297">
        <v>3</v>
      </c>
      <c r="K72" s="298">
        <f t="shared" si="17"/>
        <v>3153.3333333333335</v>
      </c>
      <c r="L72" s="299">
        <f t="shared" si="18"/>
        <v>1051.1111111111111</v>
      </c>
      <c r="M72" s="300">
        <v>0.58124999999999993</v>
      </c>
      <c r="N72" s="300">
        <v>0.61249999999999993</v>
      </c>
      <c r="O72" s="298">
        <v>20</v>
      </c>
      <c r="P72" s="443">
        <f t="shared" si="20"/>
        <v>45</v>
      </c>
      <c r="Q72" s="301"/>
      <c r="R72" s="301"/>
    </row>
    <row r="73" spans="1:18" ht="15.6" customHeight="1">
      <c r="A73" s="829"/>
      <c r="B73" s="474">
        <v>0</v>
      </c>
      <c r="C73" s="477"/>
      <c r="D73" s="332"/>
      <c r="E73" s="317"/>
      <c r="F73" s="476" t="s">
        <v>133</v>
      </c>
      <c r="G73" s="302"/>
      <c r="H73" s="296">
        <f t="shared" si="19"/>
        <v>0</v>
      </c>
      <c r="I73" s="447"/>
      <c r="J73" s="297"/>
      <c r="K73" s="298"/>
      <c r="L73" s="299"/>
      <c r="M73" s="300"/>
      <c r="N73" s="300"/>
      <c r="O73" s="298"/>
      <c r="P73" s="443"/>
      <c r="Q73" s="301"/>
      <c r="R73" s="301"/>
    </row>
    <row r="74" spans="1:18" ht="15.6" customHeight="1">
      <c r="A74" s="829"/>
      <c r="B74" s="474">
        <v>0</v>
      </c>
      <c r="C74" s="477"/>
      <c r="D74" s="332"/>
      <c r="E74" s="317"/>
      <c r="F74" s="476" t="s">
        <v>133</v>
      </c>
      <c r="G74" s="302"/>
      <c r="H74" s="296">
        <f t="shared" si="19"/>
        <v>0</v>
      </c>
      <c r="I74" s="447"/>
      <c r="J74" s="297"/>
      <c r="K74" s="298"/>
      <c r="L74" s="299"/>
      <c r="M74" s="300"/>
      <c r="N74" s="300"/>
      <c r="O74" s="298"/>
      <c r="P74" s="443"/>
      <c r="Q74" s="301"/>
      <c r="R74" s="301"/>
    </row>
    <row r="75" spans="1:18" ht="15.75" customHeight="1">
      <c r="A75" s="830"/>
      <c r="B75" s="474">
        <v>0</v>
      </c>
      <c r="C75" s="6" t="s">
        <v>850</v>
      </c>
      <c r="D75" s="827" t="s">
        <v>835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3173.6296949890693</v>
      </c>
      <c r="L75" s="309">
        <f>AVERAGE(L65:L74)</f>
        <v>991.50672919127157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4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446"/>
      <c r="H77" s="296">
        <f t="shared" si="13"/>
        <v>0</v>
      </c>
      <c r="I77" s="447"/>
      <c r="J77" s="297"/>
      <c r="K77" s="298"/>
      <c r="L77" s="299"/>
      <c r="M77" s="300"/>
      <c r="N77" s="300"/>
      <c r="O77" s="292"/>
      <c r="P77" s="443"/>
      <c r="Q77" s="292"/>
      <c r="R77" s="292"/>
    </row>
    <row r="78" spans="1:18">
      <c r="A78" s="831"/>
      <c r="B78" s="474">
        <v>0</v>
      </c>
      <c r="C78" s="293"/>
      <c r="D78" s="439"/>
      <c r="E78" s="439"/>
      <c r="F78" s="476" t="s">
        <v>133</v>
      </c>
      <c r="G78" s="319"/>
      <c r="H78" s="296">
        <f t="shared" si="13"/>
        <v>0</v>
      </c>
      <c r="I78" s="447"/>
      <c r="J78" s="297"/>
      <c r="K78" s="298"/>
      <c r="L78" s="299"/>
      <c r="M78" s="300"/>
      <c r="N78" s="300"/>
      <c r="O78" s="292"/>
      <c r="P78" s="443"/>
      <c r="Q78" s="292"/>
      <c r="R78" s="292"/>
    </row>
    <row r="79" spans="1:18">
      <c r="A79" s="831"/>
      <c r="B79" s="474">
        <v>0</v>
      </c>
      <c r="C79" s="293"/>
      <c r="D79" s="439"/>
      <c r="E79" s="439"/>
      <c r="F79" s="476" t="s">
        <v>133</v>
      </c>
      <c r="G79" s="319"/>
      <c r="H79" s="296">
        <f t="shared" si="13"/>
        <v>0</v>
      </c>
      <c r="I79" s="447"/>
      <c r="J79" s="297"/>
      <c r="K79" s="298"/>
      <c r="L79" s="299"/>
      <c r="M79" s="300"/>
      <c r="N79" s="300"/>
      <c r="O79" s="292"/>
      <c r="P79" s="443"/>
      <c r="Q79" s="292"/>
      <c r="R79" s="292"/>
    </row>
    <row r="80" spans="1:18">
      <c r="A80" s="831"/>
      <c r="B80" s="474">
        <v>0</v>
      </c>
      <c r="C80" s="293"/>
      <c r="D80" s="439"/>
      <c r="E80" s="439"/>
      <c r="F80" s="476" t="s">
        <v>133</v>
      </c>
      <c r="G80" s="319"/>
      <c r="H80" s="296">
        <f t="shared" si="13"/>
        <v>0</v>
      </c>
      <c r="I80" s="447"/>
      <c r="J80" s="297"/>
      <c r="K80" s="298"/>
      <c r="L80" s="299"/>
      <c r="M80" s="300"/>
      <c r="N80" s="300"/>
      <c r="O80" s="292"/>
      <c r="P80" s="44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835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978</v>
      </c>
      <c r="H82" s="341">
        <f t="shared" ref="H82:H90" si="21">F82*G82</f>
        <v>16841.16</v>
      </c>
      <c r="I82" s="447"/>
      <c r="J82" s="297">
        <v>3</v>
      </c>
      <c r="K82" s="298">
        <f t="shared" ref="K82" si="22">G82/P82*60</f>
        <v>2933.9999999999873</v>
      </c>
      <c r="L82" s="299">
        <f t="shared" ref="L82" si="23">K82/J82</f>
        <v>977.99999999999579</v>
      </c>
      <c r="M82" s="300">
        <v>0.72222222222222221</v>
      </c>
      <c r="N82" s="300">
        <v>0.73611111111111116</v>
      </c>
      <c r="O82" s="298">
        <v>20</v>
      </c>
      <c r="P82" s="443">
        <f t="shared" ref="P82" si="24">(N82-M82)*24*60</f>
        <v>20.000000000000089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47"/>
      <c r="J83" s="297"/>
      <c r="K83" s="298"/>
      <c r="L83" s="299"/>
      <c r="M83" s="300"/>
      <c r="N83" s="300"/>
      <c r="O83" s="298"/>
      <c r="P83" s="44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4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4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446"/>
      <c r="H86" s="342">
        <f t="shared" si="21"/>
        <v>0</v>
      </c>
      <c r="I86" s="44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446"/>
      <c r="H87" s="342">
        <f t="shared" si="21"/>
        <v>0</v>
      </c>
      <c r="I87" s="44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446"/>
      <c r="H88" s="342">
        <f t="shared" si="21"/>
        <v>0</v>
      </c>
      <c r="I88" s="44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446"/>
      <c r="H89" s="342">
        <f t="shared" si="21"/>
        <v>0</v>
      </c>
      <c r="I89" s="44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446"/>
      <c r="H90" s="342">
        <f t="shared" si="21"/>
        <v>0</v>
      </c>
      <c r="I90" s="44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836</v>
      </c>
      <c r="D91" s="815" t="s">
        <v>835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2933.9999999999873</v>
      </c>
      <c r="L91" s="309">
        <f>AVERAGE(L82:L90)</f>
        <v>977.99999999999579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446">
        <v>1616</v>
      </c>
      <c r="H92" s="296">
        <f t="shared" ref="H92:H99" si="25">F92*G92</f>
        <v>39656.639999999999</v>
      </c>
      <c r="I92" s="447"/>
      <c r="J92" s="297">
        <v>3</v>
      </c>
      <c r="K92" s="298">
        <f>G92/P92*60</f>
        <v>2154.6666666666665</v>
      </c>
      <c r="L92" s="299">
        <f t="shared" ref="L92:L93" si="26">K92/J92</f>
        <v>718.22222222222217</v>
      </c>
      <c r="M92" s="300">
        <v>0.72222222222222221</v>
      </c>
      <c r="N92" s="300">
        <v>0.75347222222222221</v>
      </c>
      <c r="O92" s="292">
        <v>20</v>
      </c>
      <c r="P92" s="443">
        <f>(N92-M92)*24*60</f>
        <v>45</v>
      </c>
      <c r="Q92" s="301"/>
      <c r="R92" s="301"/>
    </row>
    <row r="93" spans="1:18">
      <c r="A93" s="817"/>
      <c r="B93" s="474" t="s">
        <v>131</v>
      </c>
      <c r="C93" s="293"/>
      <c r="D93" s="315" t="s">
        <v>855</v>
      </c>
      <c r="E93" s="335"/>
      <c r="F93" s="476">
        <v>23.27</v>
      </c>
      <c r="G93" s="302">
        <v>1191</v>
      </c>
      <c r="H93" s="296">
        <f t="shared" si="25"/>
        <v>27714.57</v>
      </c>
      <c r="I93" s="447"/>
      <c r="J93" s="297">
        <v>4</v>
      </c>
      <c r="K93" s="298">
        <f t="shared" ref="K93" si="27">G93/P93*60</f>
        <v>2381.9999999999959</v>
      </c>
      <c r="L93" s="299">
        <f t="shared" si="26"/>
        <v>595.49999999999898</v>
      </c>
      <c r="M93" s="300">
        <v>0.76736111111111116</v>
      </c>
      <c r="N93" s="300">
        <v>0.78819444444444453</v>
      </c>
      <c r="O93" s="292">
        <v>20</v>
      </c>
      <c r="P93" s="443">
        <f>(N93-M93)*24*60</f>
        <v>30.000000000000053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47"/>
      <c r="J94" s="297"/>
      <c r="K94" s="298"/>
      <c r="L94" s="299"/>
      <c r="M94" s="300"/>
      <c r="N94" s="300"/>
      <c r="O94" s="292"/>
      <c r="P94" s="44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47"/>
      <c r="J95" s="297"/>
      <c r="K95" s="298"/>
      <c r="L95" s="299"/>
      <c r="M95" s="300"/>
      <c r="N95" s="300"/>
      <c r="O95" s="292"/>
      <c r="P95" s="44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47"/>
      <c r="J96" s="297"/>
      <c r="K96" s="298"/>
      <c r="L96" s="299"/>
      <c r="M96" s="300"/>
      <c r="N96" s="300"/>
      <c r="O96" s="292"/>
      <c r="P96" s="44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47"/>
      <c r="J97" s="297"/>
      <c r="K97" s="298"/>
      <c r="L97" s="299"/>
      <c r="M97" s="300"/>
      <c r="N97" s="300"/>
      <c r="O97" s="292"/>
      <c r="P97" s="44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47"/>
      <c r="J98" s="297"/>
      <c r="K98" s="298"/>
      <c r="L98" s="299"/>
      <c r="M98" s="300"/>
      <c r="N98" s="300"/>
      <c r="O98" s="292"/>
      <c r="P98" s="44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47"/>
      <c r="J99" s="297"/>
      <c r="K99" s="298"/>
      <c r="L99" s="299"/>
      <c r="M99" s="300"/>
      <c r="N99" s="300"/>
      <c r="O99" s="292"/>
      <c r="P99" s="443"/>
      <c r="Q99" s="301"/>
      <c r="R99" s="301"/>
    </row>
    <row r="100" spans="1:18" ht="15.75" customHeight="1">
      <c r="A100" s="818"/>
      <c r="B100" s="474">
        <v>0</v>
      </c>
      <c r="C100" s="6" t="s">
        <v>856</v>
      </c>
      <c r="D100" s="819" t="s">
        <v>835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2268.3333333333312</v>
      </c>
      <c r="L100" s="309">
        <f>AVERAGE(L92:L99)</f>
        <v>656.86111111111063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446">
        <v>1221</v>
      </c>
      <c r="H101" s="296">
        <f t="shared" ref="H101:H110" si="28">F101*G101</f>
        <v>30561.63</v>
      </c>
      <c r="I101" s="447"/>
      <c r="J101" s="297">
        <v>4</v>
      </c>
      <c r="K101" s="298">
        <f>G101/P101*60</f>
        <v>2930.3999999999915</v>
      </c>
      <c r="L101" s="299">
        <f t="shared" ref="L101:L105" si="29">K101/J101</f>
        <v>732.59999999999786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446">
        <v>1944</v>
      </c>
      <c r="H102" s="296">
        <f t="shared" si="28"/>
        <v>48250.080000000002</v>
      </c>
      <c r="I102" s="447"/>
      <c r="J102" s="297">
        <v>4</v>
      </c>
      <c r="K102" s="298">
        <f t="shared" ref="K102:K105" si="31">G102/P102*60</f>
        <v>2915.9999999999986</v>
      </c>
      <c r="L102" s="299">
        <f t="shared" si="29"/>
        <v>728.99999999999966</v>
      </c>
      <c r="M102" s="300">
        <v>0.75347222222222221</v>
      </c>
      <c r="N102" s="300">
        <v>0.78125</v>
      </c>
      <c r="O102" s="292">
        <v>20</v>
      </c>
      <c r="P102" s="298">
        <f t="shared" si="30"/>
        <v>40.000000000000014</v>
      </c>
      <c r="Q102" s="301"/>
      <c r="R102" s="301"/>
    </row>
    <row r="103" spans="1:18">
      <c r="A103" s="821"/>
      <c r="B103" s="474" t="s">
        <v>131</v>
      </c>
      <c r="C103" s="6"/>
      <c r="D103" s="315" t="s">
        <v>858</v>
      </c>
      <c r="E103" s="315"/>
      <c r="F103" s="476">
        <v>30</v>
      </c>
      <c r="G103" s="446">
        <v>2024</v>
      </c>
      <c r="H103" s="296">
        <f t="shared" si="28"/>
        <v>60720</v>
      </c>
      <c r="I103" s="447"/>
      <c r="J103" s="297">
        <v>3</v>
      </c>
      <c r="K103" s="298">
        <f t="shared" si="31"/>
        <v>3035.9999999999986</v>
      </c>
      <c r="L103" s="299">
        <f t="shared" si="29"/>
        <v>1011.9999999999995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30"/>
        <v>40.000000000000014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446">
        <v>3377</v>
      </c>
      <c r="H104" s="296">
        <f t="shared" si="28"/>
        <v>96480.89</v>
      </c>
      <c r="I104" s="447"/>
      <c r="J104" s="297">
        <v>3</v>
      </c>
      <c r="K104" s="298">
        <f t="shared" si="31"/>
        <v>2894.5714285714253</v>
      </c>
      <c r="L104" s="299">
        <f t="shared" si="29"/>
        <v>964.85714285714175</v>
      </c>
      <c r="M104" s="300">
        <v>0.83680555555555547</v>
      </c>
      <c r="N104" s="300">
        <v>0.88541666666666663</v>
      </c>
      <c r="O104" s="292">
        <v>20</v>
      </c>
      <c r="P104" s="298">
        <f>(N104-M104)*24*60</f>
        <v>70.000000000000071</v>
      </c>
      <c r="Q104" s="301">
        <v>0.88541666666666663</v>
      </c>
      <c r="R104" s="301">
        <v>0.92708333333333337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446">
        <v>9284</v>
      </c>
      <c r="H105" s="296">
        <f t="shared" si="28"/>
        <v>132628.57142857139</v>
      </c>
      <c r="I105" s="447"/>
      <c r="J105" s="297">
        <v>3</v>
      </c>
      <c r="K105" s="298">
        <f t="shared" si="31"/>
        <v>3011.0270269322891</v>
      </c>
      <c r="L105" s="299">
        <f t="shared" si="29"/>
        <v>1003.6756756440964</v>
      </c>
      <c r="M105" s="300">
        <v>46182.940972222219</v>
      </c>
      <c r="N105" s="300">
        <v>46183.069444444445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4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446"/>
      <c r="H107" s="296">
        <f t="shared" si="28"/>
        <v>0</v>
      </c>
      <c r="I107" s="44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446"/>
      <c r="H108" s="296">
        <f t="shared" si="28"/>
        <v>0</v>
      </c>
      <c r="I108" s="44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446"/>
      <c r="H109" s="296">
        <f t="shared" si="28"/>
        <v>0</v>
      </c>
      <c r="I109" s="44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446"/>
      <c r="H110" s="296">
        <f t="shared" si="28"/>
        <v>0</v>
      </c>
      <c r="I110" s="44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843</v>
      </c>
      <c r="D111" s="822" t="s">
        <v>835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2957.599691100741</v>
      </c>
      <c r="L111" s="309">
        <f>AVERAGE(L101:L110)</f>
        <v>888.42656370024702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446">
        <v>1620</v>
      </c>
      <c r="H112" s="341">
        <f t="shared" si="13"/>
        <v>27054</v>
      </c>
      <c r="I112" s="447"/>
      <c r="J112" s="297">
        <v>3</v>
      </c>
      <c r="K112" s="298">
        <f t="shared" ref="K112:K118" si="32">G112/P112*60</f>
        <v>3240.0000000000114</v>
      </c>
      <c r="L112" s="299">
        <f t="shared" ref="L112:L118" si="33">K112/J112</f>
        <v>1080.0000000000039</v>
      </c>
      <c r="M112" s="300">
        <v>0.72222222222222221</v>
      </c>
      <c r="N112" s="300">
        <v>0.74305555555555547</v>
      </c>
      <c r="O112" s="292">
        <v>20</v>
      </c>
      <c r="P112" s="443">
        <f t="shared" ref="P112:P118" si="34">(N112-M112)*24*60</f>
        <v>29.999999999999893</v>
      </c>
      <c r="Q112" s="292"/>
      <c r="R112" s="292"/>
    </row>
    <row r="113" spans="1:18">
      <c r="A113" s="811"/>
      <c r="B113" s="474" t="s">
        <v>131</v>
      </c>
      <c r="C113" s="314"/>
      <c r="D113" s="439" t="s">
        <v>126</v>
      </c>
      <c r="E113" s="439"/>
      <c r="F113" s="476">
        <v>18.18</v>
      </c>
      <c r="G113" s="446">
        <v>1171</v>
      </c>
      <c r="H113" s="341">
        <f t="shared" si="13"/>
        <v>21288.78</v>
      </c>
      <c r="I113" s="447"/>
      <c r="J113" s="297">
        <v>4</v>
      </c>
      <c r="K113" s="298">
        <f t="shared" si="32"/>
        <v>2810.4000000000278</v>
      </c>
      <c r="L113" s="299">
        <f t="shared" si="33"/>
        <v>702.60000000000696</v>
      </c>
      <c r="M113" s="300">
        <v>0.75694444444444453</v>
      </c>
      <c r="N113" s="300">
        <v>0.77430555555555547</v>
      </c>
      <c r="O113" s="292">
        <v>20</v>
      </c>
      <c r="P113" s="443">
        <f t="shared" si="34"/>
        <v>24.999999999999751</v>
      </c>
      <c r="Q113" s="301"/>
      <c r="R113" s="301"/>
    </row>
    <row r="114" spans="1:18">
      <c r="A114" s="811"/>
      <c r="B114" s="474" t="s">
        <v>131</v>
      </c>
      <c r="C114" s="314"/>
      <c r="D114" s="439" t="s">
        <v>860</v>
      </c>
      <c r="E114" s="315"/>
      <c r="F114" s="476">
        <v>18.18</v>
      </c>
      <c r="G114" s="446">
        <v>1284</v>
      </c>
      <c r="H114" s="341">
        <f t="shared" si="13"/>
        <v>23343.119999999999</v>
      </c>
      <c r="I114" s="447"/>
      <c r="J114" s="297">
        <v>3</v>
      </c>
      <c r="K114" s="298">
        <f t="shared" si="32"/>
        <v>3081.6000000000308</v>
      </c>
      <c r="L114" s="299">
        <f t="shared" si="33"/>
        <v>1027.2000000000103</v>
      </c>
      <c r="M114" s="300">
        <v>0.78819444444444453</v>
      </c>
      <c r="N114" s="300">
        <v>0.80555555555555547</v>
      </c>
      <c r="O114" s="292">
        <v>20</v>
      </c>
      <c r="P114" s="443">
        <f t="shared" si="34"/>
        <v>24.999999999999751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446">
        <v>6165</v>
      </c>
      <c r="H115" s="341">
        <f t="shared" si="13"/>
        <v>102708.9</v>
      </c>
      <c r="I115" s="447"/>
      <c r="J115" s="297">
        <v>4</v>
      </c>
      <c r="K115" s="298">
        <f t="shared" si="32"/>
        <v>2959.200000000003</v>
      </c>
      <c r="L115" s="299">
        <f t="shared" si="33"/>
        <v>739.80000000000075</v>
      </c>
      <c r="M115" s="300">
        <v>0.81944444444444453</v>
      </c>
      <c r="N115" s="300">
        <v>0.90625</v>
      </c>
      <c r="O115" s="292">
        <v>20</v>
      </c>
      <c r="P115" s="443">
        <f t="shared" si="34"/>
        <v>124.99999999999987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46">
        <v>1223</v>
      </c>
      <c r="H116" s="341">
        <f t="shared" si="13"/>
        <v>27250.663636363635</v>
      </c>
      <c r="I116" s="447"/>
      <c r="J116" s="297">
        <v>4</v>
      </c>
      <c r="K116" s="298">
        <f t="shared" si="32"/>
        <v>2935.1999999999916</v>
      </c>
      <c r="L116" s="299">
        <f t="shared" si="33"/>
        <v>733.79999999999791</v>
      </c>
      <c r="M116" s="300">
        <v>0.92013888888888884</v>
      </c>
      <c r="N116" s="343">
        <v>0.9375</v>
      </c>
      <c r="O116" s="292">
        <v>20</v>
      </c>
      <c r="P116" s="443">
        <f t="shared" si="34"/>
        <v>25.000000000000071</v>
      </c>
      <c r="Q116" s="301">
        <v>0.9375</v>
      </c>
      <c r="R116" s="301">
        <v>0.97916666666666663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46">
        <v>4035</v>
      </c>
      <c r="H117" s="341">
        <f t="shared" ref="H117:H123" si="35">F117*G117</f>
        <v>72189.818181818177</v>
      </c>
      <c r="I117" s="447"/>
      <c r="J117" s="297">
        <v>3</v>
      </c>
      <c r="K117" s="298">
        <f t="shared" si="32"/>
        <v>3026.2500000440377</v>
      </c>
      <c r="L117" s="299">
        <f t="shared" si="33"/>
        <v>1008.7500000146792</v>
      </c>
      <c r="M117" s="300">
        <v>46182.993055555555</v>
      </c>
      <c r="N117" s="300">
        <v>46183.048611111109</v>
      </c>
      <c r="O117" s="298">
        <v>20</v>
      </c>
      <c r="P117" s="443">
        <f t="shared" si="34"/>
        <v>79.999999998835847</v>
      </c>
      <c r="Q117" s="301"/>
      <c r="R117" s="301"/>
    </row>
    <row r="118" spans="1:18">
      <c r="A118" s="811"/>
      <c r="B118" s="474" t="s">
        <v>131</v>
      </c>
      <c r="C118" s="314"/>
      <c r="D118" s="315" t="s">
        <v>861</v>
      </c>
      <c r="E118" s="331"/>
      <c r="F118" s="476">
        <v>14.03</v>
      </c>
      <c r="G118" s="446">
        <v>6689</v>
      </c>
      <c r="H118" s="341">
        <f t="shared" si="35"/>
        <v>93846.67</v>
      </c>
      <c r="I118" s="447"/>
      <c r="J118" s="297">
        <v>3</v>
      </c>
      <c r="K118" s="298">
        <f t="shared" si="32"/>
        <v>2972.8888888888891</v>
      </c>
      <c r="L118" s="299">
        <f t="shared" si="33"/>
        <v>990.96296296296305</v>
      </c>
      <c r="M118" s="300">
        <v>6.25E-2</v>
      </c>
      <c r="N118" s="300">
        <v>0.15625</v>
      </c>
      <c r="O118" s="298">
        <v>20</v>
      </c>
      <c r="P118" s="443">
        <f t="shared" si="34"/>
        <v>135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446"/>
      <c r="H119" s="341">
        <f t="shared" si="35"/>
        <v>0</v>
      </c>
      <c r="I119" s="447"/>
      <c r="J119" s="297"/>
      <c r="K119" s="298"/>
      <c r="L119" s="299"/>
      <c r="M119" s="300"/>
      <c r="N119" s="300"/>
      <c r="O119" s="292"/>
      <c r="P119" s="44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446"/>
      <c r="H120" s="341">
        <f t="shared" si="35"/>
        <v>0</v>
      </c>
      <c r="I120" s="447"/>
      <c r="J120" s="297"/>
      <c r="K120" s="298"/>
      <c r="L120" s="299"/>
      <c r="M120" s="300"/>
      <c r="N120" s="300"/>
      <c r="O120" s="292"/>
      <c r="P120" s="44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446"/>
      <c r="H121" s="341">
        <f t="shared" si="35"/>
        <v>0</v>
      </c>
      <c r="I121" s="447"/>
      <c r="J121" s="297"/>
      <c r="K121" s="298"/>
      <c r="L121" s="299"/>
      <c r="M121" s="300"/>
      <c r="N121" s="300"/>
      <c r="O121" s="292"/>
      <c r="P121" s="44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446"/>
      <c r="H122" s="341">
        <f t="shared" si="35"/>
        <v>0</v>
      </c>
      <c r="I122" s="447"/>
      <c r="J122" s="297"/>
      <c r="K122" s="298"/>
      <c r="L122" s="299"/>
      <c r="M122" s="300"/>
      <c r="N122" s="300"/>
      <c r="O122" s="292"/>
      <c r="P122" s="44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446"/>
      <c r="H123" s="341">
        <f t="shared" si="35"/>
        <v>0</v>
      </c>
      <c r="I123" s="447"/>
      <c r="J123" s="297"/>
      <c r="K123" s="298"/>
      <c r="L123" s="299"/>
      <c r="M123" s="300"/>
      <c r="N123" s="300"/>
      <c r="O123" s="292"/>
      <c r="P123" s="443"/>
      <c r="Q123" s="301"/>
      <c r="R123" s="301"/>
    </row>
    <row r="124" spans="1:18" ht="17.399999999999999" customHeight="1">
      <c r="A124" s="811"/>
      <c r="B124" s="293">
        <v>0</v>
      </c>
      <c r="C124" s="6" t="s">
        <v>850</v>
      </c>
      <c r="D124" s="812" t="s">
        <v>835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3003.6484127047129</v>
      </c>
      <c r="L124" s="309">
        <f>AVERAGE(L112:L123)</f>
        <v>897.58756613966602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F20" sqref="F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862</v>
      </c>
      <c r="B1" s="28"/>
      <c r="C1" s="28"/>
      <c r="D1" s="470" t="s">
        <v>863</v>
      </c>
      <c r="E1" s="29">
        <f>SUM(G5:G173)</f>
        <v>212995.64999999997</v>
      </c>
      <c r="F1" s="454" t="s">
        <v>3</v>
      </c>
      <c r="G1" s="30">
        <f>SUM(H5:H173)</f>
        <v>8706481.6629721336</v>
      </c>
      <c r="H1" s="469" t="s">
        <v>37</v>
      </c>
      <c r="I1" s="31">
        <f>M17+M30+M43+M56+M69+M82+M95+M108+M121+M134+M147+M160+M173</f>
        <v>195.96150793650796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864</v>
      </c>
      <c r="Q1" s="938"/>
      <c r="R1" s="938"/>
      <c r="S1" s="938"/>
      <c r="T1" s="938" t="s">
        <v>865</v>
      </c>
      <c r="U1" s="938"/>
      <c r="V1" s="938"/>
      <c r="W1" s="938"/>
      <c r="X1" s="938"/>
      <c r="Y1" s="938"/>
      <c r="Z1" s="32" t="s">
        <v>866</v>
      </c>
      <c r="AA1" s="32" t="s">
        <v>867</v>
      </c>
      <c r="AB1" s="945" t="s">
        <v>868</v>
      </c>
      <c r="AC1" s="946"/>
      <c r="AD1" s="32" t="s">
        <v>866</v>
      </c>
      <c r="AE1" s="32" t="s">
        <v>869</v>
      </c>
      <c r="AF1" s="938" t="s">
        <v>870</v>
      </c>
      <c r="AG1" s="939"/>
      <c r="AH1" s="939"/>
    </row>
    <row r="2" spans="1:34" ht="26.25" customHeight="1">
      <c r="A2" s="940" t="s">
        <v>871</v>
      </c>
      <c r="B2" s="940"/>
      <c r="C2" s="470"/>
      <c r="D2" s="470" t="s">
        <v>872</v>
      </c>
      <c r="E2" s="34">
        <f>AVERAGE(O17,O30,O43,O56,O69,O82,O95,O108,O121,O134,O147,O160,O173)</f>
        <v>124.21510658968442</v>
      </c>
      <c r="F2" s="35" t="s">
        <v>40</v>
      </c>
      <c r="G2" s="36">
        <f>G1/E1</f>
        <v>40.87633556352975</v>
      </c>
      <c r="H2" s="469" t="s">
        <v>41</v>
      </c>
      <c r="I2" s="469">
        <f>COUNT(I5:I173)</f>
        <v>17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939"/>
      <c r="AG2" s="939"/>
      <c r="AH2" s="939"/>
    </row>
    <row r="3" spans="1:34" ht="30.6" customHeight="1">
      <c r="A3" s="879" t="s">
        <v>873</v>
      </c>
      <c r="B3" s="879" t="s">
        <v>42</v>
      </c>
      <c r="C3" s="936"/>
      <c r="D3" s="879" t="s">
        <v>874</v>
      </c>
      <c r="E3" s="879"/>
      <c r="F3" s="936" t="s">
        <v>43</v>
      </c>
      <c r="G3" s="928" t="s">
        <v>44</v>
      </c>
      <c r="H3" s="936" t="s">
        <v>45</v>
      </c>
      <c r="I3" s="930" t="s">
        <v>875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876</v>
      </c>
      <c r="O3" s="908" t="s">
        <v>872</v>
      </c>
      <c r="P3" s="934" t="s">
        <v>877</v>
      </c>
      <c r="Q3" s="908" t="s">
        <v>872</v>
      </c>
      <c r="R3" s="935" t="s">
        <v>878</v>
      </c>
      <c r="S3" s="909" t="s">
        <v>879</v>
      </c>
      <c r="T3" s="928" t="s">
        <v>48</v>
      </c>
      <c r="U3" s="928"/>
      <c r="V3" s="929" t="s">
        <v>49</v>
      </c>
      <c r="W3" s="930" t="s">
        <v>880</v>
      </c>
      <c r="X3" s="928" t="s">
        <v>881</v>
      </c>
      <c r="Y3" s="928"/>
      <c r="Z3" s="931" t="s">
        <v>882</v>
      </c>
      <c r="AA3" s="932"/>
      <c r="AB3" s="941" t="s">
        <v>883</v>
      </c>
      <c r="AC3" s="942"/>
      <c r="AD3" s="943" t="s">
        <v>884</v>
      </c>
      <c r="AE3" s="944"/>
      <c r="AF3" s="933" t="s">
        <v>885</v>
      </c>
      <c r="AG3" s="935" t="s">
        <v>886</v>
      </c>
      <c r="AH3" s="909" t="s">
        <v>887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464" t="s">
        <v>50</v>
      </c>
      <c r="U4" s="464" t="s">
        <v>51</v>
      </c>
      <c r="V4" s="928"/>
      <c r="W4" s="930"/>
      <c r="X4" s="454" t="s">
        <v>888</v>
      </c>
      <c r="Y4" s="454" t="s">
        <v>36</v>
      </c>
      <c r="Z4" s="464" t="s">
        <v>889</v>
      </c>
      <c r="AA4" s="464" t="s">
        <v>890</v>
      </c>
      <c r="AB4" s="942"/>
      <c r="AC4" s="942"/>
      <c r="AD4" s="464" t="s">
        <v>891</v>
      </c>
      <c r="AE4" s="39" t="s">
        <v>892</v>
      </c>
      <c r="AF4" s="933"/>
      <c r="AG4" s="935"/>
      <c r="AH4" s="909"/>
    </row>
    <row r="5" spans="1:34" ht="18.75" customHeight="1">
      <c r="A5" s="925" t="s">
        <v>893</v>
      </c>
      <c r="B5" s="40" t="s">
        <v>127</v>
      </c>
      <c r="C5" s="41"/>
      <c r="D5" s="42" t="s">
        <v>52</v>
      </c>
      <c r="E5" s="43"/>
      <c r="F5" s="355">
        <v>37.83</v>
      </c>
      <c r="G5" s="44">
        <v>4234.3</v>
      </c>
      <c r="H5" s="45">
        <f t="shared" ref="H5:H16" si="0">F5*G5</f>
        <v>160183.56899999999</v>
      </c>
      <c r="I5" s="465"/>
      <c r="J5" s="46">
        <v>20</v>
      </c>
      <c r="K5" s="44">
        <v>2400</v>
      </c>
      <c r="L5" s="47">
        <v>120</v>
      </c>
      <c r="M5" s="466">
        <v>20</v>
      </c>
      <c r="N5" s="44">
        <f t="shared" ref="N5:N12" si="1">G5/W5*60</f>
        <v>2396.7735849056598</v>
      </c>
      <c r="O5" s="47">
        <f t="shared" ref="O5:O12" si="2">N5/M5</f>
        <v>119.83867924528299</v>
      </c>
      <c r="P5" s="48">
        <f t="shared" ref="P5:P12" si="3">M5-J5</f>
        <v>0</v>
      </c>
      <c r="Q5" s="49">
        <f t="shared" ref="Q5:Q12" si="4">O5-L5</f>
        <v>-0.16132075471701057</v>
      </c>
      <c r="R5" s="456">
        <f t="shared" ref="R5:R12" si="5">O5/L5</f>
        <v>0.9986556603773582</v>
      </c>
      <c r="S5" s="894">
        <f>R17</f>
        <v>0.94235195870564181</v>
      </c>
      <c r="T5" s="89">
        <v>0.25</v>
      </c>
      <c r="U5" s="89">
        <v>0.32361111111111113</v>
      </c>
      <c r="V5" s="454">
        <v>5</v>
      </c>
      <c r="W5" s="465">
        <f>(U5-T5)*24*60</f>
        <v>106.00000000000003</v>
      </c>
      <c r="X5" s="454"/>
      <c r="Y5" s="454"/>
      <c r="Z5" s="51"/>
      <c r="AA5" s="51"/>
      <c r="AB5" s="879"/>
      <c r="AC5" s="879"/>
      <c r="AD5" s="52"/>
      <c r="AE5" s="52"/>
      <c r="AF5" s="48">
        <f t="shared" ref="AF5:AF70" si="6">N5-K5</f>
        <v>-3.2264150943401546</v>
      </c>
      <c r="AG5" s="456">
        <f t="shared" ref="AG5:AG70" si="7">N5/K5</f>
        <v>0.99865566037735831</v>
      </c>
      <c r="AH5" s="894">
        <f>AG17</f>
        <v>0.94483076630593366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7379.45</v>
      </c>
      <c r="H6" s="45">
        <f t="shared" si="0"/>
        <v>346317.58850000001</v>
      </c>
      <c r="I6" s="465"/>
      <c r="J6" s="46">
        <v>20</v>
      </c>
      <c r="K6" s="44">
        <v>2400</v>
      </c>
      <c r="L6" s="47">
        <v>120</v>
      </c>
      <c r="M6" s="466">
        <v>20</v>
      </c>
      <c r="N6" s="44">
        <f t="shared" si="1"/>
        <v>2380.4677419354844</v>
      </c>
      <c r="O6" s="47">
        <f t="shared" si="2"/>
        <v>119.02338709677421</v>
      </c>
      <c r="P6" s="48">
        <f t="shared" si="3"/>
        <v>0</v>
      </c>
      <c r="Q6" s="49">
        <f t="shared" si="4"/>
        <v>-0.97661290322578509</v>
      </c>
      <c r="R6" s="456">
        <f t="shared" si="5"/>
        <v>0.99186155913978513</v>
      </c>
      <c r="S6" s="894"/>
      <c r="T6" s="89">
        <v>0.34027777777777779</v>
      </c>
      <c r="U6" s="89">
        <v>0.46944444444444444</v>
      </c>
      <c r="V6" s="454">
        <v>24</v>
      </c>
      <c r="W6" s="465">
        <f t="shared" ref="W6:W17" si="8">(U6-T6)*24*60</f>
        <v>185.99999999999997</v>
      </c>
      <c r="X6" s="53">
        <v>0.32777777777777778</v>
      </c>
      <c r="Y6" s="53">
        <v>0.33958333333333335</v>
      </c>
      <c r="Z6" s="54"/>
      <c r="AA6" s="54"/>
      <c r="AB6" s="879"/>
      <c r="AC6" s="879"/>
      <c r="AD6" s="452">
        <v>1</v>
      </c>
      <c r="AE6" s="452"/>
      <c r="AF6" s="48">
        <f t="shared" si="6"/>
        <v>-19.532258064515645</v>
      </c>
      <c r="AG6" s="456">
        <f t="shared" si="7"/>
        <v>0.99186155913978513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1136</v>
      </c>
      <c r="H7" s="45">
        <f t="shared" si="0"/>
        <v>44292.639999999999</v>
      </c>
      <c r="I7" s="465"/>
      <c r="J7" s="46">
        <v>17</v>
      </c>
      <c r="K7" s="44">
        <v>2700</v>
      </c>
      <c r="L7" s="47">
        <v>158.8235294117647</v>
      </c>
      <c r="M7" s="466">
        <v>17</v>
      </c>
      <c r="N7" s="44">
        <f t="shared" si="1"/>
        <v>2434.2857142857092</v>
      </c>
      <c r="O7" s="47">
        <f t="shared" si="2"/>
        <v>143.19327731092406</v>
      </c>
      <c r="P7" s="48">
        <f t="shared" si="3"/>
        <v>0</v>
      </c>
      <c r="Q7" s="49">
        <f t="shared" si="4"/>
        <v>-15.630252100840636</v>
      </c>
      <c r="R7" s="456">
        <f t="shared" si="5"/>
        <v>0.90158730158729972</v>
      </c>
      <c r="S7" s="894"/>
      <c r="T7" s="89">
        <v>0.50972222222222219</v>
      </c>
      <c r="U7" s="89">
        <v>0.52916666666666667</v>
      </c>
      <c r="V7" s="454">
        <v>5</v>
      </c>
      <c r="W7" s="465">
        <f t="shared" si="8"/>
        <v>28.00000000000006</v>
      </c>
      <c r="X7" s="53"/>
      <c r="Y7" s="53"/>
      <c r="Z7" s="54"/>
      <c r="AA7" s="54"/>
      <c r="AB7" s="879"/>
      <c r="AC7" s="879"/>
      <c r="AD7" s="452"/>
      <c r="AE7" s="452"/>
      <c r="AF7" s="48">
        <f t="shared" si="6"/>
        <v>-265.71428571429078</v>
      </c>
      <c r="AG7" s="456">
        <f t="shared" si="7"/>
        <v>0.90158730158729972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1609</v>
      </c>
      <c r="H8" s="45">
        <f t="shared" si="0"/>
        <v>46435.74</v>
      </c>
      <c r="I8" s="465"/>
      <c r="J8" s="46">
        <v>17</v>
      </c>
      <c r="K8" s="44">
        <v>2700</v>
      </c>
      <c r="L8" s="47">
        <v>158.8235294117647</v>
      </c>
      <c r="M8" s="466">
        <v>17</v>
      </c>
      <c r="N8" s="44">
        <f t="shared" si="1"/>
        <v>2413.4999999999991</v>
      </c>
      <c r="O8" s="47">
        <f t="shared" si="2"/>
        <v>141.97058823529406</v>
      </c>
      <c r="P8" s="48">
        <f t="shared" si="3"/>
        <v>0</v>
      </c>
      <c r="Q8" s="49">
        <f t="shared" si="4"/>
        <v>-16.852941176470637</v>
      </c>
      <c r="R8" s="456">
        <f t="shared" si="5"/>
        <v>0.89388888888888862</v>
      </c>
      <c r="S8" s="894"/>
      <c r="T8" s="89">
        <v>0.53402777777777777</v>
      </c>
      <c r="U8" s="89">
        <v>0.56180555555555556</v>
      </c>
      <c r="V8" s="454">
        <v>7</v>
      </c>
      <c r="W8" s="465">
        <f t="shared" si="8"/>
        <v>40.000000000000014</v>
      </c>
      <c r="X8" s="53"/>
      <c r="Y8" s="53"/>
      <c r="Z8" s="54"/>
      <c r="AA8" s="54"/>
      <c r="AB8" s="879"/>
      <c r="AC8" s="879"/>
      <c r="AD8" s="452"/>
      <c r="AE8" s="452"/>
      <c r="AF8" s="48">
        <f t="shared" si="6"/>
        <v>-286.50000000000091</v>
      </c>
      <c r="AG8" s="456">
        <f t="shared" si="7"/>
        <v>0.89388888888888851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2003</v>
      </c>
      <c r="H9" s="45">
        <f t="shared" si="0"/>
        <v>62313.33</v>
      </c>
      <c r="I9" s="452"/>
      <c r="J9" s="46">
        <v>18</v>
      </c>
      <c r="K9" s="44">
        <v>2700</v>
      </c>
      <c r="L9" s="47">
        <v>150</v>
      </c>
      <c r="M9" s="466">
        <v>18</v>
      </c>
      <c r="N9" s="44">
        <f t="shared" si="1"/>
        <v>2670.666666666667</v>
      </c>
      <c r="O9" s="47">
        <f t="shared" si="2"/>
        <v>148.37037037037038</v>
      </c>
      <c r="P9" s="48">
        <f t="shared" si="3"/>
        <v>0</v>
      </c>
      <c r="Q9" s="49">
        <f t="shared" si="4"/>
        <v>-1.6296296296296191</v>
      </c>
      <c r="R9" s="456">
        <f t="shared" si="5"/>
        <v>0.98913580246913591</v>
      </c>
      <c r="S9" s="894"/>
      <c r="T9" s="89">
        <v>0.56666666666666665</v>
      </c>
      <c r="U9" s="89">
        <v>0.59791666666666665</v>
      </c>
      <c r="V9" s="454">
        <v>7</v>
      </c>
      <c r="W9" s="465">
        <f t="shared" si="8"/>
        <v>45</v>
      </c>
      <c r="X9" s="53"/>
      <c r="Y9" s="53"/>
      <c r="Z9" s="54"/>
      <c r="AA9" s="54"/>
      <c r="AB9" s="879"/>
      <c r="AC9" s="879"/>
      <c r="AD9" s="452"/>
      <c r="AE9" s="452"/>
      <c r="AF9" s="48">
        <f t="shared" si="6"/>
        <v>-29.33333333333303</v>
      </c>
      <c r="AG9" s="456">
        <f t="shared" si="7"/>
        <v>0.98913580246913591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2859</v>
      </c>
      <c r="H10" s="45">
        <f t="shared" si="0"/>
        <v>102609.51</v>
      </c>
      <c r="I10" s="465"/>
      <c r="J10" s="46">
        <v>17</v>
      </c>
      <c r="K10" s="44">
        <v>2700</v>
      </c>
      <c r="L10" s="47">
        <v>158.8235294117647</v>
      </c>
      <c r="M10" s="466">
        <v>17</v>
      </c>
      <c r="N10" s="44">
        <f t="shared" si="1"/>
        <v>2486.0869565217363</v>
      </c>
      <c r="O10" s="47">
        <f t="shared" si="2"/>
        <v>146.24040920716095</v>
      </c>
      <c r="P10" s="48">
        <f t="shared" si="3"/>
        <v>0</v>
      </c>
      <c r="Q10" s="49">
        <f t="shared" si="4"/>
        <v>-12.583120204603745</v>
      </c>
      <c r="R10" s="456">
        <f t="shared" si="5"/>
        <v>0.9207729468599023</v>
      </c>
      <c r="S10" s="895"/>
      <c r="T10" s="89">
        <v>0.61319444444444438</v>
      </c>
      <c r="U10" s="89">
        <v>0.66111111111111109</v>
      </c>
      <c r="V10" s="454">
        <v>22</v>
      </c>
      <c r="W10" s="465">
        <f t="shared" si="8"/>
        <v>69.000000000000071</v>
      </c>
      <c r="X10" s="53">
        <v>0.60277777777777775</v>
      </c>
      <c r="Y10" s="53">
        <v>0.61249999999999993</v>
      </c>
      <c r="Z10" s="54"/>
      <c r="AA10" s="54"/>
      <c r="AB10" s="879"/>
      <c r="AC10" s="879"/>
      <c r="AD10" s="452"/>
      <c r="AE10" s="452"/>
      <c r="AF10" s="48">
        <f t="shared" si="6"/>
        <v>-213.91304347826372</v>
      </c>
      <c r="AG10" s="456">
        <f t="shared" si="7"/>
        <v>0.9207729468599023</v>
      </c>
      <c r="AH10" s="895"/>
    </row>
    <row r="11" spans="1:34" ht="19.2" customHeight="1">
      <c r="A11" s="927"/>
      <c r="B11" s="40" t="s">
        <v>127</v>
      </c>
      <c r="C11" s="41"/>
      <c r="D11" s="42" t="s">
        <v>205</v>
      </c>
      <c r="E11" s="43"/>
      <c r="F11" s="355">
        <v>46.93</v>
      </c>
      <c r="G11" s="44">
        <v>1401</v>
      </c>
      <c r="H11" s="45">
        <f t="shared" si="0"/>
        <v>65748.929999999993</v>
      </c>
      <c r="I11" s="465"/>
      <c r="J11" s="46">
        <v>18</v>
      </c>
      <c r="K11" s="44">
        <v>2400</v>
      </c>
      <c r="L11" s="47">
        <v>133.33333333333334</v>
      </c>
      <c r="M11" s="466">
        <v>18</v>
      </c>
      <c r="N11" s="44">
        <f t="shared" si="1"/>
        <v>2155.3846153846143</v>
      </c>
      <c r="O11" s="47">
        <f t="shared" si="2"/>
        <v>119.74358974358968</v>
      </c>
      <c r="P11" s="48">
        <f t="shared" si="3"/>
        <v>0</v>
      </c>
      <c r="Q11" s="49">
        <f t="shared" si="4"/>
        <v>-13.589743589743662</v>
      </c>
      <c r="R11" s="456">
        <f t="shared" si="5"/>
        <v>0.89807692307692255</v>
      </c>
      <c r="S11" s="895"/>
      <c r="T11" s="89">
        <v>0.66666666666666663</v>
      </c>
      <c r="U11" s="89">
        <v>0.69374999999999998</v>
      </c>
      <c r="V11" s="454">
        <v>8</v>
      </c>
      <c r="W11" s="465">
        <f t="shared" si="8"/>
        <v>39.000000000000021</v>
      </c>
      <c r="X11" s="53"/>
      <c r="Y11" s="53"/>
      <c r="Z11" s="54"/>
      <c r="AA11" s="54"/>
      <c r="AB11" s="879"/>
      <c r="AC11" s="879"/>
      <c r="AD11" s="452"/>
      <c r="AE11" s="452"/>
      <c r="AF11" s="48">
        <f t="shared" si="6"/>
        <v>-244.61538461538566</v>
      </c>
      <c r="AG11" s="456">
        <f t="shared" si="7"/>
        <v>0.89807692307692266</v>
      </c>
      <c r="AH11" s="895"/>
    </row>
    <row r="12" spans="1:34" ht="19.2" customHeight="1">
      <c r="A12" s="927"/>
      <c r="B12" s="40" t="s">
        <v>127</v>
      </c>
      <c r="C12" s="41"/>
      <c r="D12" s="59" t="s">
        <v>816</v>
      </c>
      <c r="E12" s="43"/>
      <c r="F12" s="355">
        <v>46.93</v>
      </c>
      <c r="G12" s="44">
        <v>3973.5499999999997</v>
      </c>
      <c r="H12" s="45">
        <f t="shared" si="0"/>
        <v>186478.7015</v>
      </c>
      <c r="I12" s="465">
        <v>1</v>
      </c>
      <c r="J12" s="46">
        <v>20</v>
      </c>
      <c r="K12" s="44">
        <v>2400</v>
      </c>
      <c r="L12" s="47">
        <v>120</v>
      </c>
      <c r="M12" s="466">
        <v>20</v>
      </c>
      <c r="N12" s="44">
        <f t="shared" si="1"/>
        <v>2337.382352941177</v>
      </c>
      <c r="O12" s="47">
        <f t="shared" si="2"/>
        <v>116.86911764705886</v>
      </c>
      <c r="P12" s="48">
        <f t="shared" si="3"/>
        <v>0</v>
      </c>
      <c r="Q12" s="49">
        <f t="shared" si="4"/>
        <v>-3.1308823529411427</v>
      </c>
      <c r="R12" s="456">
        <f t="shared" si="5"/>
        <v>0.9739093137254905</v>
      </c>
      <c r="S12" s="895"/>
      <c r="T12" s="89">
        <v>0.69861111111111107</v>
      </c>
      <c r="U12" s="89">
        <v>0.76944444444444438</v>
      </c>
      <c r="V12" s="454">
        <v>7</v>
      </c>
      <c r="W12" s="465">
        <f t="shared" si="8"/>
        <v>101.99999999999996</v>
      </c>
      <c r="X12" s="53"/>
      <c r="Y12" s="53"/>
      <c r="Z12" s="54"/>
      <c r="AA12" s="54"/>
      <c r="AB12" s="879"/>
      <c r="AC12" s="879"/>
      <c r="AD12" s="452"/>
      <c r="AE12" s="452">
        <v>1</v>
      </c>
      <c r="AF12" s="48">
        <f t="shared" si="6"/>
        <v>-62.617647058822968</v>
      </c>
      <c r="AG12" s="456">
        <f t="shared" si="7"/>
        <v>0.97390931372549039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67"/>
      <c r="J13" s="46"/>
      <c r="K13" s="44"/>
      <c r="L13" s="47"/>
      <c r="M13" s="62"/>
      <c r="N13" s="44"/>
      <c r="O13" s="47"/>
      <c r="P13" s="48"/>
      <c r="Q13" s="49"/>
      <c r="R13" s="456"/>
      <c r="S13" s="895"/>
      <c r="T13" s="89"/>
      <c r="U13" s="89"/>
      <c r="V13" s="467"/>
      <c r="W13" s="465">
        <f t="shared" si="8"/>
        <v>0</v>
      </c>
      <c r="X13" s="64"/>
      <c r="Y13" s="64"/>
      <c r="Z13" s="54"/>
      <c r="AA13" s="54"/>
      <c r="AB13" s="879"/>
      <c r="AC13" s="879"/>
      <c r="AD13" s="452"/>
      <c r="AE13" s="452"/>
      <c r="AF13" s="48">
        <f t="shared" si="6"/>
        <v>0</v>
      </c>
      <c r="AG13" s="45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67"/>
      <c r="J14" s="46"/>
      <c r="K14" s="44"/>
      <c r="L14" s="47"/>
      <c r="M14" s="62"/>
      <c r="N14" s="44"/>
      <c r="O14" s="47"/>
      <c r="P14" s="48"/>
      <c r="Q14" s="49"/>
      <c r="R14" s="456"/>
      <c r="S14" s="895"/>
      <c r="T14" s="89"/>
      <c r="U14" s="89"/>
      <c r="V14" s="467"/>
      <c r="W14" s="465">
        <f t="shared" si="8"/>
        <v>0</v>
      </c>
      <c r="X14" s="64"/>
      <c r="Y14" s="64"/>
      <c r="Z14" s="54"/>
      <c r="AA14" s="54"/>
      <c r="AB14" s="879"/>
      <c r="AC14" s="879"/>
      <c r="AD14" s="452"/>
      <c r="AE14" s="452"/>
      <c r="AF14" s="48">
        <f t="shared" si="6"/>
        <v>0</v>
      </c>
      <c r="AG14" s="45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67"/>
      <c r="J15" s="46"/>
      <c r="K15" s="44"/>
      <c r="L15" s="47"/>
      <c r="M15" s="62"/>
      <c r="N15" s="68"/>
      <c r="O15" s="47"/>
      <c r="P15" s="48"/>
      <c r="Q15" s="49"/>
      <c r="R15" s="456"/>
      <c r="S15" s="895"/>
      <c r="T15" s="89"/>
      <c r="U15" s="89"/>
      <c r="V15" s="467"/>
      <c r="W15" s="465">
        <f t="shared" si="8"/>
        <v>0</v>
      </c>
      <c r="X15" s="64"/>
      <c r="Y15" s="64"/>
      <c r="Z15" s="54"/>
      <c r="AA15" s="54"/>
      <c r="AB15" s="879"/>
      <c r="AC15" s="879"/>
      <c r="AD15" s="452"/>
      <c r="AE15" s="452"/>
      <c r="AF15" s="48">
        <f t="shared" si="6"/>
        <v>0</v>
      </c>
      <c r="AG15" s="45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67"/>
      <c r="J16" s="46"/>
      <c r="K16" s="44"/>
      <c r="L16" s="47"/>
      <c r="M16" s="62"/>
      <c r="N16" s="68"/>
      <c r="O16" s="47"/>
      <c r="P16" s="48"/>
      <c r="Q16" s="49"/>
      <c r="R16" s="456"/>
      <c r="S16" s="895"/>
      <c r="T16" s="89"/>
      <c r="U16" s="89"/>
      <c r="V16" s="467"/>
      <c r="W16" s="465">
        <f t="shared" si="8"/>
        <v>0</v>
      </c>
      <c r="X16" s="64"/>
      <c r="Y16" s="64"/>
      <c r="Z16" s="54"/>
      <c r="AA16" s="54"/>
      <c r="AB16" s="879"/>
      <c r="AC16" s="879"/>
      <c r="AD16" s="452"/>
      <c r="AE16" s="452"/>
      <c r="AF16" s="48">
        <f t="shared" si="6"/>
        <v>0</v>
      </c>
      <c r="AG16" s="45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894</v>
      </c>
      <c r="D17" s="889" t="s">
        <v>895</v>
      </c>
      <c r="E17" s="889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18.375</v>
      </c>
      <c r="N17" s="70">
        <f t="shared" si="9"/>
        <v>2409.3184540801308</v>
      </c>
      <c r="O17" s="73">
        <f t="shared" si="9"/>
        <v>131.90617735705689</v>
      </c>
      <c r="P17" s="65">
        <f t="shared" ref="P17:P28" si="10">M17-J17</f>
        <v>0</v>
      </c>
      <c r="Q17" s="74">
        <f t="shared" ref="Q17:Q25" si="11">O17-L17</f>
        <v>-8.0693128390215634</v>
      </c>
      <c r="R17" s="75">
        <f>O17/L17</f>
        <v>0.94235195870564181</v>
      </c>
      <c r="S17" s="895"/>
      <c r="T17" s="89"/>
      <c r="U17" s="89"/>
      <c r="V17" s="46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1</v>
      </c>
      <c r="AF17" s="65">
        <f t="shared" si="6"/>
        <v>-140.68154591986922</v>
      </c>
      <c r="AG17" s="457">
        <f t="shared" si="7"/>
        <v>0.94483076630593366</v>
      </c>
      <c r="AH17" s="895"/>
    </row>
    <row r="18" spans="1:34" ht="19.2" customHeight="1">
      <c r="A18" s="877" t="s">
        <v>896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1398</v>
      </c>
      <c r="H18" s="84">
        <f t="shared" ref="H18:H29" si="12">F18*G18</f>
        <v>38445</v>
      </c>
      <c r="I18" s="45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1525.0909090909088</v>
      </c>
      <c r="O18" s="86">
        <f t="shared" ref="O18:O25" si="14">N18/M18</f>
        <v>127.09090909090907</v>
      </c>
      <c r="P18" s="54">
        <f t="shared" si="10"/>
        <v>0</v>
      </c>
      <c r="Q18" s="88">
        <f t="shared" si="11"/>
        <v>-39.575757575757592</v>
      </c>
      <c r="R18" s="453">
        <f t="shared" ref="R18:R25" si="15">O18/L18</f>
        <v>0.76254545454545442</v>
      </c>
      <c r="S18" s="878">
        <f>R30</f>
        <v>0.87085813404714729</v>
      </c>
      <c r="T18" s="89">
        <v>0.125</v>
      </c>
      <c r="U18" s="89">
        <v>0.16319444444444445</v>
      </c>
      <c r="V18" s="452">
        <v>5</v>
      </c>
      <c r="W18" s="90">
        <f>(U18-T18)*24*60</f>
        <v>55.000000000000007</v>
      </c>
      <c r="X18" s="86"/>
      <c r="Y18" s="86"/>
      <c r="Z18" s="54"/>
      <c r="AA18" s="54"/>
      <c r="AB18" s="879"/>
      <c r="AC18" s="879"/>
      <c r="AD18" s="452"/>
      <c r="AE18" s="452"/>
      <c r="AF18" s="91">
        <f t="shared" si="6"/>
        <v>-474.90909090909122</v>
      </c>
      <c r="AG18" s="92">
        <f t="shared" si="7"/>
        <v>0.76254545454545442</v>
      </c>
      <c r="AH18" s="920">
        <f>AG30</f>
        <v>0.90839104868886045</v>
      </c>
    </row>
    <row r="19" spans="1:34" ht="19.2" customHeight="1">
      <c r="A19" s="877"/>
      <c r="B19" s="462" t="s">
        <v>127</v>
      </c>
      <c r="C19" s="461"/>
      <c r="D19" s="82" t="s">
        <v>60</v>
      </c>
      <c r="E19" s="83"/>
      <c r="F19" s="355">
        <v>36.86</v>
      </c>
      <c r="G19" s="57">
        <v>3341.65</v>
      </c>
      <c r="H19" s="84">
        <f t="shared" si="12"/>
        <v>123173.219</v>
      </c>
      <c r="I19" s="45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2179.336956521739</v>
      </c>
      <c r="O19" s="95">
        <f t="shared" si="14"/>
        <v>121.07427536231883</v>
      </c>
      <c r="P19" s="54">
        <f t="shared" si="10"/>
        <v>1</v>
      </c>
      <c r="Q19" s="88">
        <f t="shared" si="11"/>
        <v>-11.278665814151751</v>
      </c>
      <c r="R19" s="453">
        <f t="shared" si="15"/>
        <v>0.91478341384863127</v>
      </c>
      <c r="S19" s="878"/>
      <c r="T19" s="89">
        <v>0.16805555555555557</v>
      </c>
      <c r="U19" s="89">
        <v>0.23194444444444445</v>
      </c>
      <c r="V19" s="452">
        <v>7</v>
      </c>
      <c r="W19" s="90">
        <f>(U19-T19)*24*60</f>
        <v>92</v>
      </c>
      <c r="X19" s="96"/>
      <c r="Y19" s="96"/>
      <c r="Z19" s="54"/>
      <c r="AA19" s="54"/>
      <c r="AB19" s="879"/>
      <c r="AC19" s="879"/>
      <c r="AD19" s="452"/>
      <c r="AE19" s="452"/>
      <c r="AF19" s="48">
        <f t="shared" si="6"/>
        <v>-70.663043478260988</v>
      </c>
      <c r="AG19" s="456">
        <f t="shared" si="7"/>
        <v>0.96859420289855069</v>
      </c>
      <c r="AH19" s="921"/>
    </row>
    <row r="20" spans="1:34" ht="19.2" customHeight="1">
      <c r="A20" s="877"/>
      <c r="B20" s="462" t="s">
        <v>129</v>
      </c>
      <c r="C20" s="55"/>
      <c r="D20" s="42" t="s">
        <v>62</v>
      </c>
      <c r="E20" s="83"/>
      <c r="F20" s="355">
        <v>38.39</v>
      </c>
      <c r="G20" s="57">
        <v>1731.6000000000001</v>
      </c>
      <c r="H20" s="84">
        <f t="shared" si="12"/>
        <v>66476.124000000011</v>
      </c>
      <c r="I20" s="452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1404.0000000000005</v>
      </c>
      <c r="O20" s="95">
        <f t="shared" si="14"/>
        <v>87.750000000000028</v>
      </c>
      <c r="P20" s="54">
        <f t="shared" si="10"/>
        <v>0</v>
      </c>
      <c r="Q20" s="88">
        <f t="shared" si="11"/>
        <v>-14.499999999999972</v>
      </c>
      <c r="R20" s="453">
        <f t="shared" si="15"/>
        <v>0.858190709046455</v>
      </c>
      <c r="S20" s="878"/>
      <c r="T20" s="89">
        <v>0.24722222222222223</v>
      </c>
      <c r="U20" s="89">
        <v>0.2986111111111111</v>
      </c>
      <c r="V20" s="452">
        <v>22</v>
      </c>
      <c r="W20" s="90">
        <f t="shared" ref="W20:W29" si="16">(U20-T20)*24*60</f>
        <v>73.999999999999972</v>
      </c>
      <c r="X20" s="96">
        <v>0.23680555555555557</v>
      </c>
      <c r="Y20" s="96">
        <v>0.24652777777777779</v>
      </c>
      <c r="Z20" s="54"/>
      <c r="AA20" s="54"/>
      <c r="AB20" s="879"/>
      <c r="AC20" s="879"/>
      <c r="AD20" s="452"/>
      <c r="AE20" s="452"/>
      <c r="AF20" s="91">
        <f t="shared" si="6"/>
        <v>-231.99999999999955</v>
      </c>
      <c r="AG20" s="92">
        <f t="shared" si="7"/>
        <v>0.858190709046455</v>
      </c>
      <c r="AH20" s="921"/>
    </row>
    <row r="21" spans="1:34" ht="19.2" customHeight="1">
      <c r="A21" s="877"/>
      <c r="B21" s="462" t="s">
        <v>129</v>
      </c>
      <c r="C21" s="97"/>
      <c r="D21" s="98" t="s">
        <v>817</v>
      </c>
      <c r="E21" s="43"/>
      <c r="F21" s="355">
        <v>49.91</v>
      </c>
      <c r="G21" s="44">
        <v>3057.6</v>
      </c>
      <c r="H21" s="84">
        <f t="shared" si="12"/>
        <v>152604.81599999999</v>
      </c>
      <c r="I21" s="454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1400.4274809160304</v>
      </c>
      <c r="O21" s="95">
        <f t="shared" si="14"/>
        <v>77.801526717557238</v>
      </c>
      <c r="P21" s="54">
        <f t="shared" si="10"/>
        <v>1</v>
      </c>
      <c r="Q21" s="88">
        <f t="shared" si="11"/>
        <v>-10.43376740008982</v>
      </c>
      <c r="R21" s="453">
        <f t="shared" si="15"/>
        <v>0.88175063613231541</v>
      </c>
      <c r="S21" s="878"/>
      <c r="T21" s="89">
        <v>0.3034722222222222</v>
      </c>
      <c r="U21" s="89">
        <v>0.39444444444444443</v>
      </c>
      <c r="V21" s="452">
        <v>7</v>
      </c>
      <c r="W21" s="90">
        <f t="shared" si="16"/>
        <v>131</v>
      </c>
      <c r="X21" s="96"/>
      <c r="Y21" s="96"/>
      <c r="Z21" s="54"/>
      <c r="AA21" s="54"/>
      <c r="AB21" s="879"/>
      <c r="AC21" s="879"/>
      <c r="AD21" s="452"/>
      <c r="AE21" s="452"/>
      <c r="AF21" s="48">
        <f t="shared" si="6"/>
        <v>-99.57251908396961</v>
      </c>
      <c r="AG21" s="456">
        <f t="shared" si="7"/>
        <v>0.93361832061068695</v>
      </c>
      <c r="AH21" s="922"/>
    </row>
    <row r="22" spans="1:34" ht="19.2" customHeight="1">
      <c r="A22" s="877"/>
      <c r="B22" s="462" t="s">
        <v>130</v>
      </c>
      <c r="C22" s="97"/>
      <c r="D22" s="42" t="s">
        <v>61</v>
      </c>
      <c r="E22" s="43"/>
      <c r="F22" s="355">
        <v>43.14</v>
      </c>
      <c r="G22" s="44">
        <v>1389.05</v>
      </c>
      <c r="H22" s="84">
        <f t="shared" si="12"/>
        <v>59923.616999999998</v>
      </c>
      <c r="I22" s="454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1366.2786885245896</v>
      </c>
      <c r="O22" s="95">
        <f t="shared" si="14"/>
        <v>80.369334619093507</v>
      </c>
      <c r="P22" s="54">
        <f t="shared" si="10"/>
        <v>1</v>
      </c>
      <c r="Q22" s="88">
        <f t="shared" si="11"/>
        <v>-9.6306653809064926</v>
      </c>
      <c r="R22" s="453">
        <f t="shared" si="15"/>
        <v>0.89299260687881676</v>
      </c>
      <c r="S22" s="878"/>
      <c r="T22" s="89">
        <v>0.41041666666666665</v>
      </c>
      <c r="U22" s="89">
        <v>0.45277777777777778</v>
      </c>
      <c r="V22" s="452">
        <v>23</v>
      </c>
      <c r="W22" s="90">
        <f t="shared" si="16"/>
        <v>61.000000000000021</v>
      </c>
      <c r="X22" s="96">
        <v>0.39861111111111108</v>
      </c>
      <c r="Y22" s="96">
        <v>0.40972222222222227</v>
      </c>
      <c r="Z22" s="54"/>
      <c r="AA22" s="54"/>
      <c r="AB22" s="879"/>
      <c r="AC22" s="879"/>
      <c r="AD22" s="452"/>
      <c r="AE22" s="452"/>
      <c r="AF22" s="91">
        <f t="shared" si="6"/>
        <v>-73.721311475410403</v>
      </c>
      <c r="AG22" s="92">
        <f t="shared" si="7"/>
        <v>0.94880464480874283</v>
      </c>
      <c r="AH22" s="922"/>
    </row>
    <row r="23" spans="1:34" ht="19.2" customHeight="1">
      <c r="A23" s="877"/>
      <c r="B23" s="462" t="s">
        <v>129</v>
      </c>
      <c r="C23" s="97"/>
      <c r="D23" s="42" t="s">
        <v>210</v>
      </c>
      <c r="E23" s="43"/>
      <c r="F23" s="355">
        <v>44.3</v>
      </c>
      <c r="G23" s="44">
        <v>2548</v>
      </c>
      <c r="H23" s="84">
        <f t="shared" si="12"/>
        <v>112876.4</v>
      </c>
      <c r="I23" s="454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1402.5688073394494</v>
      </c>
      <c r="O23" s="95">
        <f t="shared" si="14"/>
        <v>77.920489296636077</v>
      </c>
      <c r="P23" s="54">
        <f t="shared" si="10"/>
        <v>1</v>
      </c>
      <c r="Q23" s="88">
        <f t="shared" si="11"/>
        <v>-18.314804821010981</v>
      </c>
      <c r="R23" s="453">
        <f t="shared" si="15"/>
        <v>0.80968723596748982</v>
      </c>
      <c r="S23" s="878"/>
      <c r="T23" s="89">
        <v>0.45763888888888887</v>
      </c>
      <c r="U23" s="89">
        <v>0.53333333333333333</v>
      </c>
      <c r="V23" s="452">
        <v>7</v>
      </c>
      <c r="W23" s="90">
        <f t="shared" si="16"/>
        <v>109.00000000000001</v>
      </c>
      <c r="X23" s="96"/>
      <c r="Y23" s="96"/>
      <c r="Z23" s="54"/>
      <c r="AA23" s="54"/>
      <c r="AB23" s="879"/>
      <c r="AC23" s="879"/>
      <c r="AD23" s="452"/>
      <c r="AE23" s="452"/>
      <c r="AF23" s="48">
        <f t="shared" si="6"/>
        <v>-233.43119266055055</v>
      </c>
      <c r="AG23" s="456">
        <f t="shared" si="7"/>
        <v>0.85731589690675392</v>
      </c>
      <c r="AH23" s="922"/>
    </row>
    <row r="24" spans="1:34" ht="19.2" customHeight="1">
      <c r="A24" s="877"/>
      <c r="B24" s="462" t="s">
        <v>127</v>
      </c>
      <c r="C24" s="81"/>
      <c r="D24" s="82" t="s">
        <v>54</v>
      </c>
      <c r="E24" s="83"/>
      <c r="F24" s="355">
        <v>38.479999999999997</v>
      </c>
      <c r="G24" s="57">
        <v>3204</v>
      </c>
      <c r="H24" s="84">
        <f t="shared" si="12"/>
        <v>123289.91999999998</v>
      </c>
      <c r="I24" s="454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2563.199999999998</v>
      </c>
      <c r="O24" s="95">
        <f t="shared" si="14"/>
        <v>142.39999999999989</v>
      </c>
      <c r="P24" s="54">
        <f t="shared" si="10"/>
        <v>0</v>
      </c>
      <c r="Q24" s="88">
        <f t="shared" si="11"/>
        <v>-7.600000000000108</v>
      </c>
      <c r="R24" s="453">
        <f t="shared" si="15"/>
        <v>0.94933333333333259</v>
      </c>
      <c r="S24" s="878"/>
      <c r="T24" s="89">
        <v>0.57361111111111107</v>
      </c>
      <c r="U24" s="89">
        <v>0.62569444444444444</v>
      </c>
      <c r="V24" s="452">
        <v>5</v>
      </c>
      <c r="W24" s="90">
        <f t="shared" si="16"/>
        <v>75.000000000000057</v>
      </c>
      <c r="X24" s="96"/>
      <c r="Y24" s="96"/>
      <c r="Z24" s="54"/>
      <c r="AA24" s="54"/>
      <c r="AB24" s="879"/>
      <c r="AC24" s="879"/>
      <c r="AD24" s="452"/>
      <c r="AE24" s="452">
        <v>1</v>
      </c>
      <c r="AF24" s="91">
        <f t="shared" si="6"/>
        <v>-136.800000000002</v>
      </c>
      <c r="AG24" s="92">
        <f t="shared" si="7"/>
        <v>0.94933333333333259</v>
      </c>
      <c r="AH24" s="922"/>
    </row>
    <row r="25" spans="1:34" ht="19.2" customHeight="1">
      <c r="A25" s="877"/>
      <c r="B25" s="462" t="s">
        <v>127</v>
      </c>
      <c r="C25" s="81"/>
      <c r="D25" s="82" t="s">
        <v>60</v>
      </c>
      <c r="E25" s="83"/>
      <c r="F25" s="355">
        <v>36.86</v>
      </c>
      <c r="G25" s="57">
        <v>1799.35</v>
      </c>
      <c r="H25" s="84">
        <f t="shared" si="12"/>
        <v>66324.040999999997</v>
      </c>
      <c r="I25" s="90"/>
      <c r="J25" s="93">
        <v>17</v>
      </c>
      <c r="K25" s="44">
        <v>2250</v>
      </c>
      <c r="L25" s="47">
        <v>132.35294117647058</v>
      </c>
      <c r="M25" s="93">
        <v>18</v>
      </c>
      <c r="N25" s="94">
        <f t="shared" si="13"/>
        <v>2159.2200000000007</v>
      </c>
      <c r="O25" s="95">
        <f t="shared" si="14"/>
        <v>119.95666666666671</v>
      </c>
      <c r="P25" s="54">
        <f t="shared" si="10"/>
        <v>1</v>
      </c>
      <c r="Q25" s="88">
        <f t="shared" si="11"/>
        <v>-12.396274509803874</v>
      </c>
      <c r="R25" s="453">
        <f t="shared" si="15"/>
        <v>0.90633925925925962</v>
      </c>
      <c r="S25" s="878"/>
      <c r="T25" s="89">
        <v>0.63124999999999998</v>
      </c>
      <c r="U25" s="89">
        <v>0.66597222222222219</v>
      </c>
      <c r="V25" s="452">
        <v>8</v>
      </c>
      <c r="W25" s="90">
        <f t="shared" si="16"/>
        <v>49.999999999999986</v>
      </c>
      <c r="X25" s="452"/>
      <c r="Y25" s="452"/>
      <c r="Z25" s="54"/>
      <c r="AA25" s="54"/>
      <c r="AB25" s="879"/>
      <c r="AC25" s="879"/>
      <c r="AD25" s="452"/>
      <c r="AE25" s="452">
        <v>1</v>
      </c>
      <c r="AF25" s="48">
        <f t="shared" si="6"/>
        <v>-90.779999999999291</v>
      </c>
      <c r="AG25" s="456">
        <f t="shared" si="7"/>
        <v>0.95965333333333369</v>
      </c>
      <c r="AH25" s="922"/>
    </row>
    <row r="26" spans="1:34" ht="19.2" customHeight="1">
      <c r="A26" s="877"/>
      <c r="B26" s="46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53"/>
      <c r="S26" s="878"/>
      <c r="T26" s="89"/>
      <c r="U26" s="89"/>
      <c r="V26" s="452"/>
      <c r="W26" s="90">
        <f t="shared" si="16"/>
        <v>0</v>
      </c>
      <c r="X26" s="452"/>
      <c r="Y26" s="452"/>
      <c r="Z26" s="54"/>
      <c r="AA26" s="54"/>
      <c r="AB26" s="879"/>
      <c r="AC26" s="879"/>
      <c r="AD26" s="452"/>
      <c r="AE26" s="45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53"/>
      <c r="S27" s="878"/>
      <c r="T27" s="89"/>
      <c r="U27" s="89"/>
      <c r="V27" s="452"/>
      <c r="W27" s="90">
        <f t="shared" si="16"/>
        <v>0</v>
      </c>
      <c r="X27" s="452"/>
      <c r="Y27" s="452"/>
      <c r="Z27" s="54"/>
      <c r="AA27" s="54"/>
      <c r="AB27" s="879"/>
      <c r="AC27" s="879"/>
      <c r="AD27" s="452"/>
      <c r="AE27" s="452"/>
      <c r="AF27" s="48">
        <f t="shared" si="6"/>
        <v>0</v>
      </c>
      <c r="AG27" s="45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53"/>
      <c r="S28" s="878"/>
      <c r="T28" s="89"/>
      <c r="U28" s="89"/>
      <c r="V28" s="452"/>
      <c r="W28" s="90">
        <f t="shared" si="16"/>
        <v>0</v>
      </c>
      <c r="X28" s="452"/>
      <c r="Y28" s="452"/>
      <c r="Z28" s="54"/>
      <c r="AA28" s="54"/>
      <c r="AB28" s="879"/>
      <c r="AC28" s="879"/>
      <c r="AD28" s="452"/>
      <c r="AE28" s="45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3"/>
      <c r="S29" s="878"/>
      <c r="T29" s="89"/>
      <c r="U29" s="89"/>
      <c r="V29" s="452"/>
      <c r="W29" s="90">
        <f t="shared" si="16"/>
        <v>0</v>
      </c>
      <c r="X29" s="452"/>
      <c r="Y29" s="452"/>
      <c r="Z29" s="54"/>
      <c r="AA29" s="54"/>
      <c r="AB29" s="879"/>
      <c r="AC29" s="879"/>
      <c r="AD29" s="452"/>
      <c r="AE29" s="452"/>
      <c r="AF29" s="48">
        <f t="shared" si="6"/>
        <v>0</v>
      </c>
      <c r="AG29" s="456"/>
      <c r="AH29" s="922"/>
    </row>
    <row r="30" spans="1:34" ht="19.2" customHeight="1">
      <c r="A30" s="877"/>
      <c r="B30" s="99">
        <v>0</v>
      </c>
      <c r="C30" s="100" t="s">
        <v>897</v>
      </c>
      <c r="D30" s="924" t="s">
        <v>898</v>
      </c>
      <c r="E30" s="924"/>
      <c r="F30" s="359"/>
      <c r="G30" s="101"/>
      <c r="H30" s="102"/>
      <c r="I30" s="103"/>
      <c r="J30" s="101">
        <v>16.25</v>
      </c>
      <c r="K30" s="101">
        <v>1926.5</v>
      </c>
      <c r="L30" s="104">
        <v>119.76164215686275</v>
      </c>
      <c r="M30" s="101">
        <f t="shared" ref="M30:O30" si="17">AVERAGE(M18:M29)</f>
        <v>16.875</v>
      </c>
      <c r="N30" s="101">
        <f t="shared" si="17"/>
        <v>1750.0153552990896</v>
      </c>
      <c r="O30" s="104">
        <f t="shared" si="17"/>
        <v>104.29540021914767</v>
      </c>
      <c r="P30" s="54">
        <f t="shared" ref="P30:P38" si="18">M30-J30</f>
        <v>0.625</v>
      </c>
      <c r="Q30" s="88">
        <f t="shared" ref="Q30:Q38" si="19">O30-L30</f>
        <v>-15.466241937715083</v>
      </c>
      <c r="R30" s="105">
        <f t="shared" ref="R30:R38" si="20">O30/L30</f>
        <v>0.87085813404714729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2</v>
      </c>
      <c r="AF30" s="108">
        <f t="shared" si="6"/>
        <v>-176.48464470091039</v>
      </c>
      <c r="AG30" s="109">
        <f t="shared" ref="AG30" si="21">N30/K30</f>
        <v>0.90839104868886045</v>
      </c>
      <c r="AH30" s="923"/>
    </row>
    <row r="31" spans="1:34" ht="19.2" customHeight="1">
      <c r="A31" s="914" t="s">
        <v>899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1968.2</v>
      </c>
      <c r="H31" s="112">
        <f t="shared" ref="H31:H40" si="22">F31*G31</f>
        <v>52157.3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1405.8571428571424</v>
      </c>
      <c r="O31" s="115">
        <f t="shared" ref="O31:O38" si="24">N31/M31</f>
        <v>117.15476190476187</v>
      </c>
      <c r="P31" s="116">
        <f t="shared" si="18"/>
        <v>0</v>
      </c>
      <c r="Q31" s="117">
        <f t="shared" si="19"/>
        <v>-49.511904761904788</v>
      </c>
      <c r="R31" s="455">
        <f t="shared" si="20"/>
        <v>0.70292857142857124</v>
      </c>
      <c r="S31" s="915">
        <f>R43</f>
        <v>0.84015620814459702</v>
      </c>
      <c r="T31" s="118">
        <v>0.125</v>
      </c>
      <c r="U31" s="118">
        <v>0.18333333333333335</v>
      </c>
      <c r="V31" s="142">
        <v>5</v>
      </c>
      <c r="W31" s="119">
        <f t="shared" ref="W31:W42" si="25">(U31-T31)*24*60</f>
        <v>84.000000000000028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-594.14285714285757</v>
      </c>
      <c r="AG31" s="120">
        <f t="shared" si="7"/>
        <v>0.70292857142857124</v>
      </c>
      <c r="AH31" s="893">
        <f>AG43</f>
        <v>0.85352359761093699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2429</v>
      </c>
      <c r="H32" s="84">
        <f t="shared" si="22"/>
        <v>85816.569999999992</v>
      </c>
      <c r="I32" s="4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1917.6315789473681</v>
      </c>
      <c r="O32" s="47">
        <f t="shared" si="24"/>
        <v>159.80263157894734</v>
      </c>
      <c r="P32" s="116">
        <f t="shared" si="18"/>
        <v>0</v>
      </c>
      <c r="Q32" s="49">
        <f t="shared" si="19"/>
        <v>-16.697368421052659</v>
      </c>
      <c r="R32" s="456">
        <f t="shared" si="20"/>
        <v>0.90539734605635891</v>
      </c>
      <c r="S32" s="878"/>
      <c r="T32" s="89">
        <v>0.18750000000000003</v>
      </c>
      <c r="U32" s="89">
        <v>0.24027777777777781</v>
      </c>
      <c r="V32" s="142">
        <v>6</v>
      </c>
      <c r="W32" s="90">
        <f t="shared" si="25"/>
        <v>76.000000000000014</v>
      </c>
      <c r="X32" s="123"/>
      <c r="Y32" s="123"/>
      <c r="Z32" s="124"/>
      <c r="AA32" s="124"/>
      <c r="AB32" s="879"/>
      <c r="AC32" s="879"/>
      <c r="AD32" s="452"/>
      <c r="AE32" s="452"/>
      <c r="AF32" s="48">
        <f t="shared" si="6"/>
        <v>-200.3684210526319</v>
      </c>
      <c r="AG32" s="456">
        <f t="shared" si="7"/>
        <v>0.90539734605635891</v>
      </c>
      <c r="AH32" s="894"/>
    </row>
    <row r="33" spans="1:34" ht="19.2" customHeight="1">
      <c r="A33" s="907"/>
      <c r="B33" s="121" t="s">
        <v>131</v>
      </c>
      <c r="C33" s="452"/>
      <c r="D33" s="42" t="s">
        <v>94</v>
      </c>
      <c r="E33" s="83"/>
      <c r="F33" s="355">
        <v>34.229999999999997</v>
      </c>
      <c r="G33" s="134">
        <v>1950</v>
      </c>
      <c r="H33" s="84">
        <f t="shared" si="22"/>
        <v>66748.5</v>
      </c>
      <c r="I33" s="452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1857.1428571428578</v>
      </c>
      <c r="O33" s="47">
        <f t="shared" si="24"/>
        <v>154.76190476190482</v>
      </c>
      <c r="P33" s="116">
        <f t="shared" si="18"/>
        <v>0</v>
      </c>
      <c r="Q33" s="49">
        <f t="shared" si="19"/>
        <v>-21.738095238095184</v>
      </c>
      <c r="R33" s="456">
        <f t="shared" si="20"/>
        <v>0.87683798731957407</v>
      </c>
      <c r="S33" s="878"/>
      <c r="T33" s="89">
        <v>0.24513888888888893</v>
      </c>
      <c r="U33" s="89">
        <v>0.28888888888888892</v>
      </c>
      <c r="V33" s="142">
        <v>7</v>
      </c>
      <c r="W33" s="90">
        <f t="shared" si="25"/>
        <v>62.999999999999979</v>
      </c>
      <c r="X33" s="123"/>
      <c r="Y33" s="123"/>
      <c r="Z33" s="124"/>
      <c r="AA33" s="124"/>
      <c r="AB33" s="879"/>
      <c r="AC33" s="879"/>
      <c r="AD33" s="452"/>
      <c r="AE33" s="452"/>
      <c r="AF33" s="48">
        <f t="shared" si="6"/>
        <v>-260.85714285714221</v>
      </c>
      <c r="AG33" s="125">
        <f t="shared" si="7"/>
        <v>0.87683798731957407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621.20000000000005</v>
      </c>
      <c r="H34" s="84">
        <f t="shared" si="22"/>
        <v>33600.708000000006</v>
      </c>
      <c r="I34" s="452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1285.2413793103458</v>
      </c>
      <c r="O34" s="47">
        <f t="shared" si="24"/>
        <v>71.402298850574766</v>
      </c>
      <c r="P34" s="116">
        <f t="shared" si="18"/>
        <v>0</v>
      </c>
      <c r="Q34" s="49">
        <f t="shared" si="19"/>
        <v>-11.931034482758562</v>
      </c>
      <c r="R34" s="456">
        <f t="shared" si="20"/>
        <v>0.85682758620689725</v>
      </c>
      <c r="S34" s="878"/>
      <c r="T34" s="89">
        <v>0.30486111111111114</v>
      </c>
      <c r="U34" s="89">
        <v>0.32500000000000001</v>
      </c>
      <c r="V34" s="137">
        <v>23</v>
      </c>
      <c r="W34" s="90">
        <f t="shared" si="25"/>
        <v>28.999999999999979</v>
      </c>
      <c r="X34" s="123">
        <v>0.29305555555555557</v>
      </c>
      <c r="Y34" s="123">
        <v>0.30416666666666664</v>
      </c>
      <c r="Z34" s="124"/>
      <c r="AA34" s="124"/>
      <c r="AB34" s="879"/>
      <c r="AC34" s="879"/>
      <c r="AD34" s="452"/>
      <c r="AE34" s="452"/>
      <c r="AF34" s="48">
        <f t="shared" si="6"/>
        <v>-214.75862068965421</v>
      </c>
      <c r="AG34" s="125">
        <f t="shared" si="7"/>
        <v>0.85682758620689714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1941</v>
      </c>
      <c r="H35" s="84">
        <f t="shared" si="22"/>
        <v>109530.63</v>
      </c>
      <c r="I35" s="454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1323.409090909091</v>
      </c>
      <c r="O35" s="47">
        <f t="shared" si="24"/>
        <v>73.52272727272728</v>
      </c>
      <c r="P35" s="116">
        <f t="shared" si="18"/>
        <v>1</v>
      </c>
      <c r="Q35" s="49">
        <f t="shared" si="19"/>
        <v>-22.712566844919778</v>
      </c>
      <c r="R35" s="456">
        <f t="shared" si="20"/>
        <v>0.76398921982662826</v>
      </c>
      <c r="S35" s="878"/>
      <c r="T35" s="89">
        <v>0.32916666666666666</v>
      </c>
      <c r="U35" s="89">
        <v>0.39027777777777778</v>
      </c>
      <c r="V35" s="134">
        <v>6</v>
      </c>
      <c r="W35" s="90">
        <f t="shared" si="25"/>
        <v>88</v>
      </c>
      <c r="X35" s="123"/>
      <c r="Y35" s="123"/>
      <c r="Z35" s="124"/>
      <c r="AA35" s="124"/>
      <c r="AB35" s="879"/>
      <c r="AC35" s="879"/>
      <c r="AD35" s="452"/>
      <c r="AE35" s="452">
        <v>1</v>
      </c>
      <c r="AF35" s="116">
        <f t="shared" si="6"/>
        <v>-312.59090909090901</v>
      </c>
      <c r="AG35" s="120">
        <f t="shared" si="7"/>
        <v>0.80892976216937107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2956.2000000000003</v>
      </c>
      <c r="H36" s="84">
        <f t="shared" si="22"/>
        <v>147543.94200000001</v>
      </c>
      <c r="I36" s="45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1323.671641791045</v>
      </c>
      <c r="O36" s="47">
        <f t="shared" si="24"/>
        <v>82.729477611940311</v>
      </c>
      <c r="P36" s="116">
        <f t="shared" si="18"/>
        <v>1</v>
      </c>
      <c r="Q36" s="49">
        <f t="shared" si="19"/>
        <v>-17.270522388059689</v>
      </c>
      <c r="R36" s="456">
        <f t="shared" si="20"/>
        <v>0.82729477611940316</v>
      </c>
      <c r="S36" s="878"/>
      <c r="T36" s="89">
        <v>0.40555555555555556</v>
      </c>
      <c r="U36" s="89">
        <v>0.49861111111111112</v>
      </c>
      <c r="V36" s="134">
        <v>22</v>
      </c>
      <c r="W36" s="90">
        <f t="shared" si="25"/>
        <v>134</v>
      </c>
      <c r="X36" s="123">
        <v>0.39513888888888887</v>
      </c>
      <c r="Y36" s="123">
        <v>0.40486111111111112</v>
      </c>
      <c r="Z36" s="124"/>
      <c r="AA36" s="124"/>
      <c r="AB36" s="879"/>
      <c r="AC36" s="879"/>
      <c r="AD36" s="452"/>
      <c r="AE36" s="452"/>
      <c r="AF36" s="48">
        <f t="shared" si="6"/>
        <v>-176.32835820895502</v>
      </c>
      <c r="AG36" s="456">
        <f t="shared" si="7"/>
        <v>0.88244776119403001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3414</v>
      </c>
      <c r="H37" s="84">
        <f t="shared" si="22"/>
        <v>129049.2</v>
      </c>
      <c r="I37" s="45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2409.8823529411761</v>
      </c>
      <c r="O37" s="47">
        <f t="shared" si="24"/>
        <v>126.83591331269348</v>
      </c>
      <c r="P37" s="116">
        <f t="shared" si="18"/>
        <v>0</v>
      </c>
      <c r="Q37" s="49">
        <f t="shared" si="19"/>
        <v>-15.269349845201262</v>
      </c>
      <c r="R37" s="456">
        <f t="shared" si="20"/>
        <v>0.89254901960784294</v>
      </c>
      <c r="S37" s="878"/>
      <c r="T37" s="89">
        <v>0.53888888888888886</v>
      </c>
      <c r="U37" s="89">
        <v>0.59791666666666665</v>
      </c>
      <c r="V37" s="134">
        <v>5</v>
      </c>
      <c r="W37" s="90">
        <f t="shared" si="25"/>
        <v>85.000000000000014</v>
      </c>
      <c r="X37" s="123"/>
      <c r="Y37" s="123"/>
      <c r="Z37" s="124"/>
      <c r="AA37" s="124"/>
      <c r="AB37" s="879"/>
      <c r="AC37" s="879"/>
      <c r="AD37" s="452"/>
      <c r="AE37" s="452"/>
      <c r="AF37" s="48">
        <f t="shared" si="6"/>
        <v>-290.11764705882388</v>
      </c>
      <c r="AG37" s="125">
        <f t="shared" si="7"/>
        <v>0.89254901960784305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1969</v>
      </c>
      <c r="H38" s="84">
        <f t="shared" si="22"/>
        <v>86557.24</v>
      </c>
      <c r="I38" s="452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2109.6428571428587</v>
      </c>
      <c r="O38" s="47">
        <f t="shared" si="24"/>
        <v>105.48214285714293</v>
      </c>
      <c r="P38" s="116">
        <f t="shared" si="18"/>
        <v>0</v>
      </c>
      <c r="Q38" s="49">
        <f t="shared" si="19"/>
        <v>-14.517857142857068</v>
      </c>
      <c r="R38" s="456">
        <f t="shared" si="20"/>
        <v>0.87901785714285774</v>
      </c>
      <c r="S38" s="878"/>
      <c r="T38" s="151">
        <v>0.60347222222222219</v>
      </c>
      <c r="U38" s="151">
        <v>0.64236111111111105</v>
      </c>
      <c r="V38" s="134">
        <v>8</v>
      </c>
      <c r="W38" s="90">
        <f t="shared" si="25"/>
        <v>55.999999999999957</v>
      </c>
      <c r="X38" s="123"/>
      <c r="Y38" s="123"/>
      <c r="Z38" s="124"/>
      <c r="AA38" s="124"/>
      <c r="AB38" s="879"/>
      <c r="AC38" s="879"/>
      <c r="AD38" s="452">
        <v>1</v>
      </c>
      <c r="AE38" s="452">
        <v>1</v>
      </c>
      <c r="AF38" s="48">
        <f t="shared" si="6"/>
        <v>-290.3571428571413</v>
      </c>
      <c r="AG38" s="125">
        <f t="shared" si="7"/>
        <v>0.87901785714285774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52"/>
      <c r="J39" s="46"/>
      <c r="K39" s="44"/>
      <c r="L39" s="47"/>
      <c r="M39" s="463"/>
      <c r="N39" s="44"/>
      <c r="O39" s="47"/>
      <c r="P39" s="116"/>
      <c r="Q39" s="49"/>
      <c r="R39" s="456"/>
      <c r="S39" s="878"/>
      <c r="T39" s="89"/>
      <c r="U39" s="89"/>
      <c r="V39" s="452"/>
      <c r="W39" s="90">
        <f t="shared" si="25"/>
        <v>0</v>
      </c>
      <c r="X39" s="123"/>
      <c r="Y39" s="123"/>
      <c r="Z39" s="124"/>
      <c r="AA39" s="124"/>
      <c r="AB39" s="879"/>
      <c r="AC39" s="879"/>
      <c r="AD39" s="452"/>
      <c r="AE39" s="452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54"/>
      <c r="J40" s="46"/>
      <c r="K40" s="44"/>
      <c r="L40" s="47"/>
      <c r="M40" s="466"/>
      <c r="N40" s="44"/>
      <c r="O40" s="47"/>
      <c r="P40" s="116"/>
      <c r="Q40" s="49"/>
      <c r="R40" s="456"/>
      <c r="S40" s="878"/>
      <c r="T40" s="89"/>
      <c r="U40" s="89"/>
      <c r="V40" s="452"/>
      <c r="W40" s="90">
        <f t="shared" si="25"/>
        <v>0</v>
      </c>
      <c r="X40" s="123"/>
      <c r="Y40" s="123"/>
      <c r="Z40" s="124"/>
      <c r="AA40" s="124"/>
      <c r="AB40" s="879"/>
      <c r="AC40" s="879"/>
      <c r="AD40" s="452"/>
      <c r="AE40" s="452"/>
      <c r="AF40" s="48">
        <f t="shared" si="6"/>
        <v>0</v>
      </c>
      <c r="AG40" s="456" t="e">
        <f t="shared" si="7"/>
        <v>#DIV/0!</v>
      </c>
      <c r="AH40" s="895"/>
    </row>
    <row r="41" spans="1:34" ht="19.2" customHeight="1">
      <c r="A41" s="907"/>
      <c r="B41" s="452">
        <v>0</v>
      </c>
      <c r="C41" s="55"/>
      <c r="D41" s="82"/>
      <c r="E41" s="83"/>
      <c r="F41" s="355" t="s">
        <v>133</v>
      </c>
      <c r="G41" s="57"/>
      <c r="H41" s="84"/>
      <c r="I41" s="452"/>
      <c r="J41" s="87"/>
      <c r="K41" s="57"/>
      <c r="L41" s="86"/>
      <c r="M41" s="463"/>
      <c r="N41" s="57"/>
      <c r="O41" s="86"/>
      <c r="P41" s="54"/>
      <c r="Q41" s="88"/>
      <c r="R41" s="453"/>
      <c r="S41" s="878"/>
      <c r="T41" s="89"/>
      <c r="U41" s="89"/>
      <c r="V41" s="452"/>
      <c r="W41" s="90">
        <f t="shared" si="25"/>
        <v>0</v>
      </c>
      <c r="X41" s="123"/>
      <c r="Y41" s="123"/>
      <c r="Z41" s="124"/>
      <c r="AA41" s="124"/>
      <c r="AB41" s="879"/>
      <c r="AC41" s="879"/>
      <c r="AD41" s="452"/>
      <c r="AE41" s="452"/>
      <c r="AF41" s="48"/>
      <c r="AG41" s="129"/>
      <c r="AH41" s="895"/>
    </row>
    <row r="42" spans="1:34" ht="19.2" customHeight="1">
      <c r="A42" s="907"/>
      <c r="B42" s="45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52"/>
      <c r="J42" s="87"/>
      <c r="K42" s="57"/>
      <c r="L42" s="86"/>
      <c r="M42" s="463"/>
      <c r="N42" s="57"/>
      <c r="O42" s="86"/>
      <c r="P42" s="54"/>
      <c r="Q42" s="88"/>
      <c r="R42" s="453"/>
      <c r="S42" s="878"/>
      <c r="T42" s="89"/>
      <c r="U42" s="89"/>
      <c r="V42" s="452"/>
      <c r="W42" s="90">
        <f t="shared" si="25"/>
        <v>0</v>
      </c>
      <c r="X42" s="123"/>
      <c r="Y42" s="123"/>
      <c r="Z42" s="124"/>
      <c r="AA42" s="124"/>
      <c r="AB42" s="879"/>
      <c r="AC42" s="879"/>
      <c r="AD42" s="452"/>
      <c r="AE42" s="45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900</v>
      </c>
      <c r="D43" s="875" t="s">
        <v>901</v>
      </c>
      <c r="E43" s="875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1704.0598626302358</v>
      </c>
      <c r="O43" s="104">
        <f t="shared" si="26"/>
        <v>111.46148226883659</v>
      </c>
      <c r="P43" s="54">
        <f>M43-J43</f>
        <v>0.25</v>
      </c>
      <c r="Q43" s="88">
        <f>N43-K43</f>
        <v>-292.44013736976422</v>
      </c>
      <c r="R43" s="105">
        <f t="shared" ref="R43:R50" si="27">O43/L43</f>
        <v>0.84015620814459702</v>
      </c>
      <c r="S43" s="878"/>
      <c r="T43" s="89"/>
      <c r="U43" s="89"/>
      <c r="V43" s="452"/>
      <c r="W43" s="45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2</v>
      </c>
      <c r="AF43" s="48">
        <f t="shared" ref="AF43:AF54" si="28">N43-K43</f>
        <v>-292.44013736976422</v>
      </c>
      <c r="AG43" s="457">
        <f t="shared" si="7"/>
        <v>0.85352359761093699</v>
      </c>
      <c r="AH43" s="895"/>
    </row>
    <row r="44" spans="1:34" s="145" customFormat="1" ht="19.2" customHeight="1">
      <c r="A44" s="917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2366</v>
      </c>
      <c r="H44" s="45">
        <f>F44*G44</f>
        <v>58511.18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2118.8059701492539</v>
      </c>
      <c r="O44" s="138">
        <f t="shared" ref="O44:O50" si="30">N44/M44</f>
        <v>423.7611940298508</v>
      </c>
      <c r="P44" s="51">
        <f t="shared" ref="P44:P50" si="31">M44-J44</f>
        <v>1</v>
      </c>
      <c r="Q44" s="139">
        <f t="shared" ref="Q44:Q50" si="32">O44-L44</f>
        <v>-76.238805970149201</v>
      </c>
      <c r="R44" s="140">
        <f t="shared" si="27"/>
        <v>0.84752238805970159</v>
      </c>
      <c r="S44" s="894">
        <f>R56</f>
        <v>0.92199766716321752</v>
      </c>
      <c r="T44" s="118">
        <v>0.125</v>
      </c>
      <c r="U44" s="118">
        <v>0.17152777777777778</v>
      </c>
      <c r="V44" s="142">
        <v>5</v>
      </c>
      <c r="W44" s="143">
        <f t="shared" ref="W44:W56" si="33">(U44-T44)*24*60</f>
        <v>67</v>
      </c>
      <c r="X44" s="123"/>
      <c r="Y44" s="123"/>
      <c r="Z44" s="124"/>
      <c r="AA44" s="124"/>
      <c r="AB44" s="879"/>
      <c r="AC44" s="879"/>
      <c r="AD44" s="452"/>
      <c r="AE44" s="452"/>
      <c r="AF44" s="144">
        <f t="shared" si="28"/>
        <v>118.80597014925388</v>
      </c>
      <c r="AG44" s="460">
        <f t="shared" si="7"/>
        <v>1.0594029850746269</v>
      </c>
      <c r="AH44" s="911">
        <f>AG56</f>
        <v>1.0109175608113679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2272</v>
      </c>
      <c r="H45" s="45">
        <f>F45*G45</f>
        <v>56186.559999999998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2129.9999999999995</v>
      </c>
      <c r="O45" s="138">
        <f t="shared" si="30"/>
        <v>425.99999999999989</v>
      </c>
      <c r="P45" s="51">
        <f t="shared" si="31"/>
        <v>1</v>
      </c>
      <c r="Q45" s="139">
        <f t="shared" si="32"/>
        <v>-74.000000000000114</v>
      </c>
      <c r="R45" s="140">
        <f t="shared" si="27"/>
        <v>0.85199999999999976</v>
      </c>
      <c r="S45" s="894"/>
      <c r="T45" s="89">
        <v>0.17499999999999999</v>
      </c>
      <c r="U45" s="89">
        <v>0.21944444444444444</v>
      </c>
      <c r="V45" s="142">
        <v>5</v>
      </c>
      <c r="W45" s="143">
        <f t="shared" si="33"/>
        <v>64.000000000000014</v>
      </c>
      <c r="X45" s="123"/>
      <c r="Y45" s="123"/>
      <c r="Z45" s="124"/>
      <c r="AA45" s="124"/>
      <c r="AB45" s="879"/>
      <c r="AC45" s="879"/>
      <c r="AD45" s="452">
        <v>1</v>
      </c>
      <c r="AE45" s="452"/>
      <c r="AF45" s="144">
        <f t="shared" si="28"/>
        <v>129.99999999999955</v>
      </c>
      <c r="AG45" s="460">
        <f t="shared" si="7"/>
        <v>1.0649999999999997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1994</v>
      </c>
      <c r="H46" s="45">
        <f t="shared" ref="H46:H51" si="34">F46*G46</f>
        <v>62671.42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1477.0370370370365</v>
      </c>
      <c r="O46" s="138">
        <f t="shared" si="30"/>
        <v>211.00529100529093</v>
      </c>
      <c r="P46" s="51">
        <f t="shared" si="31"/>
        <v>0</v>
      </c>
      <c r="Q46" s="139">
        <f t="shared" si="32"/>
        <v>-3.2804232804233493</v>
      </c>
      <c r="R46" s="140">
        <f t="shared" si="27"/>
        <v>0.98469135802469099</v>
      </c>
      <c r="S46" s="894"/>
      <c r="T46" s="89">
        <v>0.23333333333333334</v>
      </c>
      <c r="U46" s="89">
        <v>0.28958333333333336</v>
      </c>
      <c r="V46" s="142">
        <v>20</v>
      </c>
      <c r="W46" s="143">
        <f t="shared" si="33"/>
        <v>81.000000000000028</v>
      </c>
      <c r="X46" s="123">
        <v>0.22291666666666665</v>
      </c>
      <c r="Y46" s="123">
        <v>0.23263888888888887</v>
      </c>
      <c r="Z46" s="124"/>
      <c r="AA46" s="124"/>
      <c r="AB46" s="879"/>
      <c r="AC46" s="879"/>
      <c r="AD46" s="452"/>
      <c r="AE46" s="452"/>
      <c r="AF46" s="144">
        <f t="shared" si="28"/>
        <v>-22.962962962963502</v>
      </c>
      <c r="AG46" s="460">
        <f t="shared" si="7"/>
        <v>0.98469135802469099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1884</v>
      </c>
      <c r="H47" s="45">
        <f t="shared" si="34"/>
        <v>53637.479999999996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1487.3684210526321</v>
      </c>
      <c r="O47" s="138">
        <f t="shared" si="30"/>
        <v>212.48120300751887</v>
      </c>
      <c r="P47" s="51">
        <f t="shared" si="31"/>
        <v>0</v>
      </c>
      <c r="Q47" s="139">
        <f t="shared" si="32"/>
        <v>-1.804511278195406</v>
      </c>
      <c r="R47" s="140">
        <f t="shared" si="27"/>
        <v>0.99157894736842145</v>
      </c>
      <c r="S47" s="894"/>
      <c r="T47" s="89">
        <v>0.30347222222222225</v>
      </c>
      <c r="U47" s="89">
        <v>0.35625000000000001</v>
      </c>
      <c r="V47" s="137">
        <v>20</v>
      </c>
      <c r="W47" s="143">
        <f t="shared" si="33"/>
        <v>75.999999999999972</v>
      </c>
      <c r="X47" s="123">
        <v>0.29375000000000001</v>
      </c>
      <c r="Y47" s="123">
        <v>0.30277777777777776</v>
      </c>
      <c r="Z47" s="124"/>
      <c r="AA47" s="124"/>
      <c r="AB47" s="879"/>
      <c r="AC47" s="879"/>
      <c r="AD47" s="452"/>
      <c r="AE47" s="452"/>
      <c r="AF47" s="144">
        <f t="shared" si="28"/>
        <v>-12.631578947367871</v>
      </c>
      <c r="AG47" s="460">
        <f t="shared" si="7"/>
        <v>0.99157894736842145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1949</v>
      </c>
      <c r="H48" s="45">
        <f t="shared" si="34"/>
        <v>23115.14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1461.7499999999993</v>
      </c>
      <c r="O48" s="138">
        <f t="shared" si="30"/>
        <v>243.62499999999989</v>
      </c>
      <c r="P48" s="51">
        <f t="shared" si="31"/>
        <v>0</v>
      </c>
      <c r="Q48" s="139">
        <f t="shared" si="32"/>
        <v>-6.3750000000001137</v>
      </c>
      <c r="R48" s="140">
        <f t="shared" si="27"/>
        <v>0.97449999999999959</v>
      </c>
      <c r="S48" s="894"/>
      <c r="T48" s="89">
        <v>0.37013888888888891</v>
      </c>
      <c r="U48" s="89">
        <v>0.42569444444444449</v>
      </c>
      <c r="V48" s="134">
        <v>20</v>
      </c>
      <c r="W48" s="143">
        <f t="shared" si="33"/>
        <v>80.000000000000028</v>
      </c>
      <c r="X48" s="123">
        <v>0.36041666666666666</v>
      </c>
      <c r="Y48" s="123">
        <v>0.36944444444444446</v>
      </c>
      <c r="Z48" s="124"/>
      <c r="AA48" s="124"/>
      <c r="AB48" s="879"/>
      <c r="AC48" s="879"/>
      <c r="AD48" s="452"/>
      <c r="AE48" s="452"/>
      <c r="AF48" s="144">
        <f t="shared" si="28"/>
        <v>-38.250000000000682</v>
      </c>
      <c r="AG48" s="460">
        <f t="shared" si="7"/>
        <v>0.97449999999999959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3808.25</v>
      </c>
      <c r="H49" s="45">
        <f t="shared" si="34"/>
        <v>38425.2425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1474.1612903225798</v>
      </c>
      <c r="O49" s="138">
        <f t="shared" si="30"/>
        <v>245.69354838709663</v>
      </c>
      <c r="P49" s="51">
        <f t="shared" si="31"/>
        <v>0</v>
      </c>
      <c r="Q49" s="139">
        <f t="shared" si="32"/>
        <v>-4.3064516129033734</v>
      </c>
      <c r="R49" s="140">
        <f t="shared" si="27"/>
        <v>0.98277419354838647</v>
      </c>
      <c r="S49" s="894"/>
      <c r="T49" s="89">
        <v>0.43263888888888891</v>
      </c>
      <c r="U49" s="89">
        <v>0.54027777777777786</v>
      </c>
      <c r="V49" s="134">
        <v>10</v>
      </c>
      <c r="W49" s="143">
        <f t="shared" si="33"/>
        <v>155.00000000000009</v>
      </c>
      <c r="X49" s="152"/>
      <c r="Y49" s="152"/>
      <c r="Z49" s="153"/>
      <c r="AA49" s="124"/>
      <c r="AB49" s="879"/>
      <c r="AC49" s="879"/>
      <c r="AD49" s="452">
        <v>1</v>
      </c>
      <c r="AE49" s="452"/>
      <c r="AF49" s="144">
        <f t="shared" si="28"/>
        <v>-25.838709677420184</v>
      </c>
      <c r="AG49" s="460">
        <f t="shared" si="7"/>
        <v>0.98277419354838658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3198.93</v>
      </c>
      <c r="H50" s="45">
        <f t="shared" si="34"/>
        <v>32277.203699999998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1476.4292307692303</v>
      </c>
      <c r="O50" s="138">
        <f t="shared" si="30"/>
        <v>246.07153846153838</v>
      </c>
      <c r="P50" s="51">
        <f t="shared" si="31"/>
        <v>0</v>
      </c>
      <c r="Q50" s="139">
        <f t="shared" si="32"/>
        <v>-3.9284615384616188</v>
      </c>
      <c r="R50" s="140">
        <f t="shared" si="27"/>
        <v>0.98428615384615348</v>
      </c>
      <c r="S50" s="894"/>
      <c r="T50" s="89">
        <v>0.5805555555555556</v>
      </c>
      <c r="U50" s="89">
        <v>0.67083333333333339</v>
      </c>
      <c r="V50" s="134">
        <v>5</v>
      </c>
      <c r="W50" s="143">
        <f t="shared" si="33"/>
        <v>130.00000000000003</v>
      </c>
      <c r="X50" s="152"/>
      <c r="Y50" s="152"/>
      <c r="Z50" s="153"/>
      <c r="AA50" s="153"/>
      <c r="AB50" s="879"/>
      <c r="AC50" s="879"/>
      <c r="AD50" s="452"/>
      <c r="AE50" s="452"/>
      <c r="AF50" s="144">
        <f t="shared" si="28"/>
        <v>-23.570769230769656</v>
      </c>
      <c r="AG50" s="460">
        <f t="shared" si="7"/>
        <v>0.98428615384615359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452"/>
      <c r="AE51" s="452"/>
      <c r="AF51" s="144">
        <f t="shared" si="28"/>
        <v>0</v>
      </c>
      <c r="AG51" s="46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452"/>
      <c r="AE52" s="452"/>
      <c r="AF52" s="144">
        <f t="shared" si="28"/>
        <v>0</v>
      </c>
      <c r="AG52" s="46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3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452"/>
      <c r="AE53" s="452"/>
      <c r="AF53" s="144">
        <f t="shared" si="28"/>
        <v>0</v>
      </c>
      <c r="AG53" s="46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3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452"/>
      <c r="AE54" s="452"/>
      <c r="AF54" s="144">
        <f t="shared" si="28"/>
        <v>0</v>
      </c>
      <c r="AG54" s="46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3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452"/>
      <c r="AE55" s="452"/>
      <c r="AF55" s="144"/>
      <c r="AG55" s="460"/>
      <c r="AH55" s="911"/>
    </row>
    <row r="56" spans="1:34" ht="19.2" customHeight="1">
      <c r="A56" s="919"/>
      <c r="B56" s="157">
        <v>0</v>
      </c>
      <c r="C56" s="268" t="s">
        <v>903</v>
      </c>
      <c r="D56" s="916" t="s">
        <v>901</v>
      </c>
      <c r="E56" s="875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1660.7931356186759</v>
      </c>
      <c r="O56" s="104">
        <f t="shared" si="35"/>
        <v>286.94825355589933</v>
      </c>
      <c r="P56" s="158">
        <f>M56-J56</f>
        <v>0.28571428571428559</v>
      </c>
      <c r="Q56" s="117">
        <f>N56-K56</f>
        <v>17.935992761533043</v>
      </c>
      <c r="R56" s="159">
        <f t="shared" ref="R56:R61" si="36">O56/L56</f>
        <v>0.92199766716321752</v>
      </c>
      <c r="S56" s="894"/>
      <c r="T56" s="160"/>
      <c r="U56" s="160"/>
      <c r="V56" s="46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2</v>
      </c>
      <c r="AE56" s="107">
        <f>SUM(AE44:AE55)</f>
        <v>0</v>
      </c>
      <c r="AF56" s="162">
        <f>N56-K56</f>
        <v>17.935992761533043</v>
      </c>
      <c r="AG56" s="453">
        <f>N56/K56</f>
        <v>1.0109175608113679</v>
      </c>
      <c r="AH56" s="911"/>
    </row>
    <row r="57" spans="1:34" ht="19.2" customHeight="1">
      <c r="A57" s="906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1360</v>
      </c>
      <c r="H57" s="84">
        <f t="shared" ref="H57:H66" si="37">F57*G57</f>
        <v>38433.599999999999</v>
      </c>
      <c r="I57" s="452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1" si="38">G57/W57*60</f>
        <v>1483.6363636363633</v>
      </c>
      <c r="O57" s="86">
        <f t="shared" ref="O57:O61" si="39">N57/M57</f>
        <v>211.9480519480519</v>
      </c>
      <c r="P57" s="165">
        <f t="shared" ref="P57:P61" si="40">M57-J57</f>
        <v>0</v>
      </c>
      <c r="Q57" s="49">
        <f t="shared" ref="Q57:Q61" si="41">O57-L57</f>
        <v>-2.3376623376623797</v>
      </c>
      <c r="R57" s="456">
        <f t="shared" si="36"/>
        <v>0.98909090909090891</v>
      </c>
      <c r="S57" s="894">
        <f>R69</f>
        <v>0.98482884441414886</v>
      </c>
      <c r="T57" s="50">
        <v>0.125</v>
      </c>
      <c r="U57" s="50">
        <v>0.16319444444444445</v>
      </c>
      <c r="V57" s="454">
        <v>5</v>
      </c>
      <c r="W57" s="465">
        <f>(U57-T57)*24*60</f>
        <v>55.000000000000007</v>
      </c>
      <c r="X57" s="53"/>
      <c r="Y57" s="53"/>
      <c r="Z57" s="54"/>
      <c r="AA57" s="54"/>
      <c r="AB57" s="879"/>
      <c r="AC57" s="879"/>
      <c r="AD57" s="452">
        <v>1</v>
      </c>
      <c r="AE57" s="452"/>
      <c r="AF57" s="48">
        <f t="shared" si="6"/>
        <v>-16.363636363636715</v>
      </c>
      <c r="AG57" s="455">
        <f t="shared" si="7"/>
        <v>0.98909090909090891</v>
      </c>
      <c r="AH57" s="893">
        <f>AG69</f>
        <v>0.98519324427642918</v>
      </c>
    </row>
    <row r="58" spans="1:34" ht="19.2" customHeight="1">
      <c r="A58" s="907"/>
      <c r="B58" s="121" t="s">
        <v>130</v>
      </c>
      <c r="C58" s="452"/>
      <c r="D58" s="42" t="s">
        <v>69</v>
      </c>
      <c r="E58" s="43"/>
      <c r="F58" s="355">
        <v>27.88</v>
      </c>
      <c r="G58" s="44">
        <v>3953</v>
      </c>
      <c r="H58" s="45">
        <f t="shared" si="37"/>
        <v>110209.64</v>
      </c>
      <c r="I58" s="454"/>
      <c r="J58" s="46">
        <v>7</v>
      </c>
      <c r="K58" s="44">
        <v>1500</v>
      </c>
      <c r="L58" s="86">
        <v>214.28571428571428</v>
      </c>
      <c r="M58" s="466">
        <v>7</v>
      </c>
      <c r="N58" s="44">
        <f t="shared" si="38"/>
        <v>1491.6981132075473</v>
      </c>
      <c r="O58" s="47">
        <f t="shared" si="39"/>
        <v>213.09973045822105</v>
      </c>
      <c r="P58" s="165">
        <f t="shared" si="40"/>
        <v>0</v>
      </c>
      <c r="Q58" s="49">
        <f t="shared" si="41"/>
        <v>-1.1859838274932315</v>
      </c>
      <c r="R58" s="456">
        <f t="shared" si="36"/>
        <v>0.99446540880503154</v>
      </c>
      <c r="S58" s="894"/>
      <c r="T58" s="50">
        <v>0.1701388888888889</v>
      </c>
      <c r="U58" s="50">
        <v>0.28055555555555556</v>
      </c>
      <c r="V58" s="454">
        <v>10</v>
      </c>
      <c r="W58" s="465">
        <f>(U58-T58)*24*60</f>
        <v>159</v>
      </c>
      <c r="X58" s="53"/>
      <c r="Y58" s="53"/>
      <c r="Z58" s="54"/>
      <c r="AA58" s="54"/>
      <c r="AB58" s="912"/>
      <c r="AC58" s="913"/>
      <c r="AD58" s="452">
        <v>1</v>
      </c>
      <c r="AE58" s="452"/>
      <c r="AF58" s="48">
        <f t="shared" si="6"/>
        <v>-8.3018867924527058</v>
      </c>
      <c r="AG58" s="456">
        <f t="shared" si="7"/>
        <v>0.99446540880503154</v>
      </c>
      <c r="AH58" s="894"/>
    </row>
    <row r="59" spans="1:34" ht="19.2" customHeight="1">
      <c r="A59" s="907"/>
      <c r="B59" s="121" t="s">
        <v>130</v>
      </c>
      <c r="C59" s="452"/>
      <c r="D59" s="42" t="s">
        <v>70</v>
      </c>
      <c r="E59" s="43"/>
      <c r="F59" s="355">
        <v>28</v>
      </c>
      <c r="G59" s="44">
        <v>3738</v>
      </c>
      <c r="H59" s="45">
        <f t="shared" si="37"/>
        <v>104664</v>
      </c>
      <c r="I59" s="454"/>
      <c r="J59" s="46">
        <v>7</v>
      </c>
      <c r="K59" s="44">
        <v>1500</v>
      </c>
      <c r="L59" s="86">
        <v>214.28571428571428</v>
      </c>
      <c r="M59" s="466">
        <v>7</v>
      </c>
      <c r="N59" s="44">
        <f t="shared" si="38"/>
        <v>1475.5263157894733</v>
      </c>
      <c r="O59" s="47">
        <f t="shared" si="39"/>
        <v>210.78947368421046</v>
      </c>
      <c r="P59" s="165">
        <f t="shared" si="40"/>
        <v>0</v>
      </c>
      <c r="Q59" s="49">
        <f t="shared" si="41"/>
        <v>-3.4962406015038141</v>
      </c>
      <c r="R59" s="456">
        <f t="shared" si="36"/>
        <v>0.98368421052631549</v>
      </c>
      <c r="S59" s="894"/>
      <c r="T59" s="50">
        <v>0.29444444444444445</v>
      </c>
      <c r="U59" s="50">
        <v>0.4</v>
      </c>
      <c r="V59" s="142">
        <v>20</v>
      </c>
      <c r="W59" s="465">
        <f t="shared" ref="W59:W69" si="42">(U59-T59)*24*60</f>
        <v>152.00000000000003</v>
      </c>
      <c r="X59" s="53">
        <v>0.28402777777777777</v>
      </c>
      <c r="Y59" s="53">
        <v>0.29305555555555557</v>
      </c>
      <c r="Z59" s="54"/>
      <c r="AA59" s="54"/>
      <c r="AB59" s="879"/>
      <c r="AC59" s="879"/>
      <c r="AD59" s="452"/>
      <c r="AE59" s="452"/>
      <c r="AF59" s="48">
        <f t="shared" si="6"/>
        <v>-24.473684210526699</v>
      </c>
      <c r="AG59" s="456">
        <f t="shared" si="7"/>
        <v>0.98368421052631549</v>
      </c>
      <c r="AH59" s="894"/>
    </row>
    <row r="60" spans="1:34" ht="19.2" customHeight="1">
      <c r="A60" s="907"/>
      <c r="B60" s="121" t="s">
        <v>132</v>
      </c>
      <c r="C60" s="452"/>
      <c r="D60" s="42" t="s">
        <v>66</v>
      </c>
      <c r="E60" s="43"/>
      <c r="F60" s="355">
        <v>10.09</v>
      </c>
      <c r="G60" s="44">
        <v>4722.2299999999996</v>
      </c>
      <c r="H60" s="45">
        <f t="shared" si="37"/>
        <v>47647.300699999993</v>
      </c>
      <c r="I60" s="45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1468.0507772020721</v>
      </c>
      <c r="O60" s="47">
        <f t="shared" si="39"/>
        <v>244.6751295336787</v>
      </c>
      <c r="P60" s="165">
        <f t="shared" si="40"/>
        <v>0</v>
      </c>
      <c r="Q60" s="49">
        <f t="shared" si="41"/>
        <v>-5.3248704663213005</v>
      </c>
      <c r="R60" s="456">
        <f t="shared" si="36"/>
        <v>0.97870051813471481</v>
      </c>
      <c r="S60" s="894"/>
      <c r="T60" s="50">
        <v>0.41736111111111113</v>
      </c>
      <c r="U60" s="50">
        <v>0.55138888888888893</v>
      </c>
      <c r="V60" s="142">
        <v>25</v>
      </c>
      <c r="W60" s="465">
        <f t="shared" si="42"/>
        <v>193.00000000000003</v>
      </c>
      <c r="X60" s="53">
        <v>0.40347222222222223</v>
      </c>
      <c r="Y60" s="53">
        <v>0.41666666666666669</v>
      </c>
      <c r="Z60" s="54"/>
      <c r="AA60" s="54"/>
      <c r="AB60" s="879"/>
      <c r="AC60" s="879"/>
      <c r="AD60" s="452"/>
      <c r="AE60" s="452"/>
      <c r="AF60" s="48">
        <f t="shared" si="6"/>
        <v>-31.94922279792786</v>
      </c>
      <c r="AG60" s="455">
        <f t="shared" si="7"/>
        <v>0.97870051813471481</v>
      </c>
      <c r="AH60" s="894"/>
    </row>
    <row r="61" spans="1:34" ht="19.2" customHeight="1">
      <c r="A61" s="907"/>
      <c r="B61" s="121" t="s">
        <v>132</v>
      </c>
      <c r="C61" s="452"/>
      <c r="D61" s="42" t="s">
        <v>66</v>
      </c>
      <c r="E61" s="43"/>
      <c r="F61" s="355">
        <v>10.09</v>
      </c>
      <c r="G61" s="44">
        <v>3503.59</v>
      </c>
      <c r="H61" s="45">
        <f t="shared" si="37"/>
        <v>35351.223100000003</v>
      </c>
      <c r="I61" s="45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1470.0377622377625</v>
      </c>
      <c r="O61" s="47">
        <f t="shared" si="39"/>
        <v>245.00629370629375</v>
      </c>
      <c r="P61" s="165">
        <f t="shared" si="40"/>
        <v>0</v>
      </c>
      <c r="Q61" s="49">
        <f t="shared" si="41"/>
        <v>-4.9937062937062535</v>
      </c>
      <c r="R61" s="456">
        <f t="shared" si="36"/>
        <v>0.98002517482517504</v>
      </c>
      <c r="S61" s="894"/>
      <c r="T61" s="50">
        <v>0.59166666666666667</v>
      </c>
      <c r="U61" s="50">
        <v>0.69097222222222221</v>
      </c>
      <c r="V61" s="142">
        <v>5</v>
      </c>
      <c r="W61" s="465">
        <f t="shared" si="42"/>
        <v>142.99999999999997</v>
      </c>
      <c r="X61" s="53"/>
      <c r="Y61" s="53"/>
      <c r="Z61" s="54"/>
      <c r="AA61" s="54"/>
      <c r="AB61" s="879"/>
      <c r="AC61" s="879"/>
      <c r="AD61" s="452"/>
      <c r="AE61" s="452"/>
      <c r="AF61" s="48">
        <f t="shared" si="6"/>
        <v>-29.962237762237464</v>
      </c>
      <c r="AG61" s="456">
        <f t="shared" si="7"/>
        <v>0.98002517482517504</v>
      </c>
      <c r="AH61" s="894"/>
    </row>
    <row r="62" spans="1:34" ht="19.2" customHeight="1">
      <c r="A62" s="907"/>
      <c r="B62" s="121">
        <v>0</v>
      </c>
      <c r="C62" s="452"/>
      <c r="D62" s="42"/>
      <c r="E62" s="43"/>
      <c r="F62" s="355" t="s">
        <v>133</v>
      </c>
      <c r="G62" s="134"/>
      <c r="H62" s="45">
        <f t="shared" si="37"/>
        <v>0</v>
      </c>
      <c r="I62" s="454"/>
      <c r="J62" s="46"/>
      <c r="K62" s="44"/>
      <c r="L62" s="86"/>
      <c r="M62" s="62"/>
      <c r="N62" s="44"/>
      <c r="O62" s="47"/>
      <c r="P62" s="165"/>
      <c r="Q62" s="49"/>
      <c r="R62" s="456"/>
      <c r="S62" s="894"/>
      <c r="T62" s="166"/>
      <c r="U62" s="166"/>
      <c r="V62" s="142"/>
      <c r="W62" s="465">
        <f t="shared" si="42"/>
        <v>0</v>
      </c>
      <c r="X62" s="53"/>
      <c r="Y62" s="53"/>
      <c r="Z62" s="54"/>
      <c r="AA62" s="54"/>
      <c r="AB62" s="879"/>
      <c r="AC62" s="879"/>
      <c r="AD62" s="452"/>
      <c r="AE62" s="452"/>
      <c r="AF62" s="48">
        <f t="shared" si="6"/>
        <v>0</v>
      </c>
      <c r="AG62" s="456" t="e">
        <f t="shared" si="7"/>
        <v>#DIV/0!</v>
      </c>
      <c r="AH62" s="894"/>
    </row>
    <row r="63" spans="1:34" ht="19.2" customHeight="1">
      <c r="A63" s="907"/>
      <c r="B63" s="121">
        <v>0</v>
      </c>
      <c r="C63" s="452"/>
      <c r="D63" s="42"/>
      <c r="E63" s="43"/>
      <c r="F63" s="355" t="s">
        <v>133</v>
      </c>
      <c r="G63" s="134"/>
      <c r="H63" s="45">
        <f t="shared" si="37"/>
        <v>0</v>
      </c>
      <c r="I63" s="454"/>
      <c r="J63" s="46"/>
      <c r="K63" s="44"/>
      <c r="L63" s="86"/>
      <c r="M63" s="62" t="s">
        <v>15</v>
      </c>
      <c r="N63" s="44"/>
      <c r="O63" s="47"/>
      <c r="P63" s="165"/>
      <c r="Q63" s="49"/>
      <c r="R63" s="456"/>
      <c r="S63" s="894"/>
      <c r="T63" s="166"/>
      <c r="U63" s="166"/>
      <c r="V63" s="142"/>
      <c r="W63" s="465">
        <f t="shared" si="42"/>
        <v>0</v>
      </c>
      <c r="X63" s="53"/>
      <c r="Y63" s="53"/>
      <c r="Z63" s="54"/>
      <c r="AA63" s="54"/>
      <c r="AB63" s="879"/>
      <c r="AC63" s="879"/>
      <c r="AD63" s="452"/>
      <c r="AE63" s="452"/>
      <c r="AF63" s="48">
        <f t="shared" si="6"/>
        <v>0</v>
      </c>
      <c r="AG63" s="455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54"/>
      <c r="J64" s="167"/>
      <c r="K64" s="61"/>
      <c r="L64" s="86"/>
      <c r="M64" s="62"/>
      <c r="N64" s="44"/>
      <c r="O64" s="47"/>
      <c r="P64" s="165"/>
      <c r="Q64" s="49"/>
      <c r="R64" s="456"/>
      <c r="S64" s="894"/>
      <c r="T64" s="166"/>
      <c r="U64" s="166"/>
      <c r="V64" s="142"/>
      <c r="W64" s="465">
        <f t="shared" si="42"/>
        <v>0</v>
      </c>
      <c r="X64" s="454"/>
      <c r="Y64" s="454"/>
      <c r="Z64" s="54"/>
      <c r="AA64" s="54"/>
      <c r="AB64" s="879"/>
      <c r="AC64" s="879"/>
      <c r="AD64" s="452"/>
      <c r="AE64" s="452"/>
      <c r="AF64" s="48">
        <f t="shared" si="6"/>
        <v>0</v>
      </c>
      <c r="AG64" s="456" t="e">
        <f t="shared" si="7"/>
        <v>#DIV/0!</v>
      </c>
      <c r="AH64" s="894"/>
    </row>
    <row r="65" spans="1:34" ht="19.2" customHeight="1">
      <c r="A65" s="908"/>
      <c r="B65" s="97">
        <v>0</v>
      </c>
      <c r="C65" s="461"/>
      <c r="D65" s="42"/>
      <c r="E65" s="43"/>
      <c r="F65" s="355" t="s">
        <v>133</v>
      </c>
      <c r="G65" s="134"/>
      <c r="H65" s="45">
        <f t="shared" si="37"/>
        <v>0</v>
      </c>
      <c r="I65" s="454"/>
      <c r="J65" s="167"/>
      <c r="K65" s="61"/>
      <c r="L65" s="86"/>
      <c r="M65" s="62"/>
      <c r="N65" s="61"/>
      <c r="O65" s="77"/>
      <c r="P65" s="48"/>
      <c r="Q65" s="49"/>
      <c r="R65" s="456"/>
      <c r="S65" s="894"/>
      <c r="T65" s="166"/>
      <c r="U65" s="166"/>
      <c r="V65" s="142"/>
      <c r="W65" s="465">
        <f t="shared" si="42"/>
        <v>0</v>
      </c>
      <c r="X65" s="454"/>
      <c r="Y65" s="454"/>
      <c r="Z65" s="54"/>
      <c r="AA65" s="54"/>
      <c r="AB65" s="879"/>
      <c r="AC65" s="879"/>
      <c r="AD65" s="452"/>
      <c r="AE65" s="452"/>
      <c r="AF65" s="48">
        <f t="shared" si="6"/>
        <v>0</v>
      </c>
      <c r="AG65" s="456" t="e">
        <f t="shared" si="7"/>
        <v>#DIV/0!</v>
      </c>
      <c r="AH65" s="894"/>
    </row>
    <row r="66" spans="1:34" ht="19.2" customHeight="1">
      <c r="A66" s="908"/>
      <c r="B66" s="97">
        <v>0</v>
      </c>
      <c r="C66" s="461"/>
      <c r="D66" s="42"/>
      <c r="E66" s="43"/>
      <c r="F66" s="355" t="s">
        <v>133</v>
      </c>
      <c r="G66" s="134"/>
      <c r="H66" s="45">
        <f t="shared" si="37"/>
        <v>0</v>
      </c>
      <c r="I66" s="454"/>
      <c r="J66" s="167"/>
      <c r="K66" s="61"/>
      <c r="L66" s="86"/>
      <c r="M66" s="62"/>
      <c r="N66" s="61"/>
      <c r="O66" s="77"/>
      <c r="P66" s="48"/>
      <c r="Q66" s="49"/>
      <c r="R66" s="456"/>
      <c r="S66" s="894"/>
      <c r="T66" s="166"/>
      <c r="U66" s="166"/>
      <c r="V66" s="142"/>
      <c r="W66" s="465">
        <f t="shared" si="42"/>
        <v>0</v>
      </c>
      <c r="X66" s="454"/>
      <c r="Y66" s="454"/>
      <c r="Z66" s="54"/>
      <c r="AA66" s="54"/>
      <c r="AB66" s="879"/>
      <c r="AC66" s="879"/>
      <c r="AD66" s="452"/>
      <c r="AE66" s="452"/>
      <c r="AF66" s="48">
        <f t="shared" si="6"/>
        <v>0</v>
      </c>
      <c r="AG66" s="455" t="e">
        <f t="shared" si="7"/>
        <v>#DIV/0!</v>
      </c>
      <c r="AH66" s="894"/>
    </row>
    <row r="67" spans="1:34" ht="19.2" customHeight="1">
      <c r="A67" s="908"/>
      <c r="B67" s="97">
        <v>0</v>
      </c>
      <c r="C67" s="461"/>
      <c r="D67" s="42"/>
      <c r="E67" s="43"/>
      <c r="F67" s="355" t="s">
        <v>133</v>
      </c>
      <c r="G67" s="134"/>
      <c r="H67" s="45">
        <f>F67*G67</f>
        <v>0</v>
      </c>
      <c r="I67" s="454"/>
      <c r="J67" s="167"/>
      <c r="K67" s="61"/>
      <c r="L67" s="86"/>
      <c r="M67" s="62"/>
      <c r="N67" s="61"/>
      <c r="O67" s="77"/>
      <c r="P67" s="48"/>
      <c r="Q67" s="49"/>
      <c r="R67" s="456"/>
      <c r="S67" s="894"/>
      <c r="T67" s="166"/>
      <c r="U67" s="166"/>
      <c r="V67" s="142"/>
      <c r="W67" s="465">
        <f t="shared" si="42"/>
        <v>0</v>
      </c>
      <c r="X67" s="454"/>
      <c r="Y67" s="454"/>
      <c r="Z67" s="54"/>
      <c r="AA67" s="54"/>
      <c r="AB67" s="879"/>
      <c r="AC67" s="879"/>
      <c r="AD67" s="452"/>
      <c r="AE67" s="452"/>
      <c r="AF67" s="48">
        <f t="shared" si="6"/>
        <v>0</v>
      </c>
      <c r="AG67" s="456" t="e">
        <f t="shared" si="7"/>
        <v>#DIV/0!</v>
      </c>
      <c r="AH67" s="894"/>
    </row>
    <row r="68" spans="1:34" ht="19.2" customHeight="1">
      <c r="A68" s="908"/>
      <c r="B68" s="454">
        <v>0</v>
      </c>
      <c r="C68" s="461"/>
      <c r="D68" s="42"/>
      <c r="E68" s="43"/>
      <c r="F68" s="362" t="s">
        <v>133</v>
      </c>
      <c r="G68" s="134"/>
      <c r="H68" s="45">
        <f>F68*G68</f>
        <v>0</v>
      </c>
      <c r="I68" s="454"/>
      <c r="J68" s="167"/>
      <c r="K68" s="61"/>
      <c r="L68" s="86"/>
      <c r="M68" s="62"/>
      <c r="N68" s="61"/>
      <c r="O68" s="77"/>
      <c r="P68" s="48"/>
      <c r="Q68" s="49"/>
      <c r="R68" s="456"/>
      <c r="S68" s="894"/>
      <c r="T68" s="166"/>
      <c r="U68" s="166"/>
      <c r="V68" s="142"/>
      <c r="W68" s="465">
        <f t="shared" si="42"/>
        <v>0</v>
      </c>
      <c r="X68" s="454"/>
      <c r="Y68" s="454"/>
      <c r="Z68" s="54"/>
      <c r="AA68" s="54"/>
      <c r="AB68" s="879"/>
      <c r="AC68" s="879"/>
      <c r="AD68" s="452"/>
      <c r="AE68" s="452"/>
      <c r="AF68" s="48"/>
      <c r="AG68" s="456"/>
      <c r="AH68" s="894"/>
    </row>
    <row r="69" spans="1:34" ht="19.2" customHeight="1">
      <c r="A69" s="908"/>
      <c r="B69" s="168">
        <v>0</v>
      </c>
      <c r="C69" s="6" t="s">
        <v>905</v>
      </c>
      <c r="D69" s="875" t="s">
        <v>895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1477.7898664146437</v>
      </c>
      <c r="O69" s="73">
        <f t="shared" si="43"/>
        <v>225.10373586609117</v>
      </c>
      <c r="P69" s="48">
        <f>M69-J69</f>
        <v>0</v>
      </c>
      <c r="Q69" s="49">
        <f>N69-K69</f>
        <v>-22.210133585356289</v>
      </c>
      <c r="R69" s="172">
        <f t="shared" ref="R69:R75" si="44">O69/L69</f>
        <v>0.98482884441414886</v>
      </c>
      <c r="S69" s="894"/>
      <c r="T69" s="141"/>
      <c r="U69" s="141"/>
      <c r="V69" s="44"/>
      <c r="W69" s="4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2</v>
      </c>
      <c r="AE69" s="107">
        <f>SUM(AE57:AE68)</f>
        <v>0</v>
      </c>
      <c r="AF69" s="48">
        <f t="shared" si="6"/>
        <v>-22.210133585356289</v>
      </c>
      <c r="AG69" s="456">
        <f t="shared" si="7"/>
        <v>0.98519324427642918</v>
      </c>
      <c r="AH69" s="894"/>
    </row>
    <row r="70" spans="1:34" ht="19.2" customHeight="1">
      <c r="A70" s="909" t="s">
        <v>906</v>
      </c>
      <c r="B70" s="454" t="s">
        <v>129</v>
      </c>
      <c r="C70" s="97"/>
      <c r="D70" s="42" t="s">
        <v>817</v>
      </c>
      <c r="E70" s="43"/>
      <c r="F70" s="355">
        <v>49.91</v>
      </c>
      <c r="G70" s="57">
        <v>1747.2</v>
      </c>
      <c r="H70" s="45">
        <f>F70*G70</f>
        <v>87202.751999999993</v>
      </c>
      <c r="I70" s="454"/>
      <c r="J70" s="46">
        <v>17</v>
      </c>
      <c r="K70" s="44">
        <v>1500</v>
      </c>
      <c r="L70" s="47">
        <v>88.235294117647058</v>
      </c>
      <c r="M70" s="466">
        <v>17</v>
      </c>
      <c r="N70" s="44">
        <f t="shared" ref="N70:N75" si="45">G70/W70*60</f>
        <v>1456.0000000000005</v>
      </c>
      <c r="O70" s="47">
        <f t="shared" ref="O70:O75" si="46">N70/M70</f>
        <v>85.647058823529434</v>
      </c>
      <c r="P70" s="48">
        <f t="shared" ref="P70:P75" si="47">M70-J70</f>
        <v>0</v>
      </c>
      <c r="Q70" s="49">
        <f t="shared" ref="Q70:Q75" si="48">O70-L70</f>
        <v>-2.5882352941176237</v>
      </c>
      <c r="R70" s="456">
        <f t="shared" si="44"/>
        <v>0.9706666666666669</v>
      </c>
      <c r="S70" s="894">
        <f>R82</f>
        <v>0.93283697976441304</v>
      </c>
      <c r="T70" s="50">
        <v>0.25</v>
      </c>
      <c r="U70" s="50">
        <v>0.3</v>
      </c>
      <c r="V70" s="454">
        <v>5</v>
      </c>
      <c r="W70" s="465">
        <f>(U70-T70)*24*60</f>
        <v>71.999999999999986</v>
      </c>
      <c r="X70" s="454"/>
      <c r="Y70" s="454"/>
      <c r="Z70" s="54"/>
      <c r="AA70" s="54"/>
      <c r="AB70" s="879"/>
      <c r="AC70" s="879"/>
      <c r="AD70" s="452"/>
      <c r="AE70" s="452"/>
      <c r="AF70" s="48">
        <f t="shared" si="6"/>
        <v>-43.999999999999545</v>
      </c>
      <c r="AG70" s="456">
        <f t="shared" si="7"/>
        <v>0.97066666666666701</v>
      </c>
      <c r="AH70" s="894">
        <f>AG82</f>
        <v>0.94117397195549235</v>
      </c>
    </row>
    <row r="71" spans="1:34" ht="19.2" customHeight="1">
      <c r="A71" s="909"/>
      <c r="B71" s="454" t="s">
        <v>129</v>
      </c>
      <c r="C71" s="41"/>
      <c r="D71" s="173" t="s">
        <v>197</v>
      </c>
      <c r="E71" s="43"/>
      <c r="F71" s="355">
        <v>62.13</v>
      </c>
      <c r="G71" s="44">
        <v>2002</v>
      </c>
      <c r="H71" s="45">
        <f>F71*G71</f>
        <v>124384.26000000001</v>
      </c>
      <c r="I71" s="454"/>
      <c r="J71" s="46">
        <v>14</v>
      </c>
      <c r="K71" s="174">
        <v>1500</v>
      </c>
      <c r="L71" s="47">
        <v>107.14285714285714</v>
      </c>
      <c r="M71" s="463">
        <v>14</v>
      </c>
      <c r="N71" s="44">
        <f t="shared" si="45"/>
        <v>1447.22891566265</v>
      </c>
      <c r="O71" s="47">
        <f t="shared" si="46"/>
        <v>103.37349397590357</v>
      </c>
      <c r="P71" s="48">
        <f t="shared" si="47"/>
        <v>0</v>
      </c>
      <c r="Q71" s="49">
        <f t="shared" si="48"/>
        <v>-3.7693631669535677</v>
      </c>
      <c r="R71" s="456">
        <f t="shared" si="44"/>
        <v>0.9648192771084334</v>
      </c>
      <c r="S71" s="894"/>
      <c r="T71" s="50">
        <v>0.30555555555555552</v>
      </c>
      <c r="U71" s="50">
        <v>0.36319444444444443</v>
      </c>
      <c r="V71" s="454">
        <v>8</v>
      </c>
      <c r="W71" s="465">
        <f t="shared" ref="W71:W81" si="49">(U71-T71)*24*60</f>
        <v>83.000000000000028</v>
      </c>
      <c r="X71" s="53"/>
      <c r="Y71" s="53"/>
      <c r="Z71" s="54"/>
      <c r="AA71" s="54"/>
      <c r="AB71" s="879"/>
      <c r="AC71" s="879"/>
      <c r="AD71" s="452"/>
      <c r="AE71" s="452"/>
      <c r="AF71" s="48">
        <f>N71-K71</f>
        <v>-52.771084337349976</v>
      </c>
      <c r="AG71" s="456">
        <f>N71/K71</f>
        <v>0.9648192771084334</v>
      </c>
      <c r="AH71" s="894"/>
    </row>
    <row r="72" spans="1:34" ht="19.2" customHeight="1">
      <c r="A72" s="909"/>
      <c r="B72" s="454" t="s">
        <v>128</v>
      </c>
      <c r="C72" s="66"/>
      <c r="D72" s="173" t="s">
        <v>72</v>
      </c>
      <c r="E72" s="43"/>
      <c r="F72" s="355">
        <v>53.36</v>
      </c>
      <c r="G72" s="44">
        <v>4271.8</v>
      </c>
      <c r="H72" s="45">
        <f t="shared" ref="H72:H80" si="50">F72*G72</f>
        <v>227943.24800000002</v>
      </c>
      <c r="I72" s="454"/>
      <c r="J72" s="87">
        <v>19</v>
      </c>
      <c r="K72" s="57">
        <v>1440</v>
      </c>
      <c r="L72" s="86">
        <v>75.78947368421052</v>
      </c>
      <c r="M72" s="466">
        <v>19</v>
      </c>
      <c r="N72" s="44">
        <f t="shared" si="45"/>
        <v>1348.9894736842107</v>
      </c>
      <c r="O72" s="47">
        <f t="shared" si="46"/>
        <v>70.999445983379516</v>
      </c>
      <c r="P72" s="48">
        <f t="shared" si="47"/>
        <v>0</v>
      </c>
      <c r="Q72" s="49">
        <f t="shared" si="48"/>
        <v>-4.7900277008310042</v>
      </c>
      <c r="R72" s="456">
        <f t="shared" si="44"/>
        <v>0.93679824561403535</v>
      </c>
      <c r="S72" s="894"/>
      <c r="T72" s="50">
        <v>0.37916666666666665</v>
      </c>
      <c r="U72" s="50">
        <v>0.51111111111111107</v>
      </c>
      <c r="V72" s="454">
        <v>23</v>
      </c>
      <c r="W72" s="465">
        <f t="shared" si="49"/>
        <v>189.99999999999997</v>
      </c>
      <c r="X72" s="53">
        <v>0.36736111111111108</v>
      </c>
      <c r="Y72" s="53">
        <v>0.37847222222222227</v>
      </c>
      <c r="Z72" s="54"/>
      <c r="AA72" s="54"/>
      <c r="AB72" s="879"/>
      <c r="AC72" s="879"/>
      <c r="AD72" s="452">
        <v>1</v>
      </c>
      <c r="AE72" s="452"/>
      <c r="AF72" s="48">
        <f>N72-K72</f>
        <v>-91.010526315789321</v>
      </c>
      <c r="AG72" s="456">
        <f>N72/K72</f>
        <v>0.93679824561403524</v>
      </c>
      <c r="AH72" s="894"/>
    </row>
    <row r="73" spans="1:34" ht="19.2" customHeight="1">
      <c r="A73" s="909"/>
      <c r="B73" s="454" t="s">
        <v>128</v>
      </c>
      <c r="C73" s="175"/>
      <c r="D73" s="176" t="s">
        <v>73</v>
      </c>
      <c r="E73" s="177"/>
      <c r="F73" s="355">
        <v>53.76</v>
      </c>
      <c r="G73" s="44">
        <v>2880</v>
      </c>
      <c r="H73" s="45">
        <f t="shared" si="50"/>
        <v>154828.79999999999</v>
      </c>
      <c r="I73" s="452"/>
      <c r="J73" s="178">
        <v>16</v>
      </c>
      <c r="K73" s="179">
        <v>1440</v>
      </c>
      <c r="L73" s="86">
        <v>90</v>
      </c>
      <c r="M73" s="463">
        <v>17</v>
      </c>
      <c r="N73" s="44">
        <f t="shared" si="45"/>
        <v>1329.2307692307691</v>
      </c>
      <c r="O73" s="47">
        <f t="shared" si="46"/>
        <v>78.19004524886877</v>
      </c>
      <c r="P73" s="48">
        <f t="shared" si="47"/>
        <v>1</v>
      </c>
      <c r="Q73" s="49">
        <f t="shared" si="48"/>
        <v>-11.80995475113123</v>
      </c>
      <c r="R73" s="456">
        <f t="shared" si="44"/>
        <v>0.86877828054298634</v>
      </c>
      <c r="S73" s="894"/>
      <c r="T73" s="50">
        <v>0.55138888888888882</v>
      </c>
      <c r="U73" s="50">
        <v>0.64166666666666661</v>
      </c>
      <c r="V73" s="454">
        <v>5</v>
      </c>
      <c r="W73" s="465">
        <f t="shared" si="49"/>
        <v>130.00000000000003</v>
      </c>
      <c r="X73" s="180"/>
      <c r="Y73" s="180"/>
      <c r="Z73" s="124"/>
      <c r="AA73" s="124"/>
      <c r="AB73" s="879"/>
      <c r="AC73" s="879"/>
      <c r="AD73" s="452"/>
      <c r="AE73" s="452"/>
      <c r="AF73" s="48">
        <f>N73-K73</f>
        <v>-110.76923076923094</v>
      </c>
      <c r="AG73" s="456">
        <f>N73/K73</f>
        <v>0.92307692307692291</v>
      </c>
      <c r="AH73" s="894"/>
    </row>
    <row r="74" spans="1:34" ht="19.2" customHeight="1">
      <c r="A74" s="909"/>
      <c r="B74" s="454" t="s">
        <v>128</v>
      </c>
      <c r="C74" s="175"/>
      <c r="D74" s="176" t="s">
        <v>74</v>
      </c>
      <c r="E74" s="177"/>
      <c r="F74" s="355">
        <v>47.51</v>
      </c>
      <c r="G74" s="44">
        <v>2264</v>
      </c>
      <c r="H74" s="45">
        <f t="shared" si="50"/>
        <v>107562.64</v>
      </c>
      <c r="I74" s="454"/>
      <c r="J74" s="46">
        <v>17</v>
      </c>
      <c r="K74" s="174">
        <v>1440</v>
      </c>
      <c r="L74" s="47">
        <v>84.705882352941174</v>
      </c>
      <c r="M74" s="466">
        <v>17</v>
      </c>
      <c r="N74" s="44">
        <f t="shared" si="45"/>
        <v>1331.7647058823536</v>
      </c>
      <c r="O74" s="47">
        <f t="shared" si="46"/>
        <v>78.3391003460208</v>
      </c>
      <c r="P74" s="48">
        <f t="shared" si="47"/>
        <v>0</v>
      </c>
      <c r="Q74" s="49">
        <f t="shared" si="48"/>
        <v>-6.3667820069203742</v>
      </c>
      <c r="R74" s="456">
        <f t="shared" si="44"/>
        <v>0.92483660130719003</v>
      </c>
      <c r="S74" s="894"/>
      <c r="T74" s="50">
        <v>0.65694444444444433</v>
      </c>
      <c r="U74" s="50">
        <v>0.72777777777777763</v>
      </c>
      <c r="V74" s="454">
        <v>22</v>
      </c>
      <c r="W74" s="465">
        <f t="shared" si="49"/>
        <v>101.99999999999996</v>
      </c>
      <c r="X74" s="180">
        <v>0.64583333333333337</v>
      </c>
      <c r="Y74" s="180">
        <v>0.65625</v>
      </c>
      <c r="Z74" s="124"/>
      <c r="AA74" s="124"/>
      <c r="AB74" s="879"/>
      <c r="AC74" s="879"/>
      <c r="AD74" s="452"/>
      <c r="AE74" s="452"/>
      <c r="AF74" s="48">
        <f t="shared" ref="AF74:AF80" si="51">N74-K74</f>
        <v>-108.23529411764639</v>
      </c>
      <c r="AG74" s="456">
        <f t="shared" ref="AG74:AG80" si="52">N74/K74</f>
        <v>0.92483660130719003</v>
      </c>
      <c r="AH74" s="894"/>
    </row>
    <row r="75" spans="1:34" ht="19.2" customHeight="1">
      <c r="A75" s="909"/>
      <c r="B75" s="454" t="s">
        <v>128</v>
      </c>
      <c r="C75" s="66"/>
      <c r="D75" s="173" t="s">
        <v>72</v>
      </c>
      <c r="E75" s="43"/>
      <c r="F75" s="355">
        <v>53.36</v>
      </c>
      <c r="G75" s="57">
        <v>1708.72</v>
      </c>
      <c r="H75" s="45">
        <f t="shared" si="50"/>
        <v>91177.299199999994</v>
      </c>
      <c r="I75" s="454">
        <v>1</v>
      </c>
      <c r="J75" s="87">
        <v>19</v>
      </c>
      <c r="K75" s="57">
        <v>1440</v>
      </c>
      <c r="L75" s="86">
        <v>75.78947368421052</v>
      </c>
      <c r="M75" s="466">
        <v>19</v>
      </c>
      <c r="N75" s="44">
        <f t="shared" si="45"/>
        <v>1331.4701298701293</v>
      </c>
      <c r="O75" s="47">
        <f t="shared" si="46"/>
        <v>70.077375256322597</v>
      </c>
      <c r="P75" s="48">
        <f t="shared" si="47"/>
        <v>0</v>
      </c>
      <c r="Q75" s="49">
        <f t="shared" si="48"/>
        <v>-5.7120984278879234</v>
      </c>
      <c r="R75" s="456">
        <f t="shared" si="44"/>
        <v>0.92463203463203436</v>
      </c>
      <c r="S75" s="894"/>
      <c r="T75" s="50">
        <v>0.73263888888888873</v>
      </c>
      <c r="U75" s="50">
        <v>0.78611111111111098</v>
      </c>
      <c r="V75" s="454">
        <v>7</v>
      </c>
      <c r="W75" s="465">
        <f t="shared" si="49"/>
        <v>77.000000000000043</v>
      </c>
      <c r="X75" s="180"/>
      <c r="Y75" s="180"/>
      <c r="Z75" s="124"/>
      <c r="AA75" s="124"/>
      <c r="AB75" s="879"/>
      <c r="AC75" s="879"/>
      <c r="AD75" s="452"/>
      <c r="AE75" s="452"/>
      <c r="AF75" s="48">
        <f t="shared" si="51"/>
        <v>-108.52987012987069</v>
      </c>
      <c r="AG75" s="456">
        <f t="shared" si="52"/>
        <v>0.92463203463203425</v>
      </c>
      <c r="AH75" s="894"/>
    </row>
    <row r="76" spans="1:34" ht="19.2" customHeight="1">
      <c r="A76" s="909"/>
      <c r="B76" s="45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54"/>
      <c r="J76" s="178"/>
      <c r="K76" s="179"/>
      <c r="L76" s="86"/>
      <c r="M76" s="463"/>
      <c r="N76" s="44"/>
      <c r="O76" s="47"/>
      <c r="P76" s="48"/>
      <c r="Q76" s="49"/>
      <c r="R76" s="456"/>
      <c r="S76" s="894"/>
      <c r="T76" s="50"/>
      <c r="U76" s="50"/>
      <c r="V76" s="454" t="s">
        <v>15</v>
      </c>
      <c r="W76" s="465">
        <f t="shared" si="49"/>
        <v>0</v>
      </c>
      <c r="X76" s="180"/>
      <c r="Y76" s="180"/>
      <c r="Z76" s="124"/>
      <c r="AA76" s="124"/>
      <c r="AB76" s="879"/>
      <c r="AC76" s="879"/>
      <c r="AD76" s="452"/>
      <c r="AE76" s="452"/>
      <c r="AF76" s="48">
        <f t="shared" si="51"/>
        <v>0</v>
      </c>
      <c r="AG76" s="456" t="e">
        <f t="shared" si="52"/>
        <v>#DIV/0!</v>
      </c>
      <c r="AH76" s="894"/>
    </row>
    <row r="77" spans="1:34" ht="19.2" customHeight="1">
      <c r="A77" s="909"/>
      <c r="B77" s="454">
        <v>0</v>
      </c>
      <c r="C77" s="461"/>
      <c r="D77" s="42"/>
      <c r="E77" s="43"/>
      <c r="F77" s="355" t="s">
        <v>133</v>
      </c>
      <c r="G77" s="174"/>
      <c r="H77" s="45">
        <f t="shared" si="50"/>
        <v>0</v>
      </c>
      <c r="I77" s="452"/>
      <c r="J77" s="46"/>
      <c r="K77" s="174"/>
      <c r="L77" s="47"/>
      <c r="M77" s="463"/>
      <c r="N77" s="44"/>
      <c r="O77" s="47"/>
      <c r="P77" s="48"/>
      <c r="Q77" s="49"/>
      <c r="R77" s="456"/>
      <c r="S77" s="894"/>
      <c r="T77" s="50"/>
      <c r="U77" s="50"/>
      <c r="V77" s="454"/>
      <c r="W77" s="465">
        <f t="shared" si="49"/>
        <v>0</v>
      </c>
      <c r="X77" s="180"/>
      <c r="Y77" s="180"/>
      <c r="Z77" s="124"/>
      <c r="AA77" s="124"/>
      <c r="AB77" s="879"/>
      <c r="AC77" s="879"/>
      <c r="AD77" s="452"/>
      <c r="AE77" s="452"/>
      <c r="AF77" s="48">
        <f t="shared" si="51"/>
        <v>0</v>
      </c>
      <c r="AG77" s="456" t="e">
        <f t="shared" si="52"/>
        <v>#DIV/0!</v>
      </c>
      <c r="AH77" s="894"/>
    </row>
    <row r="78" spans="1:34" ht="19.2" customHeight="1">
      <c r="A78" s="909"/>
      <c r="B78" s="454">
        <v>0</v>
      </c>
      <c r="C78" s="461"/>
      <c r="D78" s="42"/>
      <c r="E78" s="43"/>
      <c r="F78" s="355" t="s">
        <v>133</v>
      </c>
      <c r="G78" s="57"/>
      <c r="H78" s="45">
        <f t="shared" si="50"/>
        <v>0</v>
      </c>
      <c r="I78" s="452"/>
      <c r="J78" s="87"/>
      <c r="K78" s="57"/>
      <c r="L78" s="86"/>
      <c r="M78" s="463"/>
      <c r="N78" s="44"/>
      <c r="O78" s="47"/>
      <c r="P78" s="48"/>
      <c r="Q78" s="49"/>
      <c r="R78" s="456"/>
      <c r="S78" s="894"/>
      <c r="T78" s="50"/>
      <c r="U78" s="50"/>
      <c r="V78" s="454"/>
      <c r="W78" s="465">
        <f t="shared" si="49"/>
        <v>0</v>
      </c>
      <c r="X78" s="180"/>
      <c r="Y78" s="180"/>
      <c r="Z78" s="124"/>
      <c r="AA78" s="124"/>
      <c r="AB78" s="879"/>
      <c r="AC78" s="879"/>
      <c r="AD78" s="452"/>
      <c r="AE78" s="452"/>
      <c r="AF78" s="48">
        <f t="shared" si="51"/>
        <v>0</v>
      </c>
      <c r="AG78" s="456" t="e">
        <f t="shared" si="52"/>
        <v>#DIV/0!</v>
      </c>
      <c r="AH78" s="894"/>
    </row>
    <row r="79" spans="1:34" ht="19.2" customHeight="1">
      <c r="A79" s="909"/>
      <c r="B79" s="45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52"/>
      <c r="J79" s="87"/>
      <c r="K79" s="57"/>
      <c r="L79" s="86"/>
      <c r="M79" s="463"/>
      <c r="N79" s="57"/>
      <c r="O79" s="181"/>
      <c r="P79" s="108"/>
      <c r="Q79" s="182"/>
      <c r="R79" s="109"/>
      <c r="S79" s="894"/>
      <c r="T79" s="50"/>
      <c r="U79" s="50"/>
      <c r="V79" s="454"/>
      <c r="W79" s="465">
        <f t="shared" si="49"/>
        <v>0</v>
      </c>
      <c r="X79" s="180"/>
      <c r="Y79" s="180"/>
      <c r="Z79" s="124"/>
      <c r="AA79" s="124"/>
      <c r="AB79" s="879"/>
      <c r="AC79" s="879"/>
      <c r="AD79" s="452"/>
      <c r="AE79" s="452"/>
      <c r="AF79" s="48">
        <f t="shared" si="51"/>
        <v>0</v>
      </c>
      <c r="AG79" s="456" t="e">
        <f t="shared" si="52"/>
        <v>#DIV/0!</v>
      </c>
      <c r="AH79" s="894"/>
    </row>
    <row r="80" spans="1:34" ht="19.2" customHeight="1">
      <c r="A80" s="909"/>
      <c r="B80" s="454">
        <v>0</v>
      </c>
      <c r="C80" s="461"/>
      <c r="D80" s="42"/>
      <c r="E80" s="43"/>
      <c r="F80" s="355"/>
      <c r="G80" s="57"/>
      <c r="H80" s="45">
        <f t="shared" si="50"/>
        <v>0</v>
      </c>
      <c r="I80" s="452"/>
      <c r="J80" s="87"/>
      <c r="K80" s="57"/>
      <c r="L80" s="86"/>
      <c r="M80" s="463"/>
      <c r="N80" s="57"/>
      <c r="O80" s="183"/>
      <c r="P80" s="54"/>
      <c r="Q80" s="88"/>
      <c r="R80" s="458"/>
      <c r="S80" s="894"/>
      <c r="T80" s="50"/>
      <c r="U80" s="50"/>
      <c r="V80" s="454"/>
      <c r="W80" s="465">
        <f t="shared" si="49"/>
        <v>0</v>
      </c>
      <c r="X80" s="180"/>
      <c r="Y80" s="180"/>
      <c r="Z80" s="124"/>
      <c r="AA80" s="124"/>
      <c r="AB80" s="879"/>
      <c r="AC80" s="879"/>
      <c r="AD80" s="452"/>
      <c r="AE80" s="452"/>
      <c r="AF80" s="48">
        <f t="shared" si="51"/>
        <v>0</v>
      </c>
      <c r="AG80" s="456" t="e">
        <f t="shared" si="52"/>
        <v>#DIV/0!</v>
      </c>
      <c r="AH80" s="894"/>
    </row>
    <row r="81" spans="1:34" ht="19.2" customHeight="1">
      <c r="A81" s="909"/>
      <c r="B81" s="454">
        <v>0</v>
      </c>
      <c r="C81" s="461"/>
      <c r="D81" s="42"/>
      <c r="E81" s="43"/>
      <c r="F81" s="362"/>
      <c r="G81" s="57"/>
      <c r="H81" s="84"/>
      <c r="I81" s="452"/>
      <c r="J81" s="87"/>
      <c r="K81" s="57"/>
      <c r="L81" s="86"/>
      <c r="M81" s="463"/>
      <c r="N81" s="57"/>
      <c r="O81" s="183"/>
      <c r="P81" s="54"/>
      <c r="Q81" s="88"/>
      <c r="R81" s="458"/>
      <c r="S81" s="894"/>
      <c r="T81" s="50"/>
      <c r="U81" s="50"/>
      <c r="V81" s="454"/>
      <c r="W81" s="465">
        <f t="shared" si="49"/>
        <v>0</v>
      </c>
      <c r="X81" s="180"/>
      <c r="Y81" s="180"/>
      <c r="Z81" s="124"/>
      <c r="AA81" s="124"/>
      <c r="AB81" s="879"/>
      <c r="AC81" s="879"/>
      <c r="AD81" s="452"/>
      <c r="AE81" s="45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907</v>
      </c>
      <c r="D82" s="875" t="s">
        <v>908</v>
      </c>
      <c r="E82" s="875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1374.1139990550189</v>
      </c>
      <c r="O82" s="184">
        <f t="shared" si="53"/>
        <v>81.104419939004117</v>
      </c>
      <c r="P82" s="116">
        <f>M82-J82</f>
        <v>0.16666666666666785</v>
      </c>
      <c r="Q82" s="117">
        <f>N82-K82</f>
        <v>-85.886000944981106</v>
      </c>
      <c r="R82" s="172">
        <f>O82/L82</f>
        <v>0.93283697976441304</v>
      </c>
      <c r="S82" s="894"/>
      <c r="T82" s="50"/>
      <c r="U82" s="50"/>
      <c r="V82" s="454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-85.886000944981106</v>
      </c>
      <c r="AG82" s="456">
        <f>N82/K82</f>
        <v>0.94117397195549235</v>
      </c>
      <c r="AH82" s="894"/>
    </row>
    <row r="83" spans="1:34" ht="19.2" customHeight="1">
      <c r="A83" s="902" t="s">
        <v>909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2637.05</v>
      </c>
      <c r="H83" s="84">
        <f t="shared" ref="H83:H94" si="54">F83*G83</f>
        <v>133619.32350000003</v>
      </c>
      <c r="I83" s="452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1" si="55">G83/W83*60</f>
        <v>1375.8521739130438</v>
      </c>
      <c r="O83" s="183">
        <f t="shared" ref="O83:O91" si="56">N83/M83</f>
        <v>76.436231884057989</v>
      </c>
      <c r="P83" s="54">
        <f t="shared" ref="P83:P91" si="57">M83-J83</f>
        <v>0</v>
      </c>
      <c r="Q83" s="88">
        <f t="shared" ref="Q83:Q91" si="58">O83-L83</f>
        <v>-6.8971014492753397</v>
      </c>
      <c r="R83" s="185">
        <f t="shared" ref="R83:R91" si="59">O83/L83</f>
        <v>0.91723478260869595</v>
      </c>
      <c r="S83" s="894">
        <f>R95</f>
        <v>0.87263486963309878</v>
      </c>
      <c r="T83" s="50">
        <v>0.33333333333333331</v>
      </c>
      <c r="U83" s="50">
        <v>0.41319444444444442</v>
      </c>
      <c r="V83" s="454">
        <v>5</v>
      </c>
      <c r="W83" s="465">
        <f t="shared" ref="W83:W93" si="60">(U83-T83)*24*60</f>
        <v>114.99999999999999</v>
      </c>
      <c r="X83" s="53"/>
      <c r="Y83" s="53"/>
      <c r="Z83" s="54"/>
      <c r="AA83" s="54"/>
      <c r="AB83" s="879"/>
      <c r="AC83" s="879"/>
      <c r="AD83" s="452">
        <v>1</v>
      </c>
      <c r="AE83" s="452"/>
      <c r="AF83" s="48">
        <f t="shared" ref="AF83:AF173" si="61">N83-K83</f>
        <v>-124.14782608695623</v>
      </c>
      <c r="AG83" s="456">
        <f t="shared" ref="AG83:AG173" si="62">N83/K83</f>
        <v>0.91723478260869584</v>
      </c>
      <c r="AH83" s="894">
        <f>AG95</f>
        <v>0.88567986188964187</v>
      </c>
    </row>
    <row r="84" spans="1:34" ht="19.2" customHeight="1">
      <c r="A84" s="903"/>
      <c r="B84" s="110" t="s">
        <v>128</v>
      </c>
      <c r="C84" s="461"/>
      <c r="D84" s="186" t="s">
        <v>185</v>
      </c>
      <c r="E84" s="43"/>
      <c r="F84" s="362">
        <v>61.02</v>
      </c>
      <c r="G84" s="44">
        <v>2672</v>
      </c>
      <c r="H84" s="84">
        <f t="shared" si="54"/>
        <v>163045.44</v>
      </c>
      <c r="I84" s="454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1358.6440677966104</v>
      </c>
      <c r="O84" s="183">
        <f t="shared" si="56"/>
        <v>79.92023928215356</v>
      </c>
      <c r="P84" s="54">
        <f t="shared" si="57"/>
        <v>0</v>
      </c>
      <c r="Q84" s="88">
        <f t="shared" si="58"/>
        <v>-4.7856430707876143</v>
      </c>
      <c r="R84" s="185">
        <f t="shared" si="59"/>
        <v>0.94350282485875736</v>
      </c>
      <c r="S84" s="894"/>
      <c r="T84" s="50">
        <v>0.42916666666666664</v>
      </c>
      <c r="U84" s="50">
        <v>0.51111111111111107</v>
      </c>
      <c r="V84" s="454">
        <v>23</v>
      </c>
      <c r="W84" s="465">
        <f t="shared" si="60"/>
        <v>117.99999999999999</v>
      </c>
      <c r="X84" s="53">
        <v>0.41736111111111113</v>
      </c>
      <c r="Y84" s="53">
        <v>0.4284722222222222</v>
      </c>
      <c r="Z84" s="54"/>
      <c r="AA84" s="54"/>
      <c r="AB84" s="879"/>
      <c r="AC84" s="879"/>
      <c r="AD84" s="452"/>
      <c r="AE84" s="452"/>
      <c r="AF84" s="48">
        <f t="shared" si="61"/>
        <v>-81.355932203389557</v>
      </c>
      <c r="AG84" s="456">
        <f t="shared" si="62"/>
        <v>0.94350282485875725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1130</v>
      </c>
      <c r="H85" s="84">
        <f t="shared" si="54"/>
        <v>61121.700000000004</v>
      </c>
      <c r="I85" s="454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1093.5483870967753</v>
      </c>
      <c r="O85" s="183">
        <f t="shared" si="56"/>
        <v>54.677419354838761</v>
      </c>
      <c r="P85" s="54">
        <f t="shared" si="57"/>
        <v>0</v>
      </c>
      <c r="Q85" s="88">
        <f t="shared" si="58"/>
        <v>-10.322580645161239</v>
      </c>
      <c r="R85" s="185">
        <f t="shared" si="59"/>
        <v>0.84119106699751944</v>
      </c>
      <c r="S85" s="894"/>
      <c r="T85" s="50">
        <v>0.55138888888888882</v>
      </c>
      <c r="U85" s="50">
        <v>0.59444444444444433</v>
      </c>
      <c r="V85" s="454">
        <v>5</v>
      </c>
      <c r="W85" s="465">
        <f t="shared" si="60"/>
        <v>61.999999999999943</v>
      </c>
      <c r="X85" s="53"/>
      <c r="Y85" s="53"/>
      <c r="Z85" s="54"/>
      <c r="AA85" s="54"/>
      <c r="AB85" s="879"/>
      <c r="AC85" s="879"/>
      <c r="AD85" s="452"/>
      <c r="AE85" s="452"/>
      <c r="AF85" s="48">
        <f t="shared" si="61"/>
        <v>-206.45161290322471</v>
      </c>
      <c r="AG85" s="456">
        <f t="shared" si="62"/>
        <v>0.84119106699751944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2247</v>
      </c>
      <c r="H86" s="84">
        <f t="shared" si="54"/>
        <v>137269.23000000001</v>
      </c>
      <c r="I86" s="454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1296.3461538461547</v>
      </c>
      <c r="O86" s="183">
        <f t="shared" si="56"/>
        <v>76.255656108597336</v>
      </c>
      <c r="P86" s="54">
        <f t="shared" si="57"/>
        <v>0</v>
      </c>
      <c r="Q86" s="88">
        <f t="shared" si="58"/>
        <v>-8.4502262443438383</v>
      </c>
      <c r="R86" s="185">
        <f t="shared" si="59"/>
        <v>0.90024038461538525</v>
      </c>
      <c r="S86" s="894"/>
      <c r="T86" s="50">
        <v>0.60972222222222205</v>
      </c>
      <c r="U86" s="50">
        <v>0.68194444444444424</v>
      </c>
      <c r="V86" s="454">
        <v>22</v>
      </c>
      <c r="W86" s="465">
        <f t="shared" si="60"/>
        <v>103.99999999999994</v>
      </c>
      <c r="X86" s="53">
        <v>0.59861111111111109</v>
      </c>
      <c r="Y86" s="53">
        <v>0.60763888888888895</v>
      </c>
      <c r="Z86" s="54"/>
      <c r="AA86" s="54"/>
      <c r="AB86" s="879"/>
      <c r="AC86" s="879"/>
      <c r="AD86" s="452"/>
      <c r="AE86" s="452"/>
      <c r="AF86" s="48">
        <f t="shared" si="61"/>
        <v>-143.65384615384528</v>
      </c>
      <c r="AG86" s="456">
        <f t="shared" si="62"/>
        <v>0.90024038461538525</v>
      </c>
      <c r="AH86" s="894"/>
    </row>
    <row r="87" spans="1:34" ht="19.2" customHeight="1">
      <c r="A87" s="903"/>
      <c r="B87" s="110" t="s">
        <v>129</v>
      </c>
      <c r="C87" s="97"/>
      <c r="D87" s="186" t="s">
        <v>62</v>
      </c>
      <c r="E87" s="43"/>
      <c r="F87" s="362">
        <v>38.39</v>
      </c>
      <c r="G87" s="44">
        <v>932.4</v>
      </c>
      <c r="H87" s="84">
        <f t="shared" si="54"/>
        <v>35794.836000000003</v>
      </c>
      <c r="I87" s="454">
        <v>1</v>
      </c>
      <c r="J87" s="87">
        <v>16</v>
      </c>
      <c r="K87" s="57">
        <v>1636</v>
      </c>
      <c r="L87" s="86">
        <v>102.25</v>
      </c>
      <c r="M87" s="463">
        <v>17</v>
      </c>
      <c r="N87" s="57">
        <f t="shared" si="55"/>
        <v>1364.4878048780481</v>
      </c>
      <c r="O87" s="183">
        <f t="shared" si="56"/>
        <v>80.263988522238122</v>
      </c>
      <c r="P87" s="54">
        <f t="shared" si="57"/>
        <v>1</v>
      </c>
      <c r="Q87" s="88">
        <f t="shared" si="58"/>
        <v>-21.986011477761878</v>
      </c>
      <c r="R87" s="185">
        <f t="shared" si="59"/>
        <v>0.78497788285807457</v>
      </c>
      <c r="S87" s="894"/>
      <c r="T87" s="50">
        <v>0.68680555555555534</v>
      </c>
      <c r="U87" s="50">
        <v>0.71527777777777757</v>
      </c>
      <c r="V87" s="454">
        <v>7</v>
      </c>
      <c r="W87" s="465">
        <f t="shared" si="60"/>
        <v>41.000000000000014</v>
      </c>
      <c r="X87" s="53"/>
      <c r="Y87" s="53"/>
      <c r="Z87" s="54"/>
      <c r="AA87" s="54"/>
      <c r="AB87" s="879"/>
      <c r="AC87" s="879"/>
      <c r="AD87" s="452"/>
      <c r="AE87" s="452"/>
      <c r="AF87" s="48">
        <f t="shared" si="61"/>
        <v>-271.51219512195189</v>
      </c>
      <c r="AG87" s="456">
        <f t="shared" si="62"/>
        <v>0.83403900053670421</v>
      </c>
      <c r="AH87" s="894"/>
    </row>
    <row r="88" spans="1:34" ht="19.2" customHeight="1">
      <c r="A88" s="903"/>
      <c r="B88" s="110" t="s">
        <v>130</v>
      </c>
      <c r="C88" s="461"/>
      <c r="D88" s="186" t="s">
        <v>61</v>
      </c>
      <c r="E88" s="43"/>
      <c r="F88" s="362">
        <v>43.14</v>
      </c>
      <c r="G88" s="57">
        <v>747.94999999999993</v>
      </c>
      <c r="H88" s="84">
        <f t="shared" si="54"/>
        <v>32266.562999999998</v>
      </c>
      <c r="I88" s="454">
        <v>1</v>
      </c>
      <c r="J88" s="87">
        <v>16</v>
      </c>
      <c r="K88" s="57">
        <v>1440</v>
      </c>
      <c r="L88" s="86">
        <v>90</v>
      </c>
      <c r="M88" s="463">
        <v>17</v>
      </c>
      <c r="N88" s="57">
        <f t="shared" si="55"/>
        <v>1319.9117647058806</v>
      </c>
      <c r="O88" s="183">
        <f t="shared" si="56"/>
        <v>77.641868512110619</v>
      </c>
      <c r="P88" s="54">
        <f t="shared" si="57"/>
        <v>1</v>
      </c>
      <c r="Q88" s="88">
        <f t="shared" si="58"/>
        <v>-12.358131487889381</v>
      </c>
      <c r="R88" s="185">
        <f t="shared" si="59"/>
        <v>0.86268742791234021</v>
      </c>
      <c r="S88" s="894"/>
      <c r="T88" s="50">
        <v>0.73124999999999973</v>
      </c>
      <c r="U88" s="50">
        <v>0.75486111111111087</v>
      </c>
      <c r="V88" s="454">
        <v>23</v>
      </c>
      <c r="W88" s="465">
        <f t="shared" si="60"/>
        <v>34.000000000000043</v>
      </c>
      <c r="X88" s="53">
        <v>0.71944444444444444</v>
      </c>
      <c r="Y88" s="53">
        <v>0.73055555555555562</v>
      </c>
      <c r="Z88" s="54"/>
      <c r="AA88" s="54"/>
      <c r="AB88" s="879"/>
      <c r="AC88" s="879"/>
      <c r="AD88" s="452"/>
      <c r="AE88" s="452"/>
      <c r="AF88" s="48">
        <f t="shared" si="61"/>
        <v>-120.08823529411939</v>
      </c>
      <c r="AG88" s="456">
        <f t="shared" si="62"/>
        <v>0.91660539215686154</v>
      </c>
      <c r="AH88" s="894"/>
    </row>
    <row r="89" spans="1:34" ht="19.2" customHeight="1">
      <c r="A89" s="903"/>
      <c r="B89" s="110" t="s">
        <v>129</v>
      </c>
      <c r="C89" s="461"/>
      <c r="D89" s="42" t="s">
        <v>210</v>
      </c>
      <c r="E89" s="43"/>
      <c r="F89" s="362">
        <v>44.3</v>
      </c>
      <c r="G89" s="114">
        <v>1372</v>
      </c>
      <c r="H89" s="84">
        <f t="shared" si="54"/>
        <v>60779.6</v>
      </c>
      <c r="I89" s="454">
        <v>1</v>
      </c>
      <c r="J89" s="87">
        <v>17</v>
      </c>
      <c r="K89" s="57">
        <v>1636</v>
      </c>
      <c r="L89" s="86">
        <v>96.235294117647058</v>
      </c>
      <c r="M89" s="463">
        <v>17</v>
      </c>
      <c r="N89" s="57">
        <f t="shared" si="55"/>
        <v>1306.6666666666679</v>
      </c>
      <c r="O89" s="183">
        <f t="shared" si="56"/>
        <v>76.862745098039284</v>
      </c>
      <c r="P89" s="54">
        <f t="shared" si="57"/>
        <v>0</v>
      </c>
      <c r="Q89" s="88">
        <f t="shared" si="58"/>
        <v>-19.372549019607774</v>
      </c>
      <c r="R89" s="185">
        <f t="shared" si="59"/>
        <v>0.79869600651996808</v>
      </c>
      <c r="S89" s="894"/>
      <c r="T89" s="50">
        <v>0.75972222222222197</v>
      </c>
      <c r="U89" s="50">
        <v>0.80347222222222192</v>
      </c>
      <c r="V89" s="454">
        <v>7</v>
      </c>
      <c r="W89" s="465">
        <f t="shared" si="60"/>
        <v>62.999999999999936</v>
      </c>
      <c r="X89" s="53"/>
      <c r="Y89" s="53"/>
      <c r="Z89" s="54"/>
      <c r="AA89" s="54"/>
      <c r="AB89" s="879"/>
      <c r="AC89" s="879"/>
      <c r="AD89" s="452"/>
      <c r="AE89" s="452"/>
      <c r="AF89" s="48">
        <f t="shared" si="61"/>
        <v>-329.33333333333212</v>
      </c>
      <c r="AG89" s="456">
        <f t="shared" si="62"/>
        <v>0.79869600651996819</v>
      </c>
      <c r="AH89" s="894"/>
    </row>
    <row r="90" spans="1:34" ht="19.2" customHeight="1">
      <c r="A90" s="903"/>
      <c r="B90" s="110" t="s">
        <v>128</v>
      </c>
      <c r="C90" s="461"/>
      <c r="D90" s="42" t="s">
        <v>72</v>
      </c>
      <c r="E90" s="43"/>
      <c r="F90" s="362">
        <v>53.36</v>
      </c>
      <c r="G90" s="127">
        <v>591.48</v>
      </c>
      <c r="H90" s="84">
        <f t="shared" si="54"/>
        <v>31561.372800000001</v>
      </c>
      <c r="I90" s="187">
        <v>1</v>
      </c>
      <c r="J90" s="87">
        <v>19</v>
      </c>
      <c r="K90" s="57">
        <v>1440</v>
      </c>
      <c r="L90" s="86">
        <v>75.78947368421052</v>
      </c>
      <c r="M90" s="463">
        <v>19</v>
      </c>
      <c r="N90" s="57">
        <f t="shared" si="55"/>
        <v>1267.4571428571401</v>
      </c>
      <c r="O90" s="183">
        <f t="shared" si="56"/>
        <v>66.708270676691583</v>
      </c>
      <c r="P90" s="54">
        <f t="shared" si="57"/>
        <v>0</v>
      </c>
      <c r="Q90" s="88">
        <f t="shared" si="58"/>
        <v>-9.0812030075189369</v>
      </c>
      <c r="R90" s="185">
        <f t="shared" si="59"/>
        <v>0.88017857142856959</v>
      </c>
      <c r="S90" s="894"/>
      <c r="T90" s="50">
        <v>0.80833333333333302</v>
      </c>
      <c r="U90" s="50">
        <v>0.8277777777777775</v>
      </c>
      <c r="V90" s="454">
        <v>7</v>
      </c>
      <c r="W90" s="465">
        <f t="shared" si="60"/>
        <v>28.00000000000006</v>
      </c>
      <c r="X90" s="188"/>
      <c r="Y90" s="188"/>
      <c r="Z90" s="54"/>
      <c r="AA90" s="54"/>
      <c r="AB90" s="879"/>
      <c r="AC90" s="879"/>
      <c r="AD90" s="452"/>
      <c r="AE90" s="452"/>
      <c r="AF90" s="48">
        <f t="shared" si="61"/>
        <v>-172.54285714285993</v>
      </c>
      <c r="AG90" s="456">
        <f t="shared" si="62"/>
        <v>0.88017857142856948</v>
      </c>
      <c r="AH90" s="894"/>
    </row>
    <row r="91" spans="1:34" ht="19.2" customHeight="1">
      <c r="A91" s="903"/>
      <c r="B91" s="110" t="s">
        <v>127</v>
      </c>
      <c r="C91" s="461"/>
      <c r="D91" s="42" t="s">
        <v>52</v>
      </c>
      <c r="E91" s="43"/>
      <c r="F91" s="362">
        <v>37.83</v>
      </c>
      <c r="G91" s="44">
        <v>1814.7</v>
      </c>
      <c r="H91" s="84">
        <f t="shared" si="54"/>
        <v>68650.100999999995</v>
      </c>
      <c r="I91" s="189">
        <v>1</v>
      </c>
      <c r="J91" s="87">
        <v>20</v>
      </c>
      <c r="K91" s="57">
        <v>2400</v>
      </c>
      <c r="L91" s="86">
        <v>120</v>
      </c>
      <c r="M91" s="463">
        <v>20</v>
      </c>
      <c r="N91" s="57">
        <f t="shared" si="55"/>
        <v>2222.0816326530621</v>
      </c>
      <c r="O91" s="183">
        <f t="shared" si="56"/>
        <v>111.10408163265311</v>
      </c>
      <c r="P91" s="54">
        <f t="shared" si="57"/>
        <v>0</v>
      </c>
      <c r="Q91" s="88">
        <f t="shared" si="58"/>
        <v>-8.8959183673468942</v>
      </c>
      <c r="R91" s="185">
        <f t="shared" si="59"/>
        <v>0.92586734693877593</v>
      </c>
      <c r="S91" s="895"/>
      <c r="T91" s="50">
        <v>0.83333333333333304</v>
      </c>
      <c r="U91" s="50">
        <v>0.86736111111111081</v>
      </c>
      <c r="V91" s="454">
        <v>8</v>
      </c>
      <c r="W91" s="465">
        <f t="shared" si="60"/>
        <v>48.999999999999986</v>
      </c>
      <c r="X91" s="115"/>
      <c r="Y91" s="115"/>
      <c r="Z91" s="54"/>
      <c r="AA91" s="54"/>
      <c r="AB91" s="879"/>
      <c r="AC91" s="879"/>
      <c r="AD91" s="452">
        <v>1</v>
      </c>
      <c r="AE91" s="452">
        <v>1</v>
      </c>
      <c r="AF91" s="48">
        <f t="shared" si="61"/>
        <v>-177.91836734693788</v>
      </c>
      <c r="AG91" s="456">
        <f t="shared" si="62"/>
        <v>0.92586734693877593</v>
      </c>
      <c r="AH91" s="895"/>
    </row>
    <row r="92" spans="1:34" ht="19.2" customHeight="1">
      <c r="A92" s="903"/>
      <c r="B92" s="110">
        <v>0</v>
      </c>
      <c r="C92" s="46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59"/>
      <c r="S92" s="895"/>
      <c r="T92" s="50"/>
      <c r="U92" s="50"/>
      <c r="V92" s="454"/>
      <c r="W92" s="465">
        <f t="shared" si="60"/>
        <v>0</v>
      </c>
      <c r="X92" s="180"/>
      <c r="Y92" s="180"/>
      <c r="Z92" s="124"/>
      <c r="AA92" s="124"/>
      <c r="AB92" s="879"/>
      <c r="AC92" s="879"/>
      <c r="AD92" s="452"/>
      <c r="AE92" s="452"/>
      <c r="AF92" s="48">
        <f t="shared" si="61"/>
        <v>0</v>
      </c>
      <c r="AG92" s="456" t="e">
        <f t="shared" si="62"/>
        <v>#DIV/0!</v>
      </c>
      <c r="AH92" s="895"/>
    </row>
    <row r="93" spans="1:34" ht="19.2" customHeight="1">
      <c r="A93" s="903"/>
      <c r="B93" s="46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53"/>
      <c r="S93" s="904"/>
      <c r="T93" s="63"/>
      <c r="U93" s="63"/>
      <c r="V93" s="467"/>
      <c r="W93" s="465">
        <f t="shared" si="60"/>
        <v>0</v>
      </c>
      <c r="X93" s="197"/>
      <c r="Y93" s="197"/>
      <c r="Z93" s="124"/>
      <c r="AA93" s="124"/>
      <c r="AB93" s="879"/>
      <c r="AC93" s="879"/>
      <c r="AD93" s="452"/>
      <c r="AE93" s="452"/>
      <c r="AF93" s="48">
        <f t="shared" si="61"/>
        <v>0</v>
      </c>
      <c r="AG93" s="456" t="e">
        <f t="shared" si="62"/>
        <v>#DIV/0!</v>
      </c>
      <c r="AH93" s="895"/>
    </row>
    <row r="94" spans="1:34" ht="19.2" customHeight="1">
      <c r="A94" s="903"/>
      <c r="B94" s="46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53"/>
      <c r="S94" s="904"/>
      <c r="T94" s="63"/>
      <c r="U94" s="63"/>
      <c r="V94" s="467"/>
      <c r="W94" s="465">
        <f>(U94-T94)*24*60</f>
        <v>0</v>
      </c>
      <c r="X94" s="197"/>
      <c r="Y94" s="197"/>
      <c r="Z94" s="124"/>
      <c r="AA94" s="124"/>
      <c r="AB94" s="879"/>
      <c r="AC94" s="879"/>
      <c r="AD94" s="452"/>
      <c r="AE94" s="452"/>
      <c r="AF94" s="48">
        <f t="shared" si="61"/>
        <v>0</v>
      </c>
      <c r="AG94" s="45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910</v>
      </c>
      <c r="D95" s="875" t="s">
        <v>911</v>
      </c>
      <c r="E95" s="875"/>
      <c r="F95" s="356"/>
      <c r="G95" s="70"/>
      <c r="H95" s="201"/>
      <c r="I95" s="103"/>
      <c r="J95" s="202">
        <v>17.777777777777779</v>
      </c>
      <c r="K95" s="202">
        <v>1581.3333333333333</v>
      </c>
      <c r="L95" s="203">
        <v>89.113318426785924</v>
      </c>
      <c r="M95" s="202">
        <f t="shared" ref="M95:O95" si="63">AVERAGE(M83:M94)</f>
        <v>18</v>
      </c>
      <c r="N95" s="202">
        <f t="shared" si="63"/>
        <v>1400.5550882681537</v>
      </c>
      <c r="O95" s="203">
        <f t="shared" si="63"/>
        <v>77.763389007931153</v>
      </c>
      <c r="P95" s="204">
        <f>M95-J95</f>
        <v>0.22222222222222143</v>
      </c>
      <c r="Q95" s="205">
        <f t="shared" ref="Q95:Q104" si="64">O95-L95</f>
        <v>-11.349929418854771</v>
      </c>
      <c r="R95" s="206">
        <f>O95/L95</f>
        <v>0.87263486963309878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2</v>
      </c>
      <c r="AE95" s="107">
        <f>SUM(AE83:AE94)</f>
        <v>1</v>
      </c>
      <c r="AF95" s="65">
        <f t="shared" si="61"/>
        <v>-180.77824506517959</v>
      </c>
      <c r="AG95" s="457">
        <f t="shared" si="62"/>
        <v>0.88567986188964187</v>
      </c>
      <c r="AH95" s="895"/>
    </row>
    <row r="96" spans="1:34" ht="19.2" customHeight="1">
      <c r="A96" s="905" t="s">
        <v>912</v>
      </c>
      <c r="B96" s="454" t="s">
        <v>130</v>
      </c>
      <c r="C96" s="97"/>
      <c r="D96" s="42" t="s">
        <v>211</v>
      </c>
      <c r="E96" s="43"/>
      <c r="F96" s="355">
        <v>29.46</v>
      </c>
      <c r="G96" s="44">
        <v>2123</v>
      </c>
      <c r="H96" s="45">
        <f t="shared" ref="H96:H105" si="65">F96*G96</f>
        <v>62543.58</v>
      </c>
      <c r="I96" s="454"/>
      <c r="J96" s="46">
        <v>16</v>
      </c>
      <c r="K96" s="44">
        <v>1440</v>
      </c>
      <c r="L96" s="47">
        <v>90</v>
      </c>
      <c r="M96" s="466">
        <v>16</v>
      </c>
      <c r="N96" s="44">
        <f t="shared" ref="N96:N104" si="66">G96/W96*60</f>
        <v>1137.3214285714284</v>
      </c>
      <c r="O96" s="47">
        <f t="shared" ref="O96:O104" si="67">N96/M96</f>
        <v>71.082589285714278</v>
      </c>
      <c r="P96" s="48">
        <f t="shared" ref="P96:P104" si="68">M96-J96</f>
        <v>0</v>
      </c>
      <c r="Q96" s="49">
        <f t="shared" si="64"/>
        <v>-18.917410714285722</v>
      </c>
      <c r="R96" s="456">
        <f t="shared" ref="R96:R104" si="69">O96/L96</f>
        <v>0.78980654761904756</v>
      </c>
      <c r="S96" s="894">
        <f>R108</f>
        <v>0.86903056256414857</v>
      </c>
      <c r="T96" s="89">
        <v>0.33333333333333331</v>
      </c>
      <c r="U96" s="89">
        <v>0.41111111111111109</v>
      </c>
      <c r="V96" s="452">
        <v>5</v>
      </c>
      <c r="W96" s="90">
        <f t="shared" ref="W96:W133" si="70">(U96-T96)*24*60</f>
        <v>112</v>
      </c>
      <c r="X96" s="96"/>
      <c r="Y96" s="96"/>
      <c r="Z96" s="54"/>
      <c r="AA96" s="54"/>
      <c r="AB96" s="879"/>
      <c r="AC96" s="879"/>
      <c r="AD96" s="452"/>
      <c r="AE96" s="452"/>
      <c r="AF96" s="54">
        <f t="shared" si="61"/>
        <v>-302.67857142857156</v>
      </c>
      <c r="AG96" s="453">
        <f t="shared" si="62"/>
        <v>0.78980654761904756</v>
      </c>
      <c r="AH96" s="878">
        <f>AG108</f>
        <v>0.86392410547906862</v>
      </c>
    </row>
    <row r="97" spans="1:34" s="215" customFormat="1" ht="19.2" customHeight="1">
      <c r="A97" s="905"/>
      <c r="B97" s="454" t="s">
        <v>130</v>
      </c>
      <c r="C97" s="207"/>
      <c r="D97" s="208" t="s">
        <v>65</v>
      </c>
      <c r="E97" s="56"/>
      <c r="F97" s="366">
        <v>29.113149847094796</v>
      </c>
      <c r="G97" s="209">
        <v>2953.36</v>
      </c>
      <c r="H97" s="210">
        <f t="shared" si="65"/>
        <v>85981.612232415893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1312.6044444444437</v>
      </c>
      <c r="O97" s="47">
        <f t="shared" si="67"/>
        <v>72.92246913580243</v>
      </c>
      <c r="P97" s="48">
        <f t="shared" si="68"/>
        <v>-2</v>
      </c>
      <c r="Q97" s="49">
        <f t="shared" si="64"/>
        <v>-2.0775308641975698</v>
      </c>
      <c r="R97" s="456">
        <f t="shared" si="69"/>
        <v>0.97229958847736575</v>
      </c>
      <c r="S97" s="894"/>
      <c r="T97" s="211">
        <v>0.42708333333333331</v>
      </c>
      <c r="U97" s="211">
        <v>0.52083333333333337</v>
      </c>
      <c r="V97" s="212">
        <v>23</v>
      </c>
      <c r="W97" s="90">
        <f t="shared" si="70"/>
        <v>135.00000000000009</v>
      </c>
      <c r="X97" s="53">
        <v>0.41597222222222219</v>
      </c>
      <c r="Y97" s="53">
        <v>0.42638888888888887</v>
      </c>
      <c r="Z97" s="54"/>
      <c r="AA97" s="54"/>
      <c r="AB97" s="879"/>
      <c r="AC97" s="879"/>
      <c r="AD97" s="212">
        <v>1</v>
      </c>
      <c r="AE97" s="212"/>
      <c r="AF97" s="213">
        <f t="shared" si="61"/>
        <v>-187.39555555555626</v>
      </c>
      <c r="AG97" s="214">
        <f t="shared" si="62"/>
        <v>0.8750696296296292</v>
      </c>
      <c r="AH97" s="878"/>
    </row>
    <row r="98" spans="1:34" s="218" customFormat="1" ht="19.2" customHeight="1">
      <c r="A98" s="905"/>
      <c r="B98" s="454" t="s">
        <v>128</v>
      </c>
      <c r="C98" s="55"/>
      <c r="D98" s="42" t="s">
        <v>177</v>
      </c>
      <c r="E98" s="83"/>
      <c r="F98" s="366">
        <v>77.349999999999994</v>
      </c>
      <c r="G98" s="57">
        <v>455</v>
      </c>
      <c r="H98" s="210">
        <f t="shared" si="65"/>
        <v>35194.25</v>
      </c>
      <c r="I98" s="45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1091.999999999997</v>
      </c>
      <c r="O98" s="47">
        <f t="shared" si="67"/>
        <v>60.666666666666501</v>
      </c>
      <c r="P98" s="48">
        <f t="shared" si="68"/>
        <v>-1</v>
      </c>
      <c r="Q98" s="49">
        <f t="shared" si="64"/>
        <v>-15.122807017544019</v>
      </c>
      <c r="R98" s="456">
        <f t="shared" si="69"/>
        <v>0.80046296296296082</v>
      </c>
      <c r="S98" s="894"/>
      <c r="T98" s="89">
        <v>0.55486111111111103</v>
      </c>
      <c r="U98" s="89">
        <v>0.57222222222222219</v>
      </c>
      <c r="V98" s="452">
        <v>5</v>
      </c>
      <c r="W98" s="90">
        <f t="shared" si="70"/>
        <v>25.000000000000071</v>
      </c>
      <c r="X98" s="216"/>
      <c r="Y98" s="216"/>
      <c r="Z98" s="217"/>
      <c r="AA98" s="217"/>
      <c r="AB98" s="879"/>
      <c r="AC98" s="879"/>
      <c r="AD98" s="452"/>
      <c r="AE98" s="452"/>
      <c r="AF98" s="54">
        <f t="shared" si="61"/>
        <v>-348.00000000000296</v>
      </c>
      <c r="AG98" s="453">
        <f t="shared" si="62"/>
        <v>0.75833333333333131</v>
      </c>
      <c r="AH98" s="878"/>
    </row>
    <row r="99" spans="1:34" ht="19.2" customHeight="1">
      <c r="A99" s="905"/>
      <c r="B99" s="454" t="s">
        <v>128</v>
      </c>
      <c r="C99" s="81"/>
      <c r="D99" s="82" t="s">
        <v>58</v>
      </c>
      <c r="E99" s="83"/>
      <c r="F99" s="366">
        <v>77.34</v>
      </c>
      <c r="G99" s="57">
        <v>1059</v>
      </c>
      <c r="H99" s="210">
        <f t="shared" si="65"/>
        <v>81903.06</v>
      </c>
      <c r="I99" s="452"/>
      <c r="J99" s="46">
        <v>18</v>
      </c>
      <c r="K99" s="44">
        <v>1440</v>
      </c>
      <c r="L99" s="47">
        <v>80</v>
      </c>
      <c r="M99" s="466">
        <v>18</v>
      </c>
      <c r="N99" s="44">
        <f t="shared" si="66"/>
        <v>1323.7500000000005</v>
      </c>
      <c r="O99" s="47">
        <f t="shared" si="67"/>
        <v>73.541666666666686</v>
      </c>
      <c r="P99" s="48">
        <f t="shared" si="68"/>
        <v>0</v>
      </c>
      <c r="Q99" s="49">
        <f t="shared" si="64"/>
        <v>-6.4583333333333144</v>
      </c>
      <c r="R99" s="456">
        <f t="shared" si="69"/>
        <v>0.91927083333333359</v>
      </c>
      <c r="S99" s="894"/>
      <c r="T99" s="89">
        <v>0.57638888888888884</v>
      </c>
      <c r="U99" s="89">
        <v>0.60972222222222217</v>
      </c>
      <c r="V99" s="452">
        <v>6</v>
      </c>
      <c r="W99" s="90">
        <f t="shared" si="70"/>
        <v>47.999999999999986</v>
      </c>
      <c r="X99" s="180"/>
      <c r="Y99" s="180"/>
      <c r="Z99" s="124"/>
      <c r="AA99" s="124"/>
      <c r="AB99" s="879"/>
      <c r="AC99" s="879"/>
      <c r="AD99" s="452"/>
      <c r="AE99" s="452"/>
      <c r="AF99" s="213">
        <f t="shared" si="61"/>
        <v>-116.24999999999955</v>
      </c>
      <c r="AG99" s="214">
        <f t="shared" si="62"/>
        <v>0.9192708333333337</v>
      </c>
      <c r="AH99" s="878"/>
    </row>
    <row r="100" spans="1:34" s="218" customFormat="1" ht="19.2" customHeight="1">
      <c r="A100" s="905"/>
      <c r="B100" s="454" t="s">
        <v>128</v>
      </c>
      <c r="C100" s="55"/>
      <c r="D100" s="42" t="s">
        <v>57</v>
      </c>
      <c r="E100" s="83"/>
      <c r="F100" s="366">
        <v>71.55</v>
      </c>
      <c r="G100" s="57">
        <v>908</v>
      </c>
      <c r="H100" s="210">
        <f t="shared" si="65"/>
        <v>64967.399999999994</v>
      </c>
      <c r="I100" s="45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1238.1818181818182</v>
      </c>
      <c r="O100" s="47">
        <f t="shared" si="67"/>
        <v>68.787878787878796</v>
      </c>
      <c r="P100" s="48">
        <f t="shared" si="68"/>
        <v>0</v>
      </c>
      <c r="Q100" s="49">
        <f t="shared" si="64"/>
        <v>-8.1565656565656468</v>
      </c>
      <c r="R100" s="456">
        <f t="shared" si="69"/>
        <v>0.89399409255004936</v>
      </c>
      <c r="S100" s="894"/>
      <c r="T100" s="211">
        <v>0.61458333333333326</v>
      </c>
      <c r="U100" s="211">
        <v>0.64513888888888882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879"/>
      <c r="AC100" s="879"/>
      <c r="AD100" s="452"/>
      <c r="AE100" s="452"/>
      <c r="AF100" s="54">
        <f t="shared" si="61"/>
        <v>-146.81818181818176</v>
      </c>
      <c r="AG100" s="453">
        <f t="shared" si="62"/>
        <v>0.89399409255004925</v>
      </c>
      <c r="AH100" s="878"/>
    </row>
    <row r="101" spans="1:34" s="218" customFormat="1" ht="19.2" customHeight="1">
      <c r="A101" s="905"/>
      <c r="B101" s="454" t="s">
        <v>128</v>
      </c>
      <c r="C101" s="55"/>
      <c r="D101" s="82" t="s">
        <v>56</v>
      </c>
      <c r="E101" s="83"/>
      <c r="F101" s="366">
        <v>59.34</v>
      </c>
      <c r="G101" s="57">
        <v>752</v>
      </c>
      <c r="H101" s="210">
        <f t="shared" si="65"/>
        <v>44623.68</v>
      </c>
      <c r="I101" s="452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1289.1428571428557</v>
      </c>
      <c r="O101" s="47">
        <f t="shared" si="67"/>
        <v>71.619047619047535</v>
      </c>
      <c r="P101" s="48">
        <f t="shared" si="68"/>
        <v>1</v>
      </c>
      <c r="Q101" s="49">
        <f t="shared" si="64"/>
        <v>-13.086834733893639</v>
      </c>
      <c r="R101" s="456">
        <f t="shared" si="69"/>
        <v>0.84550264550264453</v>
      </c>
      <c r="S101" s="894"/>
      <c r="T101" s="211">
        <v>0.66041666666666654</v>
      </c>
      <c r="U101" s="89">
        <v>0.68472222222222212</v>
      </c>
      <c r="V101" s="212">
        <v>22</v>
      </c>
      <c r="W101" s="90">
        <f t="shared" si="70"/>
        <v>35.000000000000036</v>
      </c>
      <c r="X101" s="220">
        <v>0.65</v>
      </c>
      <c r="Y101" s="220">
        <v>0.65972222222222221</v>
      </c>
      <c r="Z101" s="217"/>
      <c r="AA101" s="217"/>
      <c r="AB101" s="879"/>
      <c r="AC101" s="879"/>
      <c r="AD101" s="452">
        <v>1</v>
      </c>
      <c r="AE101" s="452"/>
      <c r="AF101" s="213">
        <f t="shared" si="61"/>
        <v>-150.85714285714425</v>
      </c>
      <c r="AG101" s="214">
        <f t="shared" si="62"/>
        <v>0.89523809523809428</v>
      </c>
      <c r="AH101" s="878"/>
    </row>
    <row r="102" spans="1:34" s="218" customFormat="1" ht="19.2" customHeight="1">
      <c r="A102" s="905"/>
      <c r="B102" s="454" t="s">
        <v>130</v>
      </c>
      <c r="C102" s="175"/>
      <c r="D102" s="176" t="s">
        <v>65</v>
      </c>
      <c r="E102" s="177"/>
      <c r="F102" s="366">
        <v>29.113149847094796</v>
      </c>
      <c r="G102" s="57">
        <v>932.64</v>
      </c>
      <c r="H102" s="210">
        <f t="shared" si="65"/>
        <v>27152.08807339449</v>
      </c>
      <c r="I102" s="454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1271.7818181818182</v>
      </c>
      <c r="O102" s="47">
        <f t="shared" si="67"/>
        <v>70.654545454545456</v>
      </c>
      <c r="P102" s="48">
        <f t="shared" si="68"/>
        <v>-2</v>
      </c>
      <c r="Q102" s="49">
        <f t="shared" si="64"/>
        <v>-4.3454545454545439</v>
      </c>
      <c r="R102" s="456">
        <f t="shared" si="69"/>
        <v>0.94206060606060604</v>
      </c>
      <c r="S102" s="894"/>
      <c r="T102" s="211">
        <v>0.68958333333333321</v>
      </c>
      <c r="U102" s="211">
        <v>0.72013888888888877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879"/>
      <c r="AC102" s="879"/>
      <c r="AD102" s="452"/>
      <c r="AE102" s="452"/>
      <c r="AF102" s="54">
        <f t="shared" si="61"/>
        <v>-228.21818181818185</v>
      </c>
      <c r="AG102" s="453">
        <f t="shared" si="62"/>
        <v>0.84785454545454542</v>
      </c>
      <c r="AH102" s="878"/>
    </row>
    <row r="103" spans="1:34" s="218" customFormat="1" ht="19.2" customHeight="1">
      <c r="A103" s="905"/>
      <c r="B103" s="454" t="s">
        <v>129</v>
      </c>
      <c r="C103" s="221"/>
      <c r="D103" s="82" t="s">
        <v>179</v>
      </c>
      <c r="E103" s="83"/>
      <c r="F103" s="366">
        <v>49.91</v>
      </c>
      <c r="G103" s="57">
        <v>1591.8</v>
      </c>
      <c r="H103" s="210">
        <f t="shared" si="65"/>
        <v>79446.737999999998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1326.4999999999991</v>
      </c>
      <c r="O103" s="47">
        <f t="shared" si="67"/>
        <v>82.906249999999943</v>
      </c>
      <c r="P103" s="48">
        <f t="shared" si="68"/>
        <v>1</v>
      </c>
      <c r="Q103" s="49">
        <f t="shared" si="64"/>
        <v>-17.093750000000057</v>
      </c>
      <c r="R103" s="456">
        <f t="shared" si="69"/>
        <v>0.82906249999999948</v>
      </c>
      <c r="S103" s="894"/>
      <c r="T103" s="211">
        <v>0.72569444444444431</v>
      </c>
      <c r="U103" s="211">
        <v>0.77569444444444435</v>
      </c>
      <c r="V103" s="212">
        <v>8</v>
      </c>
      <c r="W103" s="90">
        <f t="shared" si="70"/>
        <v>72.000000000000057</v>
      </c>
      <c r="X103" s="220"/>
      <c r="Y103" s="220"/>
      <c r="Z103" s="217"/>
      <c r="AA103" s="217"/>
      <c r="AB103" s="879"/>
      <c r="AC103" s="879"/>
      <c r="AD103" s="452"/>
      <c r="AE103" s="452"/>
      <c r="AF103" s="54">
        <f t="shared" si="61"/>
        <v>-173.50000000000091</v>
      </c>
      <c r="AG103" s="453">
        <f t="shared" si="62"/>
        <v>0.88433333333333275</v>
      </c>
      <c r="AH103" s="878"/>
    </row>
    <row r="104" spans="1:34" s="218" customFormat="1" ht="19.2" customHeight="1">
      <c r="A104" s="905"/>
      <c r="B104" s="454" t="s">
        <v>129</v>
      </c>
      <c r="C104" s="223"/>
      <c r="D104" s="82" t="s">
        <v>817</v>
      </c>
      <c r="E104" s="83"/>
      <c r="F104" s="366">
        <v>49.91</v>
      </c>
      <c r="G104" s="209">
        <v>2184</v>
      </c>
      <c r="H104" s="210">
        <f t="shared" si="65"/>
        <v>109003.43999999999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1365.0000000000005</v>
      </c>
      <c r="O104" s="47">
        <f t="shared" si="67"/>
        <v>75.833333333333357</v>
      </c>
      <c r="P104" s="48">
        <f t="shared" si="68"/>
        <v>1</v>
      </c>
      <c r="Q104" s="49">
        <f t="shared" si="64"/>
        <v>-12.401960784313701</v>
      </c>
      <c r="R104" s="456">
        <f t="shared" si="69"/>
        <v>0.85944444444444468</v>
      </c>
      <c r="S104" s="895"/>
      <c r="T104" s="211">
        <v>0.79097222222222208</v>
      </c>
      <c r="U104" s="211">
        <v>0.85763888888888873</v>
      </c>
      <c r="V104" s="212">
        <v>22</v>
      </c>
      <c r="W104" s="90">
        <f t="shared" si="70"/>
        <v>95.999999999999972</v>
      </c>
      <c r="X104" s="220">
        <v>0.77986111111111101</v>
      </c>
      <c r="Y104" s="220">
        <v>0.79027777777777775</v>
      </c>
      <c r="Z104" s="217"/>
      <c r="AA104" s="217"/>
      <c r="AB104" s="879"/>
      <c r="AC104" s="879"/>
      <c r="AD104" s="452"/>
      <c r="AE104" s="452"/>
      <c r="AF104" s="213">
        <f t="shared" si="61"/>
        <v>-134.99999999999955</v>
      </c>
      <c r="AG104" s="214">
        <f t="shared" si="62"/>
        <v>0.91000000000000025</v>
      </c>
      <c r="AH104" s="878"/>
    </row>
    <row r="105" spans="1:34" s="218" customFormat="1" ht="19.2" customHeight="1">
      <c r="A105" s="905"/>
      <c r="B105" s="45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452"/>
      <c r="AE105" s="452"/>
      <c r="AF105" s="54">
        <f t="shared" si="61"/>
        <v>0</v>
      </c>
      <c r="AG105" s="453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452"/>
      <c r="AE106" s="452"/>
      <c r="AF106" s="54">
        <f t="shared" si="61"/>
        <v>0</v>
      </c>
      <c r="AG106" s="453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53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452"/>
      <c r="AE107" s="452"/>
      <c r="AF107" s="217"/>
      <c r="AG107" s="453"/>
      <c r="AH107" s="878"/>
    </row>
    <row r="108" spans="1:34" ht="19.2" customHeight="1">
      <c r="A108" s="905"/>
      <c r="B108" s="110">
        <v>0</v>
      </c>
      <c r="C108" s="100" t="s">
        <v>913</v>
      </c>
      <c r="D108" s="875" t="s">
        <v>914</v>
      </c>
      <c r="E108" s="875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1261.8091518358176</v>
      </c>
      <c r="O108" s="104">
        <f t="shared" si="71"/>
        <v>72.001605216628334</v>
      </c>
      <c r="P108" s="54">
        <f t="shared" ref="P108:P118" si="72">M108-J108</f>
        <v>-0.22222222222222143</v>
      </c>
      <c r="Q108" s="88">
        <f t="shared" ref="Q108:Q118" si="73">O108-L108</f>
        <v>-10.851183072176468</v>
      </c>
      <c r="R108" s="105">
        <f t="shared" ref="R108:R118" si="74">O108/L108</f>
        <v>0.86903056256414857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2</v>
      </c>
      <c r="AE108" s="107">
        <f>SUM(AE96:AE107)</f>
        <v>0</v>
      </c>
      <c r="AF108" s="54">
        <f t="shared" si="61"/>
        <v>-198.74640371973805</v>
      </c>
      <c r="AG108" s="453">
        <f t="shared" si="62"/>
        <v>0.86392410547906862</v>
      </c>
      <c r="AH108" s="878"/>
    </row>
    <row r="109" spans="1:34" ht="19.2" customHeight="1">
      <c r="A109" s="896" t="s">
        <v>915</v>
      </c>
      <c r="B109" s="454" t="s">
        <v>131</v>
      </c>
      <c r="C109" s="461"/>
      <c r="D109" s="403" t="s">
        <v>818</v>
      </c>
      <c r="E109" s="43"/>
      <c r="F109" s="355">
        <v>30.13</v>
      </c>
      <c r="G109" s="44">
        <v>1862.6000000000001</v>
      </c>
      <c r="H109" s="45">
        <f t="shared" ref="H109:H119" si="75">F109*G109</f>
        <v>56120.137999999999</v>
      </c>
      <c r="I109" s="454">
        <v>1</v>
      </c>
      <c r="J109" s="46">
        <v>18</v>
      </c>
      <c r="K109" s="44">
        <v>1200</v>
      </c>
      <c r="L109" s="47">
        <v>66.666666666666671</v>
      </c>
      <c r="M109" s="466">
        <v>18</v>
      </c>
      <c r="N109" s="44">
        <f t="shared" ref="N109:N118" si="76">G109/W109*60</f>
        <v>1140.367346938775</v>
      </c>
      <c r="O109" s="47">
        <f t="shared" ref="O109:O118" si="77">N109/M109</f>
        <v>63.353741496598609</v>
      </c>
      <c r="P109" s="48">
        <f t="shared" si="72"/>
        <v>0</v>
      </c>
      <c r="Q109" s="49">
        <f t="shared" si="73"/>
        <v>-3.3129251700680626</v>
      </c>
      <c r="R109" s="456">
        <f t="shared" si="74"/>
        <v>0.95030612244897905</v>
      </c>
      <c r="S109" s="899">
        <f>R121</f>
        <v>0.89832328595071531</v>
      </c>
      <c r="T109" s="226">
        <v>0.45833333333333331</v>
      </c>
      <c r="U109" s="226">
        <v>0.52638888888888891</v>
      </c>
      <c r="V109" s="227">
        <v>5</v>
      </c>
      <c r="W109" s="465">
        <f t="shared" si="70"/>
        <v>98.000000000000057</v>
      </c>
      <c r="X109" s="53"/>
      <c r="Y109" s="53"/>
      <c r="Z109" s="54"/>
      <c r="AA109" s="54"/>
      <c r="AB109" s="879"/>
      <c r="AC109" s="879"/>
      <c r="AD109" s="452">
        <v>1</v>
      </c>
      <c r="AE109" s="452"/>
      <c r="AF109" s="48">
        <f t="shared" si="61"/>
        <v>-59.632653061225028</v>
      </c>
      <c r="AG109" s="125">
        <f t="shared" si="62"/>
        <v>0.95030612244897916</v>
      </c>
      <c r="AH109" s="878">
        <f>AG121</f>
        <v>0.89546260365253683</v>
      </c>
    </row>
    <row r="110" spans="1:34" ht="19.2" customHeight="1">
      <c r="A110" s="897"/>
      <c r="B110" s="454" t="s">
        <v>131</v>
      </c>
      <c r="C110" s="175"/>
      <c r="D110" s="42" t="s">
        <v>819</v>
      </c>
      <c r="E110" s="177"/>
      <c r="F110" s="355">
        <v>29.965493443754308</v>
      </c>
      <c r="G110" s="174">
        <v>2110</v>
      </c>
      <c r="H110" s="45">
        <f t="shared" si="75"/>
        <v>63227.191166321594</v>
      </c>
      <c r="I110" s="454"/>
      <c r="J110" s="46">
        <v>18</v>
      </c>
      <c r="K110" s="44">
        <v>1200</v>
      </c>
      <c r="L110" s="47">
        <v>66.666666666666671</v>
      </c>
      <c r="M110" s="466">
        <v>18</v>
      </c>
      <c r="N110" s="44">
        <f t="shared" si="76"/>
        <v>1161.4678899082576</v>
      </c>
      <c r="O110" s="47">
        <f t="shared" si="77"/>
        <v>64.525993883792083</v>
      </c>
      <c r="P110" s="48">
        <f t="shared" si="72"/>
        <v>0</v>
      </c>
      <c r="Q110" s="49">
        <f t="shared" si="73"/>
        <v>-2.1406727828745886</v>
      </c>
      <c r="R110" s="456">
        <f t="shared" si="74"/>
        <v>0.96788990825688115</v>
      </c>
      <c r="S110" s="885"/>
      <c r="T110" s="226">
        <v>0.53194444444444444</v>
      </c>
      <c r="U110" s="226">
        <v>0.60763888888888884</v>
      </c>
      <c r="V110" s="227">
        <v>8</v>
      </c>
      <c r="W110" s="465">
        <f t="shared" si="70"/>
        <v>108.99999999999993</v>
      </c>
      <c r="X110" s="188"/>
      <c r="Y110" s="188"/>
      <c r="Z110" s="54"/>
      <c r="AA110" s="54"/>
      <c r="AB110" s="879"/>
      <c r="AC110" s="879"/>
      <c r="AD110" s="452"/>
      <c r="AE110" s="452"/>
      <c r="AF110" s="48">
        <f t="shared" si="61"/>
        <v>-38.532110091742425</v>
      </c>
      <c r="AG110" s="125">
        <f t="shared" si="62"/>
        <v>0.96788990825688126</v>
      </c>
      <c r="AH110" s="878"/>
    </row>
    <row r="111" spans="1:34" ht="19.2" customHeight="1">
      <c r="A111" s="897"/>
      <c r="B111" s="454" t="s">
        <v>132</v>
      </c>
      <c r="C111" s="175"/>
      <c r="D111" s="176" t="s">
        <v>79</v>
      </c>
      <c r="E111" s="177"/>
      <c r="F111" s="355">
        <v>56.43</v>
      </c>
      <c r="G111" s="57">
        <v>1139</v>
      </c>
      <c r="H111" s="45">
        <f t="shared" si="75"/>
        <v>64273.77</v>
      </c>
      <c r="I111" s="452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1289.4339622641517</v>
      </c>
      <c r="O111" s="47">
        <f t="shared" si="77"/>
        <v>71.635220125786205</v>
      </c>
      <c r="P111" s="48">
        <f t="shared" si="72"/>
        <v>0</v>
      </c>
      <c r="Q111" s="49">
        <f t="shared" si="73"/>
        <v>-11.698113207547124</v>
      </c>
      <c r="R111" s="456">
        <f t="shared" si="74"/>
        <v>0.85962264150943446</v>
      </c>
      <c r="S111" s="885"/>
      <c r="T111" s="226">
        <v>0.62361111111111112</v>
      </c>
      <c r="U111" s="226">
        <v>0.66041666666666665</v>
      </c>
      <c r="V111" s="227">
        <v>23</v>
      </c>
      <c r="W111" s="465">
        <f t="shared" si="70"/>
        <v>52.999999999999972</v>
      </c>
      <c r="X111" s="53">
        <v>0.6118055555555556</v>
      </c>
      <c r="Y111" s="53">
        <v>0.62291666666666667</v>
      </c>
      <c r="Z111" s="54"/>
      <c r="AA111" s="54"/>
      <c r="AB111" s="879"/>
      <c r="AC111" s="879"/>
      <c r="AD111" s="452"/>
      <c r="AE111" s="452"/>
      <c r="AF111" s="48">
        <f t="shared" si="61"/>
        <v>-210.56603773584834</v>
      </c>
      <c r="AG111" s="125">
        <f t="shared" si="62"/>
        <v>0.85962264150943446</v>
      </c>
      <c r="AH111" s="878"/>
    </row>
    <row r="112" spans="1:34" ht="19.2" customHeight="1">
      <c r="A112" s="897"/>
      <c r="B112" s="454" t="s">
        <v>128</v>
      </c>
      <c r="C112" s="175"/>
      <c r="D112" s="176" t="s">
        <v>59</v>
      </c>
      <c r="E112" s="83"/>
      <c r="F112" s="355">
        <v>59.54</v>
      </c>
      <c r="G112" s="57">
        <v>1596</v>
      </c>
      <c r="H112" s="45">
        <f t="shared" si="75"/>
        <v>95025.84</v>
      </c>
      <c r="I112" s="452"/>
      <c r="J112" s="46">
        <v>18</v>
      </c>
      <c r="K112" s="44">
        <v>1385</v>
      </c>
      <c r="L112" s="47">
        <v>76.944444444444443</v>
      </c>
      <c r="M112" s="466">
        <v>18</v>
      </c>
      <c r="N112" s="44">
        <f t="shared" si="76"/>
        <v>1276.799999999999</v>
      </c>
      <c r="O112" s="47">
        <f t="shared" si="77"/>
        <v>70.93333333333328</v>
      </c>
      <c r="P112" s="48">
        <f t="shared" si="72"/>
        <v>0</v>
      </c>
      <c r="Q112" s="49">
        <f t="shared" si="73"/>
        <v>-6.0111111111111626</v>
      </c>
      <c r="R112" s="456">
        <f t="shared" si="74"/>
        <v>0.92187725631768891</v>
      </c>
      <c r="S112" s="885"/>
      <c r="T112" s="226">
        <v>0.66527777777777775</v>
      </c>
      <c r="U112" s="226">
        <v>0.71736111111111112</v>
      </c>
      <c r="V112" s="227">
        <v>7</v>
      </c>
      <c r="W112" s="465">
        <f t="shared" si="70"/>
        <v>75.000000000000057</v>
      </c>
      <c r="X112" s="216"/>
      <c r="Y112" s="216"/>
      <c r="Z112" s="54"/>
      <c r="AA112" s="54"/>
      <c r="AB112" s="879"/>
      <c r="AC112" s="879"/>
      <c r="AD112" s="452"/>
      <c r="AE112" s="452"/>
      <c r="AF112" s="48">
        <f t="shared" si="61"/>
        <v>-108.20000000000095</v>
      </c>
      <c r="AG112" s="125">
        <f t="shared" si="62"/>
        <v>0.9218772563176888</v>
      </c>
      <c r="AH112" s="878"/>
    </row>
    <row r="113" spans="1:34" s="218" customFormat="1" ht="19.2" customHeight="1">
      <c r="A113" s="897"/>
      <c r="B113" s="454" t="s">
        <v>131</v>
      </c>
      <c r="C113" s="175"/>
      <c r="D113" s="176" t="s">
        <v>191</v>
      </c>
      <c r="E113" s="83"/>
      <c r="F113" s="355">
        <v>28.57</v>
      </c>
      <c r="G113" s="57">
        <v>1624</v>
      </c>
      <c r="H113" s="45">
        <f t="shared" si="75"/>
        <v>46397.68</v>
      </c>
      <c r="I113" s="452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1432.9411764705862</v>
      </c>
      <c r="O113" s="47">
        <f t="shared" si="77"/>
        <v>119.41176470588219</v>
      </c>
      <c r="P113" s="48">
        <f t="shared" si="72"/>
        <v>0</v>
      </c>
      <c r="Q113" s="49">
        <f t="shared" si="73"/>
        <v>-5.5882352941178084</v>
      </c>
      <c r="R113" s="456">
        <f t="shared" si="74"/>
        <v>0.95529411764705752</v>
      </c>
      <c r="S113" s="885"/>
      <c r="T113" s="226">
        <v>0.75763888888888886</v>
      </c>
      <c r="U113" s="226">
        <v>0.80486111111111114</v>
      </c>
      <c r="V113" s="227">
        <v>5</v>
      </c>
      <c r="W113" s="465">
        <f t="shared" si="70"/>
        <v>68.000000000000085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-67.058823529413758</v>
      </c>
      <c r="AG113" s="125">
        <f t="shared" si="62"/>
        <v>0.95529411764705752</v>
      </c>
      <c r="AH113" s="878"/>
    </row>
    <row r="114" spans="1:34" s="218" customFormat="1" ht="19.2" customHeight="1">
      <c r="A114" s="897"/>
      <c r="B114" s="454" t="s">
        <v>131</v>
      </c>
      <c r="C114" s="175"/>
      <c r="D114" s="176" t="s">
        <v>176</v>
      </c>
      <c r="E114" s="43"/>
      <c r="F114" s="355">
        <v>20.420000000000002</v>
      </c>
      <c r="G114" s="44">
        <v>478</v>
      </c>
      <c r="H114" s="45">
        <f t="shared" si="75"/>
        <v>9760.76</v>
      </c>
      <c r="I114" s="452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1303.6363636363587</v>
      </c>
      <c r="O114" s="47">
        <f t="shared" si="77"/>
        <v>108.63636363636323</v>
      </c>
      <c r="P114" s="48">
        <f t="shared" si="72"/>
        <v>0</v>
      </c>
      <c r="Q114" s="49">
        <f t="shared" si="73"/>
        <v>-16.363636363636772</v>
      </c>
      <c r="R114" s="456">
        <f t="shared" si="74"/>
        <v>0.86909090909090581</v>
      </c>
      <c r="S114" s="885"/>
      <c r="T114" s="226">
        <v>0.80833333333333324</v>
      </c>
      <c r="U114" s="226">
        <v>0.82361111111111107</v>
      </c>
      <c r="V114" s="227">
        <v>5</v>
      </c>
      <c r="W114" s="465">
        <f t="shared" si="70"/>
        <v>22.000000000000082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-196.36363636364126</v>
      </c>
      <c r="AG114" s="125">
        <f t="shared" si="62"/>
        <v>0.86909090909090581</v>
      </c>
      <c r="AH114" s="878"/>
    </row>
    <row r="115" spans="1:34" s="218" customFormat="1" ht="19.2" customHeight="1">
      <c r="A115" s="897"/>
      <c r="B115" s="454" t="s">
        <v>132</v>
      </c>
      <c r="C115" s="175"/>
      <c r="D115" s="82" t="s">
        <v>142</v>
      </c>
      <c r="E115" s="83"/>
      <c r="F115" s="355">
        <v>44.98</v>
      </c>
      <c r="G115" s="229">
        <v>1166</v>
      </c>
      <c r="H115" s="45">
        <f t="shared" si="75"/>
        <v>52446.679999999993</v>
      </c>
      <c r="I115" s="452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1249.2857142857151</v>
      </c>
      <c r="O115" s="47">
        <f t="shared" si="77"/>
        <v>65.751879699248164</v>
      </c>
      <c r="P115" s="48">
        <f t="shared" si="72"/>
        <v>0</v>
      </c>
      <c r="Q115" s="49">
        <f t="shared" si="73"/>
        <v>-13.195488721804466</v>
      </c>
      <c r="R115" s="456">
        <f t="shared" si="74"/>
        <v>0.83285714285714341</v>
      </c>
      <c r="S115" s="885"/>
      <c r="T115" s="226">
        <v>0.82847222222222217</v>
      </c>
      <c r="U115" s="226">
        <v>0.86736111111111103</v>
      </c>
      <c r="V115" s="227">
        <v>7</v>
      </c>
      <c r="W115" s="465">
        <f t="shared" si="70"/>
        <v>55.999999999999957</v>
      </c>
      <c r="X115" s="216"/>
      <c r="Y115" s="216"/>
      <c r="Z115" s="217"/>
      <c r="AA115" s="217"/>
      <c r="AB115" s="879"/>
      <c r="AC115" s="879"/>
      <c r="AD115" s="221"/>
      <c r="AE115" s="221">
        <v>1</v>
      </c>
      <c r="AF115" s="48">
        <f t="shared" si="61"/>
        <v>-250.71428571428487</v>
      </c>
      <c r="AG115" s="125">
        <f t="shared" si="62"/>
        <v>0.83285714285714341</v>
      </c>
      <c r="AH115" s="878"/>
    </row>
    <row r="116" spans="1:34" s="218" customFormat="1" ht="19.2" customHeight="1">
      <c r="A116" s="897"/>
      <c r="B116" s="454" t="s">
        <v>132</v>
      </c>
      <c r="C116" s="55"/>
      <c r="D116" s="82" t="s">
        <v>75</v>
      </c>
      <c r="E116" s="83"/>
      <c r="F116" s="355">
        <v>53.68</v>
      </c>
      <c r="G116" s="229">
        <v>1002</v>
      </c>
      <c r="H116" s="45">
        <f t="shared" si="75"/>
        <v>53787.360000000001</v>
      </c>
      <c r="I116" s="452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1226.9387755102043</v>
      </c>
      <c r="O116" s="47">
        <f t="shared" si="77"/>
        <v>61.346938775510218</v>
      </c>
      <c r="P116" s="48">
        <f t="shared" si="72"/>
        <v>0</v>
      </c>
      <c r="Q116" s="49">
        <f t="shared" si="73"/>
        <v>-13.653061224489782</v>
      </c>
      <c r="R116" s="456">
        <f t="shared" si="74"/>
        <v>0.81795918367346954</v>
      </c>
      <c r="S116" s="885"/>
      <c r="T116" s="226">
        <v>0.88263888888888875</v>
      </c>
      <c r="U116" s="226">
        <v>0.91666666666666652</v>
      </c>
      <c r="V116" s="227">
        <v>22</v>
      </c>
      <c r="W116" s="465">
        <f t="shared" si="70"/>
        <v>48.999999999999986</v>
      </c>
      <c r="X116" s="216">
        <v>0.87222222222222223</v>
      </c>
      <c r="Y116" s="216">
        <v>0.88194444444444453</v>
      </c>
      <c r="Z116" s="217"/>
      <c r="AA116" s="217"/>
      <c r="AB116" s="879"/>
      <c r="AC116" s="879"/>
      <c r="AD116" s="221"/>
      <c r="AE116" s="221"/>
      <c r="AF116" s="48">
        <f t="shared" si="61"/>
        <v>-273.06122448979568</v>
      </c>
      <c r="AG116" s="125">
        <f t="shared" si="62"/>
        <v>0.81795918367346954</v>
      </c>
      <c r="AH116" s="878"/>
    </row>
    <row r="117" spans="1:34" s="218" customFormat="1" ht="19.2" customHeight="1">
      <c r="A117" s="897"/>
      <c r="B117" s="454" t="s">
        <v>132</v>
      </c>
      <c r="C117" s="55"/>
      <c r="D117" s="82" t="s">
        <v>81</v>
      </c>
      <c r="E117" s="83"/>
      <c r="F117" s="355">
        <v>55.56</v>
      </c>
      <c r="G117" s="229">
        <v>1273</v>
      </c>
      <c r="H117" s="45">
        <f t="shared" si="75"/>
        <v>70727.88</v>
      </c>
      <c r="I117" s="452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1316.896551724139</v>
      </c>
      <c r="O117" s="47">
        <f t="shared" si="77"/>
        <v>82.30603448275869</v>
      </c>
      <c r="P117" s="48">
        <f t="shared" si="72"/>
        <v>0</v>
      </c>
      <c r="Q117" s="49">
        <f t="shared" si="73"/>
        <v>-7.6939655172413097</v>
      </c>
      <c r="R117" s="456">
        <f t="shared" si="74"/>
        <v>0.91451149425287437</v>
      </c>
      <c r="S117" s="885"/>
      <c r="T117" s="226">
        <v>0.92083333333333317</v>
      </c>
      <c r="U117" s="226">
        <v>0.96111111111111092</v>
      </c>
      <c r="V117" s="227">
        <v>6</v>
      </c>
      <c r="W117" s="465">
        <f t="shared" si="70"/>
        <v>57.999999999999957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-123.10344827586096</v>
      </c>
      <c r="AG117" s="125">
        <f t="shared" si="62"/>
        <v>0.91451149425287437</v>
      </c>
      <c r="AH117" s="878"/>
    </row>
    <row r="118" spans="1:34" s="218" customFormat="1" ht="19.2" customHeight="1">
      <c r="A118" s="897"/>
      <c r="B118" s="454" t="s">
        <v>132</v>
      </c>
      <c r="C118" s="163"/>
      <c r="D118" s="176" t="s">
        <v>814</v>
      </c>
      <c r="E118" s="43"/>
      <c r="F118" s="355">
        <v>54.09</v>
      </c>
      <c r="G118" s="44">
        <v>1072.05</v>
      </c>
      <c r="H118" s="45">
        <f t="shared" si="75"/>
        <v>57987.184500000003</v>
      </c>
      <c r="I118" s="452"/>
      <c r="J118" s="46">
        <v>17</v>
      </c>
      <c r="K118" s="44">
        <v>1440</v>
      </c>
      <c r="L118" s="47">
        <v>84.705882352941174</v>
      </c>
      <c r="M118" s="463">
        <v>17</v>
      </c>
      <c r="N118" s="44">
        <f t="shared" si="76"/>
        <v>1286.4599999999964</v>
      </c>
      <c r="O118" s="47">
        <f t="shared" si="77"/>
        <v>75.674117647058608</v>
      </c>
      <c r="P118" s="48">
        <f t="shared" si="72"/>
        <v>0</v>
      </c>
      <c r="Q118" s="49">
        <f t="shared" si="73"/>
        <v>-9.0317647058825656</v>
      </c>
      <c r="R118" s="456">
        <f t="shared" si="74"/>
        <v>0.89337499999999748</v>
      </c>
      <c r="S118" s="885"/>
      <c r="T118" s="226">
        <v>0.96597222222222201</v>
      </c>
      <c r="U118" s="226">
        <v>1.0006944444444443</v>
      </c>
      <c r="V118" s="227">
        <v>7</v>
      </c>
      <c r="W118" s="465">
        <f t="shared" si="70"/>
        <v>50.000000000000142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-153.5400000000036</v>
      </c>
      <c r="AG118" s="125">
        <f t="shared" si="62"/>
        <v>0.89337499999999748</v>
      </c>
      <c r="AH118" s="878"/>
    </row>
    <row r="119" spans="1:34" s="218" customFormat="1" ht="19.2" customHeight="1">
      <c r="A119" s="897"/>
      <c r="B119" s="45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52"/>
      <c r="J119" s="178"/>
      <c r="K119" s="231"/>
      <c r="L119" s="47"/>
      <c r="M119" s="463"/>
      <c r="N119" s="179"/>
      <c r="O119" s="224"/>
      <c r="P119" s="165"/>
      <c r="Q119" s="49"/>
      <c r="R119" s="456"/>
      <c r="S119" s="885"/>
      <c r="T119" s="226"/>
      <c r="U119" s="226"/>
      <c r="V119" s="227"/>
      <c r="W119" s="46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45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52"/>
      <c r="J120" s="178"/>
      <c r="K120" s="231"/>
      <c r="L120" s="47"/>
      <c r="M120" s="463"/>
      <c r="N120" s="179"/>
      <c r="O120" s="224"/>
      <c r="P120" s="165"/>
      <c r="Q120" s="49"/>
      <c r="R120" s="456"/>
      <c r="S120" s="885"/>
      <c r="T120" s="226"/>
      <c r="U120" s="226"/>
      <c r="V120" s="227"/>
      <c r="W120" s="46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916</v>
      </c>
      <c r="D121" s="232" t="s">
        <v>895</v>
      </c>
      <c r="E121" s="233"/>
      <c r="F121" s="364"/>
      <c r="G121" s="234"/>
      <c r="H121" s="235"/>
      <c r="I121" s="236"/>
      <c r="J121" s="202">
        <v>16.8</v>
      </c>
      <c r="K121" s="202">
        <v>1416.5</v>
      </c>
      <c r="L121" s="203">
        <v>87.22643618851049</v>
      </c>
      <c r="M121" s="202">
        <f t="shared" ref="M121:O121" si="78">AVERAGE(M109:M120)</f>
        <v>16.8</v>
      </c>
      <c r="N121" s="202">
        <f t="shared" si="78"/>
        <v>1268.4227780738183</v>
      </c>
      <c r="O121" s="203">
        <f t="shared" si="78"/>
        <v>78.357538778633128</v>
      </c>
      <c r="P121" s="48">
        <f t="shared" ref="P121:P130" si="79">M121-J121</f>
        <v>0</v>
      </c>
      <c r="Q121" s="49">
        <f t="shared" ref="Q121:Q130" si="80">O121-L121</f>
        <v>-8.8688974098773627</v>
      </c>
      <c r="R121" s="172">
        <f t="shared" ref="R121:R130" si="81">O121/L121</f>
        <v>0.89832328595071531</v>
      </c>
      <c r="S121" s="893"/>
      <c r="T121" s="50"/>
      <c r="U121" s="50"/>
      <c r="V121" s="44"/>
      <c r="W121" s="4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1</v>
      </c>
      <c r="AF121" s="48">
        <f>N121-K121</f>
        <v>-148.07722192618166</v>
      </c>
      <c r="AG121" s="125">
        <f>N121/K121</f>
        <v>0.89546260365253683</v>
      </c>
      <c r="AH121" s="878"/>
    </row>
    <row r="122" spans="1:34" ht="19.2" customHeight="1">
      <c r="A122" s="900" t="s">
        <v>917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1747.2</v>
      </c>
      <c r="H122" s="45">
        <f t="shared" ref="H122:H132" si="82">F122*G122</f>
        <v>87202.751999999993</v>
      </c>
      <c r="I122" s="454">
        <v>1</v>
      </c>
      <c r="J122" s="46">
        <v>17</v>
      </c>
      <c r="K122" s="44">
        <v>1500</v>
      </c>
      <c r="L122" s="47">
        <v>88.235294117647058</v>
      </c>
      <c r="M122" s="466">
        <v>17</v>
      </c>
      <c r="N122" s="174">
        <f t="shared" ref="N122:N130" si="83">G122/W122*60</f>
        <v>1436.0547945205483</v>
      </c>
      <c r="O122" s="237">
        <f t="shared" ref="O122:O130" si="84">N122/M122</f>
        <v>84.473811442385198</v>
      </c>
      <c r="P122" s="108">
        <f t="shared" si="79"/>
        <v>0</v>
      </c>
      <c r="Q122" s="182">
        <f t="shared" si="80"/>
        <v>-3.7614826752618598</v>
      </c>
      <c r="R122" s="109">
        <f t="shared" si="81"/>
        <v>0.95736986301369897</v>
      </c>
      <c r="S122" s="894">
        <f>R134</f>
        <v>0.9189271690656261</v>
      </c>
      <c r="T122" s="50">
        <v>0.45833333333333331</v>
      </c>
      <c r="U122" s="50">
        <v>0.50902777777777775</v>
      </c>
      <c r="V122" s="227">
        <v>5</v>
      </c>
      <c r="W122" s="465">
        <f t="shared" si="70"/>
        <v>72.999999999999986</v>
      </c>
      <c r="X122" s="53"/>
      <c r="Y122" s="53"/>
      <c r="Z122" s="54"/>
      <c r="AA122" s="54"/>
      <c r="AB122" s="879"/>
      <c r="AC122" s="879"/>
      <c r="AD122" s="452"/>
      <c r="AE122" s="452">
        <v>1</v>
      </c>
      <c r="AF122" s="48">
        <f t="shared" si="61"/>
        <v>-63.945205479451715</v>
      </c>
      <c r="AG122" s="456">
        <f t="shared" si="62"/>
        <v>0.95736986301369886</v>
      </c>
      <c r="AH122" s="893">
        <f>AG134</f>
        <v>0.92959081465970173</v>
      </c>
    </row>
    <row r="123" spans="1:34" ht="19.2" customHeight="1">
      <c r="A123" s="900"/>
      <c r="B123" s="130" t="s">
        <v>132</v>
      </c>
      <c r="C123" s="97"/>
      <c r="D123" s="42" t="s">
        <v>80</v>
      </c>
      <c r="E123" s="177"/>
      <c r="F123" s="355">
        <v>51.75</v>
      </c>
      <c r="G123" s="44">
        <v>1033</v>
      </c>
      <c r="H123" s="45">
        <f t="shared" si="82"/>
        <v>53457.75</v>
      </c>
      <c r="I123" s="452"/>
      <c r="J123" s="46">
        <v>21</v>
      </c>
      <c r="K123" s="44">
        <v>1500</v>
      </c>
      <c r="L123" s="47">
        <v>71.428571428571431</v>
      </c>
      <c r="M123" s="463">
        <v>21</v>
      </c>
      <c r="N123" s="57">
        <f t="shared" si="83"/>
        <v>1318.7234042553193</v>
      </c>
      <c r="O123" s="86">
        <f t="shared" si="84"/>
        <v>62.796352583586632</v>
      </c>
      <c r="P123" s="54">
        <f t="shared" si="79"/>
        <v>0</v>
      </c>
      <c r="Q123" s="88">
        <f t="shared" si="80"/>
        <v>-8.6322188449847985</v>
      </c>
      <c r="R123" s="453">
        <f t="shared" si="81"/>
        <v>0.87914893617021284</v>
      </c>
      <c r="S123" s="894"/>
      <c r="T123" s="50">
        <v>0.51458333333333328</v>
      </c>
      <c r="U123" s="50">
        <v>0.54722222222222217</v>
      </c>
      <c r="V123" s="227">
        <v>8</v>
      </c>
      <c r="W123" s="465">
        <f t="shared" si="70"/>
        <v>46.999999999999993</v>
      </c>
      <c r="X123" s="53"/>
      <c r="Y123" s="53"/>
      <c r="Z123" s="54"/>
      <c r="AA123" s="54"/>
      <c r="AB123" s="879"/>
      <c r="AC123" s="879"/>
      <c r="AD123" s="452"/>
      <c r="AE123" s="452"/>
      <c r="AF123" s="48">
        <f t="shared" si="61"/>
        <v>-181.27659574468066</v>
      </c>
      <c r="AG123" s="456">
        <f t="shared" si="62"/>
        <v>0.87914893617021295</v>
      </c>
      <c r="AH123" s="894"/>
    </row>
    <row r="124" spans="1:34" ht="19.2" customHeight="1">
      <c r="A124" s="900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2140</v>
      </c>
      <c r="H124" s="45">
        <f t="shared" si="82"/>
        <v>125553.8</v>
      </c>
      <c r="I124" s="238"/>
      <c r="J124" s="46">
        <v>19</v>
      </c>
      <c r="K124" s="44">
        <v>1440</v>
      </c>
      <c r="L124" s="47">
        <v>75.78947368421052</v>
      </c>
      <c r="M124" s="466">
        <v>20</v>
      </c>
      <c r="N124" s="174">
        <f t="shared" si="83"/>
        <v>1351.5789473684213</v>
      </c>
      <c r="O124" s="237">
        <f t="shared" si="84"/>
        <v>67.578947368421069</v>
      </c>
      <c r="P124" s="108">
        <f t="shared" si="79"/>
        <v>1</v>
      </c>
      <c r="Q124" s="182">
        <f t="shared" si="80"/>
        <v>-8.2105263157894512</v>
      </c>
      <c r="R124" s="109">
        <f t="shared" si="81"/>
        <v>0.89166666666666694</v>
      </c>
      <c r="S124" s="901"/>
      <c r="T124" s="50">
        <v>0.56319444444444433</v>
      </c>
      <c r="U124" s="50">
        <v>0.62916666666666654</v>
      </c>
      <c r="V124" s="227">
        <v>23</v>
      </c>
      <c r="W124" s="465">
        <f t="shared" si="70"/>
        <v>94.999999999999986</v>
      </c>
      <c r="X124" s="188">
        <v>0.55208333333333337</v>
      </c>
      <c r="Y124" s="188">
        <v>0.5625</v>
      </c>
      <c r="Z124" s="54"/>
      <c r="AA124" s="54"/>
      <c r="AB124" s="879"/>
      <c r="AC124" s="879"/>
      <c r="AD124" s="452"/>
      <c r="AE124" s="452"/>
      <c r="AF124" s="108">
        <f t="shared" si="61"/>
        <v>-88.421052631578732</v>
      </c>
      <c r="AG124" s="109">
        <f t="shared" si="62"/>
        <v>0.93859649122807032</v>
      </c>
      <c r="AH124" s="894"/>
    </row>
    <row r="125" spans="1:34" ht="19.2" customHeight="1">
      <c r="A125" s="900"/>
      <c r="B125" s="130" t="s">
        <v>128</v>
      </c>
      <c r="C125" s="97"/>
      <c r="D125" s="42" t="s">
        <v>82</v>
      </c>
      <c r="E125" s="43"/>
      <c r="F125" s="355">
        <v>59.52</v>
      </c>
      <c r="G125" s="44">
        <v>2581</v>
      </c>
      <c r="H125" s="45">
        <f t="shared" si="82"/>
        <v>153621.12</v>
      </c>
      <c r="I125" s="454"/>
      <c r="J125" s="46">
        <v>21</v>
      </c>
      <c r="K125" s="44">
        <v>1385</v>
      </c>
      <c r="L125" s="47">
        <v>65.952380952380949</v>
      </c>
      <c r="M125" s="466">
        <v>21</v>
      </c>
      <c r="N125" s="174">
        <f t="shared" si="83"/>
        <v>1312.3728813559317</v>
      </c>
      <c r="O125" s="237">
        <f t="shared" si="84"/>
        <v>62.493946731234843</v>
      </c>
      <c r="P125" s="108">
        <f t="shared" si="79"/>
        <v>0</v>
      </c>
      <c r="Q125" s="182">
        <f t="shared" si="80"/>
        <v>-3.4584342211461063</v>
      </c>
      <c r="R125" s="109">
        <f t="shared" si="81"/>
        <v>0.94756164718839841</v>
      </c>
      <c r="S125" s="901"/>
      <c r="T125" s="50">
        <v>0.63402777777777763</v>
      </c>
      <c r="U125" s="50">
        <v>0.71597222222222212</v>
      </c>
      <c r="V125" s="227">
        <v>7</v>
      </c>
      <c r="W125" s="465">
        <f t="shared" si="70"/>
        <v>118.00000000000006</v>
      </c>
      <c r="X125" s="64"/>
      <c r="Y125" s="64"/>
      <c r="Z125" s="54"/>
      <c r="AA125" s="54"/>
      <c r="AB125" s="879"/>
      <c r="AC125" s="879"/>
      <c r="AD125" s="452"/>
      <c r="AE125" s="452"/>
      <c r="AF125" s="48">
        <f t="shared" si="61"/>
        <v>-72.627118644068332</v>
      </c>
      <c r="AG125" s="456">
        <f t="shared" si="62"/>
        <v>0.9475616471883983</v>
      </c>
      <c r="AH125" s="895"/>
    </row>
    <row r="126" spans="1:34" ht="19.2" customHeight="1">
      <c r="A126" s="900"/>
      <c r="B126" s="130" t="s">
        <v>132</v>
      </c>
      <c r="C126" s="452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452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1479.7058823529394</v>
      </c>
      <c r="O126" s="86">
        <f t="shared" si="84"/>
        <v>82.205882352941074</v>
      </c>
      <c r="P126" s="54">
        <f t="shared" si="79"/>
        <v>0</v>
      </c>
      <c r="Q126" s="88">
        <f t="shared" si="80"/>
        <v>-8.6830065359478112</v>
      </c>
      <c r="R126" s="453">
        <f t="shared" si="81"/>
        <v>0.90446569825974288</v>
      </c>
      <c r="S126" s="901"/>
      <c r="T126" s="50">
        <v>0.75624999999999987</v>
      </c>
      <c r="U126" s="50">
        <v>0.80347222222222214</v>
      </c>
      <c r="V126" s="227">
        <v>5</v>
      </c>
      <c r="W126" s="465">
        <f t="shared" si="70"/>
        <v>68.000000000000085</v>
      </c>
      <c r="X126" s="64"/>
      <c r="Y126" s="64"/>
      <c r="Z126" s="54"/>
      <c r="AA126" s="54"/>
      <c r="AB126" s="879"/>
      <c r="AC126" s="879"/>
      <c r="AD126" s="452"/>
      <c r="AE126" s="452"/>
      <c r="AF126" s="108">
        <f t="shared" si="61"/>
        <v>-156.2941176470606</v>
      </c>
      <c r="AG126" s="109">
        <f t="shared" si="62"/>
        <v>0.90446569825974288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1320</v>
      </c>
      <c r="H127" s="45">
        <f t="shared" si="82"/>
        <v>75068.399999999994</v>
      </c>
      <c r="I127" s="221"/>
      <c r="J127" s="46">
        <v>18</v>
      </c>
      <c r="K127" s="44">
        <v>1636</v>
      </c>
      <c r="L127" s="47">
        <v>90.888888888888886</v>
      </c>
      <c r="M127" s="466">
        <v>18</v>
      </c>
      <c r="N127" s="57">
        <f t="shared" si="83"/>
        <v>1440.0000000000009</v>
      </c>
      <c r="O127" s="86">
        <f t="shared" si="84"/>
        <v>80.000000000000057</v>
      </c>
      <c r="P127" s="54">
        <f t="shared" si="79"/>
        <v>0</v>
      </c>
      <c r="Q127" s="88">
        <f t="shared" si="80"/>
        <v>-10.888888888888829</v>
      </c>
      <c r="R127" s="453">
        <f t="shared" si="81"/>
        <v>0.8801955990220055</v>
      </c>
      <c r="S127" s="901"/>
      <c r="T127" s="50">
        <v>0.80833333333333324</v>
      </c>
      <c r="U127" s="50">
        <v>0.84652777777777766</v>
      </c>
      <c r="V127" s="454">
        <v>7</v>
      </c>
      <c r="W127" s="465">
        <f t="shared" si="70"/>
        <v>54.999999999999964</v>
      </c>
      <c r="X127" s="64"/>
      <c r="Y127" s="64"/>
      <c r="Z127" s="54"/>
      <c r="AA127" s="54"/>
      <c r="AB127" s="879"/>
      <c r="AC127" s="879"/>
      <c r="AD127" s="452">
        <v>1</v>
      </c>
      <c r="AE127" s="452"/>
      <c r="AF127" s="108">
        <f t="shared" si="61"/>
        <v>-195.99999999999909</v>
      </c>
      <c r="AG127" s="109">
        <f t="shared" si="62"/>
        <v>0.88019559902200539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1625</v>
      </c>
      <c r="H128" s="45">
        <f t="shared" si="82"/>
        <v>77350</v>
      </c>
      <c r="I128" s="45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1373.239436619717</v>
      </c>
      <c r="O128" s="86">
        <f t="shared" si="84"/>
        <v>72.275759822090365</v>
      </c>
      <c r="P128" s="54">
        <f t="shared" si="79"/>
        <v>0</v>
      </c>
      <c r="Q128" s="88">
        <f t="shared" si="80"/>
        <v>-3.5137138621201558</v>
      </c>
      <c r="R128" s="453">
        <f t="shared" si="81"/>
        <v>0.95363849765258124</v>
      </c>
      <c r="S128" s="901"/>
      <c r="T128" s="50">
        <v>0.85208333333333319</v>
      </c>
      <c r="U128" s="50">
        <v>0.9013888888888888</v>
      </c>
      <c r="V128" s="454">
        <v>8</v>
      </c>
      <c r="W128" s="465">
        <f t="shared" si="70"/>
        <v>71.000000000000071</v>
      </c>
      <c r="X128" s="64"/>
      <c r="Y128" s="64"/>
      <c r="Z128" s="54"/>
      <c r="AA128" s="54"/>
      <c r="AB128" s="879"/>
      <c r="AC128" s="879"/>
      <c r="AD128" s="452"/>
      <c r="AE128" s="452"/>
      <c r="AF128" s="48">
        <f t="shared" si="61"/>
        <v>-66.760563380282974</v>
      </c>
      <c r="AG128" s="456">
        <f t="shared" si="62"/>
        <v>0.95363849765258124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1535</v>
      </c>
      <c r="H129" s="45">
        <f t="shared" si="82"/>
        <v>77778.45</v>
      </c>
      <c r="I129" s="452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1395.4545454545469</v>
      </c>
      <c r="O129" s="237">
        <f t="shared" si="84"/>
        <v>77.525252525252597</v>
      </c>
      <c r="P129" s="108">
        <f t="shared" si="79"/>
        <v>0</v>
      </c>
      <c r="Q129" s="182">
        <f t="shared" si="80"/>
        <v>-5.8080808080807316</v>
      </c>
      <c r="R129" s="109">
        <f t="shared" si="81"/>
        <v>0.93030303030303119</v>
      </c>
      <c r="S129" s="901"/>
      <c r="T129" s="50">
        <v>0.91736111111111107</v>
      </c>
      <c r="U129" s="50">
        <v>0.96319444444444435</v>
      </c>
      <c r="V129" s="454">
        <v>23</v>
      </c>
      <c r="W129" s="465">
        <f t="shared" si="70"/>
        <v>65.999999999999929</v>
      </c>
      <c r="X129" s="64">
        <v>0.90694444444444444</v>
      </c>
      <c r="Y129" s="64">
        <v>0.91666666666666663</v>
      </c>
      <c r="Z129" s="54"/>
      <c r="AA129" s="54"/>
      <c r="AB129" s="879"/>
      <c r="AC129" s="879"/>
      <c r="AD129" s="452"/>
      <c r="AE129" s="452"/>
      <c r="AF129" s="108">
        <f t="shared" si="61"/>
        <v>-104.54545454545314</v>
      </c>
      <c r="AG129" s="109">
        <f t="shared" si="62"/>
        <v>0.93030303030303119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686.80000000000007</v>
      </c>
      <c r="H130" s="45">
        <f t="shared" si="82"/>
        <v>39951.156000000003</v>
      </c>
      <c r="I130" s="452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1420.9655172413768</v>
      </c>
      <c r="O130" s="86">
        <f t="shared" si="84"/>
        <v>83.586206896551573</v>
      </c>
      <c r="P130" s="54">
        <f t="shared" si="79"/>
        <v>1</v>
      </c>
      <c r="Q130" s="88">
        <f t="shared" si="80"/>
        <v>-6.4137931034484268</v>
      </c>
      <c r="R130" s="453">
        <f t="shared" si="81"/>
        <v>0.92873563218390642</v>
      </c>
      <c r="S130" s="901"/>
      <c r="T130" s="50">
        <v>0.96805555555555545</v>
      </c>
      <c r="U130" s="50">
        <v>0.98819444444444438</v>
      </c>
      <c r="V130" s="454">
        <v>7</v>
      </c>
      <c r="W130" s="465">
        <f t="shared" si="70"/>
        <v>29.000000000000057</v>
      </c>
      <c r="X130" s="64"/>
      <c r="Y130" s="64"/>
      <c r="Z130" s="54"/>
      <c r="AA130" s="54"/>
      <c r="AB130" s="879"/>
      <c r="AC130" s="879"/>
      <c r="AD130" s="452"/>
      <c r="AE130" s="452"/>
      <c r="AF130" s="108">
        <f t="shared" si="61"/>
        <v>-19.034482758623199</v>
      </c>
      <c r="AG130" s="109">
        <f t="shared" si="62"/>
        <v>0.98678160919540059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53"/>
      <c r="S131" s="901"/>
      <c r="T131" s="50"/>
      <c r="U131" s="50"/>
      <c r="V131" s="454"/>
      <c r="W131" s="465">
        <f t="shared" si="70"/>
        <v>0</v>
      </c>
      <c r="X131" s="64"/>
      <c r="Y131" s="64"/>
      <c r="Z131" s="54"/>
      <c r="AA131" s="54"/>
      <c r="AB131" s="879"/>
      <c r="AC131" s="879"/>
      <c r="AD131" s="452"/>
      <c r="AE131" s="452"/>
      <c r="AF131" s="48">
        <f t="shared" si="61"/>
        <v>0</v>
      </c>
      <c r="AG131" s="45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52"/>
      <c r="J132" s="87"/>
      <c r="K132" s="57"/>
      <c r="L132" s="86"/>
      <c r="M132" s="463"/>
      <c r="N132" s="57"/>
      <c r="O132" s="86"/>
      <c r="P132" s="54"/>
      <c r="Q132" s="88"/>
      <c r="R132" s="453"/>
      <c r="S132" s="901"/>
      <c r="T132" s="50"/>
      <c r="U132" s="50"/>
      <c r="V132" s="454"/>
      <c r="W132" s="465">
        <f t="shared" si="70"/>
        <v>0</v>
      </c>
      <c r="X132" s="64"/>
      <c r="Y132" s="64"/>
      <c r="Z132" s="54"/>
      <c r="AA132" s="54"/>
      <c r="AB132" s="879"/>
      <c r="AC132" s="879"/>
      <c r="AD132" s="452"/>
      <c r="AE132" s="452"/>
      <c r="AF132" s="65"/>
      <c r="AG132" s="45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52"/>
      <c r="J133" s="87"/>
      <c r="K133" s="57"/>
      <c r="L133" s="86"/>
      <c r="M133" s="463"/>
      <c r="N133" s="57"/>
      <c r="O133" s="86"/>
      <c r="P133" s="54"/>
      <c r="Q133" s="88"/>
      <c r="R133" s="453"/>
      <c r="S133" s="901"/>
      <c r="T133" s="50"/>
      <c r="U133" s="50"/>
      <c r="V133" s="454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452"/>
      <c r="AE133" s="452"/>
      <c r="AF133" s="65"/>
      <c r="AG133" s="457"/>
      <c r="AH133" s="895"/>
    </row>
    <row r="134" spans="1:34" ht="19.2" customHeight="1">
      <c r="A134" s="900"/>
      <c r="B134" s="168">
        <v>0</v>
      </c>
      <c r="C134" s="100" t="s">
        <v>918</v>
      </c>
      <c r="D134" s="875" t="s">
        <v>895</v>
      </c>
      <c r="E134" s="875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1392.0106010187556</v>
      </c>
      <c r="O134" s="243">
        <f t="shared" si="85"/>
        <v>74.770684413607057</v>
      </c>
      <c r="P134" s="51">
        <f t="shared" ref="P134:P143" si="86">M134-J134</f>
        <v>0.22222222222222143</v>
      </c>
      <c r="Q134" s="139">
        <f t="shared" ref="Q134:Q143" si="87">O134-L134</f>
        <v>-6.596682806185342</v>
      </c>
      <c r="R134" s="244">
        <f t="shared" ref="R134:R143" si="88">O134/L134</f>
        <v>0.9189271690656261</v>
      </c>
      <c r="S134" s="894"/>
      <c r="T134" s="50"/>
      <c r="U134" s="50"/>
      <c r="V134" s="454"/>
      <c r="W134" s="454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1</v>
      </c>
      <c r="AF134" s="48">
        <f t="shared" si="61"/>
        <v>-105.43384342568879</v>
      </c>
      <c r="AG134" s="456">
        <f t="shared" si="62"/>
        <v>0.92959081465970173</v>
      </c>
      <c r="AH134" s="895"/>
    </row>
    <row r="135" spans="1:34" ht="19.2" customHeight="1">
      <c r="A135" s="881" t="s">
        <v>919</v>
      </c>
      <c r="B135" s="454" t="s">
        <v>132</v>
      </c>
      <c r="C135" s="452"/>
      <c r="D135" s="82" t="s">
        <v>144</v>
      </c>
      <c r="E135" s="83"/>
      <c r="F135" s="355">
        <v>54.09</v>
      </c>
      <c r="G135" s="57">
        <v>2484.8000000000002</v>
      </c>
      <c r="H135" s="245">
        <f t="shared" ref="H135:H146" si="89">F135*G135</f>
        <v>134402.83200000002</v>
      </c>
      <c r="I135" s="45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1393.3457943925232</v>
      </c>
      <c r="O135" s="115">
        <f t="shared" ref="O135:O143" si="91">N135/M135</f>
        <v>77.408099688473513</v>
      </c>
      <c r="P135" s="54">
        <f t="shared" si="86"/>
        <v>0</v>
      </c>
      <c r="Q135" s="88">
        <f t="shared" si="87"/>
        <v>-5.9252336448598157</v>
      </c>
      <c r="R135" s="453">
        <f t="shared" si="88"/>
        <v>0.92889719626168221</v>
      </c>
      <c r="S135" s="885">
        <f>R147</f>
        <v>0.88826181240879787</v>
      </c>
      <c r="T135" s="246">
        <v>0.45833333333333331</v>
      </c>
      <c r="U135" s="50">
        <v>0.53263888888888888</v>
      </c>
      <c r="V135" s="142">
        <v>5</v>
      </c>
      <c r="W135" s="247">
        <f t="shared" ref="W135:W147" si="92">(U135-T135)*24*60</f>
        <v>107.00000000000001</v>
      </c>
      <c r="X135" s="53"/>
      <c r="Y135" s="53"/>
      <c r="Z135" s="54"/>
      <c r="AA135" s="54"/>
      <c r="AB135" s="879"/>
      <c r="AC135" s="879"/>
      <c r="AD135" s="452"/>
      <c r="AE135" s="452">
        <v>1</v>
      </c>
      <c r="AF135" s="116">
        <f t="shared" si="61"/>
        <v>-106.6542056074768</v>
      </c>
      <c r="AG135" s="120">
        <f t="shared" si="62"/>
        <v>0.9288971962616821</v>
      </c>
      <c r="AH135" s="878">
        <f>AG147</f>
        <v>0.9020978717596414</v>
      </c>
    </row>
    <row r="136" spans="1:34" ht="19.2" customHeight="1">
      <c r="A136" s="882"/>
      <c r="B136" s="454" t="s">
        <v>132</v>
      </c>
      <c r="C136" s="452"/>
      <c r="D136" s="82" t="s">
        <v>78</v>
      </c>
      <c r="E136" s="83"/>
      <c r="F136" s="355">
        <v>57.734999999999999</v>
      </c>
      <c r="G136" s="57">
        <v>1924</v>
      </c>
      <c r="H136" s="84">
        <f t="shared" si="89"/>
        <v>111082.14</v>
      </c>
      <c r="I136" s="452"/>
      <c r="J136" s="46">
        <v>16</v>
      </c>
      <c r="K136" s="57">
        <v>1565</v>
      </c>
      <c r="L136" s="86">
        <v>97.8125</v>
      </c>
      <c r="M136" s="463">
        <v>17</v>
      </c>
      <c r="N136" s="57">
        <f t="shared" si="90"/>
        <v>1358.1176470588234</v>
      </c>
      <c r="O136" s="86">
        <f t="shared" si="91"/>
        <v>79.889273356401375</v>
      </c>
      <c r="P136" s="54">
        <f t="shared" si="86"/>
        <v>1</v>
      </c>
      <c r="Q136" s="88">
        <f t="shared" si="87"/>
        <v>-17.923226643598625</v>
      </c>
      <c r="R136" s="453">
        <f t="shared" si="88"/>
        <v>0.81675934421880003</v>
      </c>
      <c r="S136" s="885"/>
      <c r="T136" s="246">
        <v>0.53749999999999998</v>
      </c>
      <c r="U136" s="50">
        <v>0.59652777777777777</v>
      </c>
      <c r="V136" s="142">
        <v>7</v>
      </c>
      <c r="W136" s="247">
        <f t="shared" si="92"/>
        <v>85.000000000000014</v>
      </c>
      <c r="X136" s="53"/>
      <c r="Y136" s="53"/>
      <c r="Z136" s="54"/>
      <c r="AA136" s="54"/>
      <c r="AB136" s="879"/>
      <c r="AC136" s="879"/>
      <c r="AD136" s="452"/>
      <c r="AE136" s="452"/>
      <c r="AF136" s="48">
        <f t="shared" si="61"/>
        <v>-206.88235294117658</v>
      </c>
      <c r="AG136" s="125">
        <f t="shared" si="62"/>
        <v>0.86780680323247505</v>
      </c>
      <c r="AH136" s="878"/>
    </row>
    <row r="137" spans="1:34" ht="19.2" customHeight="1">
      <c r="A137" s="882"/>
      <c r="B137" s="454" t="s">
        <v>132</v>
      </c>
      <c r="C137" s="452"/>
      <c r="D137" s="82" t="s">
        <v>202</v>
      </c>
      <c r="E137" s="83"/>
      <c r="F137" s="355">
        <v>53.27</v>
      </c>
      <c r="G137" s="209">
        <v>1760</v>
      </c>
      <c r="H137" s="84">
        <f t="shared" si="89"/>
        <v>93755.200000000012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1287.8048780487802</v>
      </c>
      <c r="O137" s="86">
        <f t="shared" si="91"/>
        <v>75.753228120516482</v>
      </c>
      <c r="P137" s="54">
        <f t="shared" si="86"/>
        <v>1</v>
      </c>
      <c r="Q137" s="88">
        <f t="shared" si="87"/>
        <v>-17.996771879483518</v>
      </c>
      <c r="R137" s="453">
        <f t="shared" si="88"/>
        <v>0.80803443328550917</v>
      </c>
      <c r="S137" s="885"/>
      <c r="T137" s="50">
        <v>0.61250000000000004</v>
      </c>
      <c r="U137" s="50">
        <v>0.66944444444444451</v>
      </c>
      <c r="V137" s="249">
        <v>23</v>
      </c>
      <c r="W137" s="247">
        <f t="shared" si="92"/>
        <v>82.000000000000028</v>
      </c>
      <c r="X137" s="53">
        <v>0.60069444444444442</v>
      </c>
      <c r="Y137" s="53">
        <v>0.61111111111111105</v>
      </c>
      <c r="Z137" s="54"/>
      <c r="AA137" s="54"/>
      <c r="AB137" s="879"/>
      <c r="AC137" s="879"/>
      <c r="AD137" s="452"/>
      <c r="AE137" s="452"/>
      <c r="AF137" s="48">
        <f t="shared" si="61"/>
        <v>-212.19512195121979</v>
      </c>
      <c r="AG137" s="125">
        <f t="shared" si="62"/>
        <v>0.85853658536585342</v>
      </c>
      <c r="AH137" s="878"/>
    </row>
    <row r="138" spans="1:34" ht="19.2" customHeight="1">
      <c r="A138" s="882"/>
      <c r="B138" s="454" t="s">
        <v>132</v>
      </c>
      <c r="C138" s="223"/>
      <c r="D138" s="82" t="s">
        <v>175</v>
      </c>
      <c r="E138" s="83"/>
      <c r="F138" s="355">
        <v>50.67</v>
      </c>
      <c r="G138" s="57">
        <v>1778</v>
      </c>
      <c r="H138" s="84">
        <f t="shared" si="89"/>
        <v>90091.260000000009</v>
      </c>
      <c r="I138" s="452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1403.6842105263147</v>
      </c>
      <c r="O138" s="86">
        <f t="shared" si="91"/>
        <v>77.98245614035082</v>
      </c>
      <c r="P138" s="54">
        <f t="shared" si="86"/>
        <v>0</v>
      </c>
      <c r="Q138" s="88">
        <f t="shared" si="87"/>
        <v>-5.3508771929825087</v>
      </c>
      <c r="R138" s="458">
        <f t="shared" si="88"/>
        <v>0.93578947368420984</v>
      </c>
      <c r="S138" s="885"/>
      <c r="T138" s="50">
        <v>0.6743055555555556</v>
      </c>
      <c r="U138" s="50">
        <v>0.72708333333333341</v>
      </c>
      <c r="V138" s="249">
        <v>7</v>
      </c>
      <c r="W138" s="247">
        <f t="shared" si="92"/>
        <v>76.000000000000057</v>
      </c>
      <c r="X138" s="53"/>
      <c r="Y138" s="53"/>
      <c r="Z138" s="54"/>
      <c r="AA138" s="54"/>
      <c r="AB138" s="879"/>
      <c r="AC138" s="879"/>
      <c r="AD138" s="452">
        <v>1</v>
      </c>
      <c r="AE138" s="452"/>
      <c r="AF138" s="48">
        <f t="shared" si="61"/>
        <v>-96.3157894736853</v>
      </c>
      <c r="AG138" s="125">
        <f t="shared" si="62"/>
        <v>0.93578947368420984</v>
      </c>
      <c r="AH138" s="878"/>
    </row>
    <row r="139" spans="1:34" ht="19.2" customHeight="1">
      <c r="A139" s="882"/>
      <c r="B139" s="454" t="s">
        <v>132</v>
      </c>
      <c r="C139" s="461"/>
      <c r="D139" s="42" t="s">
        <v>88</v>
      </c>
      <c r="E139" s="43"/>
      <c r="F139" s="355">
        <v>50.98</v>
      </c>
      <c r="G139" s="57">
        <v>1810</v>
      </c>
      <c r="H139" s="84">
        <f t="shared" si="89"/>
        <v>92273.799999999988</v>
      </c>
      <c r="I139" s="45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1292.8571428571424</v>
      </c>
      <c r="O139" s="86">
        <f t="shared" si="91"/>
        <v>64.642857142857125</v>
      </c>
      <c r="P139" s="54">
        <f t="shared" si="86"/>
        <v>0</v>
      </c>
      <c r="Q139" s="88">
        <f t="shared" si="87"/>
        <v>-7.3571428571428754</v>
      </c>
      <c r="R139" s="453">
        <f t="shared" si="88"/>
        <v>0.89781746031746001</v>
      </c>
      <c r="S139" s="885"/>
      <c r="T139" s="50">
        <v>0.76736111111111116</v>
      </c>
      <c r="U139" s="50">
        <v>0.82569444444444451</v>
      </c>
      <c r="V139" s="250">
        <v>5</v>
      </c>
      <c r="W139" s="247">
        <f t="shared" si="92"/>
        <v>84.000000000000028</v>
      </c>
      <c r="X139" s="53"/>
      <c r="Y139" s="53"/>
      <c r="Z139" s="54"/>
      <c r="AA139" s="54"/>
      <c r="AB139" s="879"/>
      <c r="AC139" s="879"/>
      <c r="AD139" s="452"/>
      <c r="AE139" s="452"/>
      <c r="AF139" s="48">
        <f t="shared" si="61"/>
        <v>-147.14285714285757</v>
      </c>
      <c r="AG139" s="125">
        <f t="shared" si="62"/>
        <v>0.89781746031746001</v>
      </c>
      <c r="AH139" s="878"/>
    </row>
    <row r="140" spans="1:34" ht="19.2" customHeight="1">
      <c r="A140" s="883"/>
      <c r="B140" s="454" t="s">
        <v>132</v>
      </c>
      <c r="C140" s="461"/>
      <c r="D140" s="251" t="s">
        <v>87</v>
      </c>
      <c r="E140" s="83"/>
      <c r="F140" s="355">
        <v>50.67</v>
      </c>
      <c r="G140" s="57">
        <v>1128</v>
      </c>
      <c r="H140" s="84">
        <f t="shared" si="89"/>
        <v>57155.76</v>
      </c>
      <c r="I140" s="45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1381.2244897959188</v>
      </c>
      <c r="O140" s="86">
        <f t="shared" si="91"/>
        <v>81.248499399759922</v>
      </c>
      <c r="P140" s="54">
        <f t="shared" si="86"/>
        <v>0</v>
      </c>
      <c r="Q140" s="88">
        <f t="shared" si="87"/>
        <v>-6.9867947178871361</v>
      </c>
      <c r="R140" s="453">
        <f t="shared" si="88"/>
        <v>0.92081632653061241</v>
      </c>
      <c r="S140" s="886"/>
      <c r="T140" s="63">
        <v>0.83125000000000004</v>
      </c>
      <c r="U140" s="252">
        <v>0.86527777777777781</v>
      </c>
      <c r="V140" s="253">
        <v>8</v>
      </c>
      <c r="W140" s="247">
        <f t="shared" si="92"/>
        <v>48.999999999999986</v>
      </c>
      <c r="X140" s="53"/>
      <c r="Y140" s="53"/>
      <c r="Z140" s="54"/>
      <c r="AA140" s="54"/>
      <c r="AB140" s="879"/>
      <c r="AC140" s="879"/>
      <c r="AD140" s="452"/>
      <c r="AE140" s="452"/>
      <c r="AF140" s="48">
        <f t="shared" si="61"/>
        <v>-118.77551020408123</v>
      </c>
      <c r="AG140" s="125">
        <f t="shared" si="62"/>
        <v>0.92081632653061252</v>
      </c>
      <c r="AH140" s="878"/>
    </row>
    <row r="141" spans="1:34" ht="19.2" customHeight="1">
      <c r="A141" s="883"/>
      <c r="B141" s="454" t="s">
        <v>132</v>
      </c>
      <c r="C141" s="461"/>
      <c r="D141" s="42" t="s">
        <v>89</v>
      </c>
      <c r="E141" s="254"/>
      <c r="F141" s="355">
        <v>50.92</v>
      </c>
      <c r="G141" s="57">
        <v>2098</v>
      </c>
      <c r="H141" s="84">
        <f t="shared" si="89"/>
        <v>106830.16</v>
      </c>
      <c r="I141" s="45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1325.0526315789475</v>
      </c>
      <c r="O141" s="86">
        <f t="shared" si="91"/>
        <v>69.739612188365655</v>
      </c>
      <c r="P141" s="54">
        <f t="shared" si="86"/>
        <v>0</v>
      </c>
      <c r="Q141" s="88">
        <f t="shared" si="87"/>
        <v>-6.0498614958448655</v>
      </c>
      <c r="R141" s="453">
        <f t="shared" si="88"/>
        <v>0.92017543859649131</v>
      </c>
      <c r="S141" s="886"/>
      <c r="T141" s="63">
        <v>0.88055555555555554</v>
      </c>
      <c r="U141" s="252">
        <v>0.94652777777777775</v>
      </c>
      <c r="V141" s="55">
        <v>22</v>
      </c>
      <c r="W141" s="247">
        <f t="shared" si="92"/>
        <v>94.999999999999986</v>
      </c>
      <c r="X141" s="53">
        <v>0.86875000000000002</v>
      </c>
      <c r="Y141" s="53">
        <v>0.87916666666666676</v>
      </c>
      <c r="Z141" s="54"/>
      <c r="AA141" s="54"/>
      <c r="AB141" s="879"/>
      <c r="AC141" s="879"/>
      <c r="AD141" s="452"/>
      <c r="AE141" s="452"/>
      <c r="AF141" s="48">
        <f t="shared" si="61"/>
        <v>-114.94736842105249</v>
      </c>
      <c r="AG141" s="125">
        <f t="shared" si="62"/>
        <v>0.92017543859649131</v>
      </c>
      <c r="AH141" s="878"/>
    </row>
    <row r="142" spans="1:34" ht="19.2" customHeight="1">
      <c r="A142" s="883"/>
      <c r="B142" s="454" t="s">
        <v>132</v>
      </c>
      <c r="C142" s="461"/>
      <c r="D142" s="42" t="s">
        <v>187</v>
      </c>
      <c r="E142" s="254"/>
      <c r="F142" s="355">
        <v>52.86</v>
      </c>
      <c r="G142" s="57">
        <v>1044</v>
      </c>
      <c r="H142" s="84">
        <f t="shared" si="89"/>
        <v>55185.84</v>
      </c>
      <c r="I142" s="452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1278.3673469387759</v>
      </c>
      <c r="O142" s="86">
        <f t="shared" si="91"/>
        <v>71.02040816326533</v>
      </c>
      <c r="P142" s="54">
        <f t="shared" si="86"/>
        <v>0</v>
      </c>
      <c r="Q142" s="88">
        <f t="shared" si="87"/>
        <v>-8.9795918367346701</v>
      </c>
      <c r="R142" s="453">
        <f t="shared" si="88"/>
        <v>0.88775510204081665</v>
      </c>
      <c r="S142" s="886"/>
      <c r="T142" s="63">
        <v>0.95208333333333328</v>
      </c>
      <c r="U142" s="252">
        <v>0.98611111111111105</v>
      </c>
      <c r="V142" s="55">
        <v>8</v>
      </c>
      <c r="W142" s="247">
        <f t="shared" si="92"/>
        <v>48.999999999999986</v>
      </c>
      <c r="X142" s="53"/>
      <c r="Y142" s="53"/>
      <c r="Z142" s="54"/>
      <c r="AA142" s="54"/>
      <c r="AB142" s="879"/>
      <c r="AC142" s="879"/>
      <c r="AD142" s="452"/>
      <c r="AE142" s="452"/>
      <c r="AF142" s="48">
        <f t="shared" si="61"/>
        <v>-161.63265306122412</v>
      </c>
      <c r="AG142" s="125">
        <f t="shared" si="62"/>
        <v>0.88775510204081653</v>
      </c>
      <c r="AH142" s="878"/>
    </row>
    <row r="143" spans="1:34" ht="19.2" customHeight="1">
      <c r="A143" s="883"/>
      <c r="B143" s="454" t="s">
        <v>132</v>
      </c>
      <c r="C143" s="255"/>
      <c r="D143" s="82" t="s">
        <v>90</v>
      </c>
      <c r="E143" s="83"/>
      <c r="F143" s="355">
        <v>50.67</v>
      </c>
      <c r="G143" s="57">
        <v>1040</v>
      </c>
      <c r="H143" s="84">
        <f t="shared" si="89"/>
        <v>52696.800000000003</v>
      </c>
      <c r="I143" s="45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1299.9999999999959</v>
      </c>
      <c r="O143" s="86">
        <f t="shared" si="91"/>
        <v>76.470588235293874</v>
      </c>
      <c r="P143" s="54">
        <f t="shared" si="86"/>
        <v>0</v>
      </c>
      <c r="Q143" s="88">
        <f t="shared" si="87"/>
        <v>-8.2352941176472996</v>
      </c>
      <c r="R143" s="453">
        <f t="shared" si="88"/>
        <v>0.9027777777777749</v>
      </c>
      <c r="S143" s="886"/>
      <c r="T143" s="63">
        <v>0.99097222222222214</v>
      </c>
      <c r="U143" s="252">
        <v>1.0243055555555556</v>
      </c>
      <c r="V143" s="55">
        <v>7</v>
      </c>
      <c r="W143" s="247">
        <f t="shared" si="92"/>
        <v>48.000000000000149</v>
      </c>
      <c r="X143" s="53"/>
      <c r="Y143" s="53"/>
      <c r="Z143" s="54"/>
      <c r="AA143" s="54"/>
      <c r="AB143" s="879"/>
      <c r="AC143" s="879"/>
      <c r="AD143" s="452"/>
      <c r="AE143" s="452"/>
      <c r="AF143" s="48">
        <f t="shared" si="61"/>
        <v>-140.00000000000409</v>
      </c>
      <c r="AG143" s="125">
        <f t="shared" si="62"/>
        <v>0.9027777777777749</v>
      </c>
      <c r="AH143" s="878"/>
    </row>
    <row r="144" spans="1:34" ht="19.2" customHeight="1">
      <c r="A144" s="883"/>
      <c r="B144" s="454">
        <v>0</v>
      </c>
      <c r="C144" s="461"/>
      <c r="D144" s="42"/>
      <c r="E144" s="254"/>
      <c r="F144" s="355" t="s">
        <v>133</v>
      </c>
      <c r="G144" s="57"/>
      <c r="H144" s="84">
        <f t="shared" si="89"/>
        <v>0</v>
      </c>
      <c r="I144" s="452"/>
      <c r="J144" s="46"/>
      <c r="K144" s="44"/>
      <c r="L144" s="47"/>
      <c r="M144" s="463"/>
      <c r="N144" s="57"/>
      <c r="O144" s="86"/>
      <c r="P144" s="54"/>
      <c r="Q144" s="88"/>
      <c r="R144" s="453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452"/>
      <c r="AE144" s="452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454">
        <v>0</v>
      </c>
      <c r="C145" s="461"/>
      <c r="D145" s="42"/>
      <c r="E145" s="254"/>
      <c r="F145" s="355" t="s">
        <v>133</v>
      </c>
      <c r="G145" s="57"/>
      <c r="H145" s="84">
        <f t="shared" si="89"/>
        <v>0</v>
      </c>
      <c r="I145" s="452"/>
      <c r="J145" s="87"/>
      <c r="K145" s="57"/>
      <c r="L145" s="86"/>
      <c r="M145" s="463"/>
      <c r="N145" s="57"/>
      <c r="O145" s="86"/>
      <c r="P145" s="54"/>
      <c r="Q145" s="88"/>
      <c r="R145" s="453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452"/>
      <c r="AE145" s="45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46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52"/>
      <c r="J146" s="87"/>
      <c r="K146" s="57"/>
      <c r="L146" s="86"/>
      <c r="M146" s="463"/>
      <c r="N146" s="57"/>
      <c r="O146" s="86"/>
      <c r="P146" s="54"/>
      <c r="Q146" s="88"/>
      <c r="R146" s="453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452"/>
      <c r="AE146" s="452"/>
      <c r="AF146" s="54"/>
      <c r="AG146" s="453"/>
      <c r="AH146" s="878"/>
    </row>
    <row r="147" spans="1:34" ht="19.2" customHeight="1">
      <c r="A147" s="884"/>
      <c r="B147" s="257">
        <v>0</v>
      </c>
      <c r="C147" s="100" t="s">
        <v>920</v>
      </c>
      <c r="D147" s="875" t="s">
        <v>895</v>
      </c>
      <c r="E147" s="875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1335.6060156885803</v>
      </c>
      <c r="O147" s="243">
        <f t="shared" si="93"/>
        <v>74.90611360392046</v>
      </c>
      <c r="P147" s="51">
        <f t="shared" ref="P147:P154" si="94">M147-J147</f>
        <v>0.22222222222222143</v>
      </c>
      <c r="Q147" s="139">
        <f t="shared" ref="Q147:Q154" si="95">O147-L147</f>
        <v>-9.4227549317979253</v>
      </c>
      <c r="R147" s="258">
        <f t="shared" ref="R147:R154" si="96">O147/L147</f>
        <v>0.88826181240879787</v>
      </c>
      <c r="S147" s="887"/>
      <c r="T147" s="63"/>
      <c r="U147" s="63"/>
      <c r="V147" s="55"/>
      <c r="W147" s="4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1</v>
      </c>
      <c r="AF147" s="204">
        <f t="shared" si="61"/>
        <v>-144.94953986697533</v>
      </c>
      <c r="AG147" s="259">
        <f t="shared" si="62"/>
        <v>0.9020978717596414</v>
      </c>
      <c r="AH147" s="878"/>
    </row>
    <row r="148" spans="1:34" ht="19.2" customHeight="1">
      <c r="A148" s="890" t="s">
        <v>921</v>
      </c>
      <c r="B148" s="452" t="s">
        <v>130</v>
      </c>
      <c r="C148" s="121"/>
      <c r="D148" s="173" t="s">
        <v>143</v>
      </c>
      <c r="E148" s="43"/>
      <c r="F148" s="362">
        <v>36.92</v>
      </c>
      <c r="G148" s="57">
        <v>3291</v>
      </c>
      <c r="H148" s="84">
        <f t="shared" ref="H148:H172" si="97">F148*G148</f>
        <v>121503.72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1605.3658536585372</v>
      </c>
      <c r="O148" s="47">
        <f t="shared" ref="O148:O154" si="99">N148/M148</f>
        <v>133.78048780487811</v>
      </c>
      <c r="P148" s="48">
        <f t="shared" si="94"/>
        <v>0</v>
      </c>
      <c r="Q148" s="49">
        <f t="shared" si="95"/>
        <v>-32.886178861788551</v>
      </c>
      <c r="R148" s="456">
        <f t="shared" si="96"/>
        <v>0.80268292682926867</v>
      </c>
      <c r="S148" s="891">
        <f>R160</f>
        <v>0.8829424799328488</v>
      </c>
      <c r="T148" s="246">
        <v>0.45833333333333331</v>
      </c>
      <c r="U148" s="50">
        <v>0.54374999999999996</v>
      </c>
      <c r="V148" s="454">
        <v>5</v>
      </c>
      <c r="W148" s="465">
        <f>(U148-T148)*24*60</f>
        <v>122.99999999999996</v>
      </c>
      <c r="X148" s="53"/>
      <c r="Y148" s="53"/>
      <c r="Z148" s="54"/>
      <c r="AA148" s="54"/>
      <c r="AB148" s="879"/>
      <c r="AC148" s="879"/>
      <c r="AD148" s="452"/>
      <c r="AE148" s="452"/>
      <c r="AF148" s="48">
        <f t="shared" si="61"/>
        <v>-394.63414634146284</v>
      </c>
      <c r="AG148" s="125">
        <f t="shared" si="62"/>
        <v>0.80268292682926856</v>
      </c>
      <c r="AH148" s="878">
        <f>AG160</f>
        <v>0.89331551099275885</v>
      </c>
    </row>
    <row r="149" spans="1:34" ht="19.2" customHeight="1">
      <c r="A149" s="890"/>
      <c r="B149" s="452" t="s">
        <v>130</v>
      </c>
      <c r="C149" s="221"/>
      <c r="D149" s="251" t="s">
        <v>201</v>
      </c>
      <c r="E149" s="60"/>
      <c r="F149" s="362">
        <v>26.5</v>
      </c>
      <c r="G149" s="57">
        <v>1059.8</v>
      </c>
      <c r="H149" s="84">
        <f t="shared" si="97"/>
        <v>28084.699999999997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1550.9268292682921</v>
      </c>
      <c r="O149" s="47">
        <f t="shared" si="99"/>
        <v>129.24390243902434</v>
      </c>
      <c r="P149" s="48">
        <f t="shared" si="94"/>
        <v>0</v>
      </c>
      <c r="Q149" s="49">
        <f t="shared" si="95"/>
        <v>-37.422764227642318</v>
      </c>
      <c r="R149" s="456">
        <f t="shared" si="96"/>
        <v>0.77546341463414603</v>
      </c>
      <c r="S149" s="892"/>
      <c r="T149" s="246">
        <v>0.54722222222222217</v>
      </c>
      <c r="U149" s="50">
        <v>0.5756944444444444</v>
      </c>
      <c r="V149" s="454">
        <v>5</v>
      </c>
      <c r="W149" s="465">
        <f t="shared" ref="W149:W159" si="100">(U149-T149)*24*60</f>
        <v>41.000000000000014</v>
      </c>
      <c r="X149" s="53"/>
      <c r="Y149" s="53"/>
      <c r="Z149" s="54"/>
      <c r="AA149" s="54"/>
      <c r="AB149" s="879"/>
      <c r="AC149" s="879"/>
      <c r="AD149" s="452"/>
      <c r="AE149" s="452"/>
      <c r="AF149" s="48">
        <f t="shared" si="61"/>
        <v>-449.07317073170793</v>
      </c>
      <c r="AG149" s="125">
        <f t="shared" si="62"/>
        <v>0.77546341463414603</v>
      </c>
      <c r="AH149" s="880"/>
    </row>
    <row r="150" spans="1:34" ht="19.2" customHeight="1">
      <c r="A150" s="890"/>
      <c r="B150" s="452" t="s">
        <v>132</v>
      </c>
      <c r="C150" s="221"/>
      <c r="D150" s="176" t="s">
        <v>814</v>
      </c>
      <c r="E150" s="60"/>
      <c r="F150" s="362">
        <v>54.09</v>
      </c>
      <c r="G150" s="57">
        <v>1990.95</v>
      </c>
      <c r="H150" s="84">
        <f t="shared" si="97"/>
        <v>107690.48550000001</v>
      </c>
      <c r="I150" s="260"/>
      <c r="J150" s="87">
        <v>17</v>
      </c>
      <c r="K150" s="57">
        <v>1440</v>
      </c>
      <c r="L150" s="86">
        <v>84.705882352941174</v>
      </c>
      <c r="M150" s="228">
        <v>17</v>
      </c>
      <c r="N150" s="44">
        <f t="shared" si="98"/>
        <v>1342.2134831460673</v>
      </c>
      <c r="O150" s="47">
        <f t="shared" si="99"/>
        <v>78.953734302709847</v>
      </c>
      <c r="P150" s="48">
        <f t="shared" si="94"/>
        <v>0</v>
      </c>
      <c r="Q150" s="49">
        <f t="shared" si="95"/>
        <v>-5.7521480502313267</v>
      </c>
      <c r="R150" s="456">
        <f t="shared" si="96"/>
        <v>0.93209269662921346</v>
      </c>
      <c r="S150" s="892"/>
      <c r="T150" s="246">
        <v>0.70833333333333337</v>
      </c>
      <c r="U150" s="50">
        <v>0.77013888888888893</v>
      </c>
      <c r="V150" s="454">
        <v>5</v>
      </c>
      <c r="W150" s="465">
        <f t="shared" si="100"/>
        <v>89</v>
      </c>
      <c r="X150" s="216"/>
      <c r="Y150" s="216"/>
      <c r="Z150" s="217"/>
      <c r="AA150" s="217"/>
      <c r="AB150" s="879"/>
      <c r="AC150" s="879"/>
      <c r="AD150" s="452"/>
      <c r="AE150" s="452"/>
      <c r="AF150" s="48">
        <f t="shared" si="61"/>
        <v>-97.786516853932653</v>
      </c>
      <c r="AG150" s="125">
        <f t="shared" si="62"/>
        <v>0.93209269662921346</v>
      </c>
      <c r="AH150" s="880"/>
    </row>
    <row r="151" spans="1:34" s="218" customFormat="1" ht="19.2" customHeight="1">
      <c r="A151" s="890"/>
      <c r="B151" s="452" t="s">
        <v>132</v>
      </c>
      <c r="C151" s="221"/>
      <c r="D151" s="59" t="s">
        <v>204</v>
      </c>
      <c r="E151" s="60"/>
      <c r="F151" s="362">
        <v>51.06</v>
      </c>
      <c r="G151" s="57">
        <v>2211</v>
      </c>
      <c r="H151" s="84">
        <f t="shared" si="97"/>
        <v>112893.66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1326.6000000000004</v>
      </c>
      <c r="O151" s="47">
        <f t="shared" si="99"/>
        <v>82.912500000000023</v>
      </c>
      <c r="P151" s="48">
        <f t="shared" si="94"/>
        <v>0</v>
      </c>
      <c r="Q151" s="49">
        <f t="shared" si="95"/>
        <v>-7.0874999999999773</v>
      </c>
      <c r="R151" s="456">
        <f t="shared" si="96"/>
        <v>0.92125000000000024</v>
      </c>
      <c r="S151" s="892"/>
      <c r="T151" s="246">
        <v>0.78541666666666665</v>
      </c>
      <c r="U151" s="50">
        <v>0.85486111111111107</v>
      </c>
      <c r="V151" s="454">
        <v>22</v>
      </c>
      <c r="W151" s="465">
        <f t="shared" si="100"/>
        <v>99.999999999999972</v>
      </c>
      <c r="X151" s="216">
        <v>0.77500000000000002</v>
      </c>
      <c r="Y151" s="216">
        <v>0.78472222222222221</v>
      </c>
      <c r="Z151" s="217"/>
      <c r="AA151" s="217"/>
      <c r="AB151" s="879"/>
      <c r="AC151" s="879"/>
      <c r="AD151" s="221"/>
      <c r="AE151" s="221"/>
      <c r="AF151" s="48">
        <f t="shared" si="61"/>
        <v>-113.39999999999964</v>
      </c>
      <c r="AG151" s="125">
        <f t="shared" si="62"/>
        <v>0.92125000000000024</v>
      </c>
      <c r="AH151" s="880"/>
    </row>
    <row r="152" spans="1:34" s="218" customFormat="1" ht="19.2" customHeight="1">
      <c r="A152" s="890"/>
      <c r="B152" s="452" t="s">
        <v>132</v>
      </c>
      <c r="C152" s="221"/>
      <c r="D152" s="59" t="s">
        <v>91</v>
      </c>
      <c r="E152" s="60"/>
      <c r="F152" s="362">
        <v>50.49</v>
      </c>
      <c r="G152" s="57">
        <v>1318</v>
      </c>
      <c r="H152" s="84">
        <f t="shared" si="97"/>
        <v>66545.820000000007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1363.44827586207</v>
      </c>
      <c r="O152" s="47">
        <f t="shared" si="99"/>
        <v>97.389162561576427</v>
      </c>
      <c r="P152" s="48">
        <f t="shared" si="94"/>
        <v>0</v>
      </c>
      <c r="Q152" s="49">
        <f t="shared" si="95"/>
        <v>-5.4679802955664343</v>
      </c>
      <c r="R152" s="456">
        <f t="shared" si="96"/>
        <v>0.94683908045977083</v>
      </c>
      <c r="S152" s="892"/>
      <c r="T152" s="261">
        <v>0.85972222222222217</v>
      </c>
      <c r="U152" s="63">
        <v>0.89999999999999991</v>
      </c>
      <c r="V152" s="467">
        <v>7</v>
      </c>
      <c r="W152" s="465">
        <f t="shared" si="100"/>
        <v>57.999999999999957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-76.551724137930023</v>
      </c>
      <c r="AG152" s="125">
        <f t="shared" si="62"/>
        <v>0.94683908045977083</v>
      </c>
      <c r="AH152" s="880"/>
    </row>
    <row r="153" spans="1:34" s="218" customFormat="1" ht="19.2" customHeight="1">
      <c r="A153" s="890"/>
      <c r="B153" s="452" t="s">
        <v>132</v>
      </c>
      <c r="C153" s="221"/>
      <c r="D153" s="251" t="s">
        <v>208</v>
      </c>
      <c r="E153" s="60"/>
      <c r="F153" s="362">
        <v>56.43</v>
      </c>
      <c r="G153" s="57">
        <v>1517</v>
      </c>
      <c r="H153" s="84">
        <f t="shared" si="97"/>
        <v>85604.31</v>
      </c>
      <c r="I153" s="260"/>
      <c r="J153" s="87">
        <v>16</v>
      </c>
      <c r="K153" s="57">
        <v>1440</v>
      </c>
      <c r="L153" s="86">
        <v>90</v>
      </c>
      <c r="M153" s="199">
        <v>16</v>
      </c>
      <c r="N153" s="44">
        <f t="shared" si="98"/>
        <v>1379.0909090909106</v>
      </c>
      <c r="O153" s="47">
        <f t="shared" si="99"/>
        <v>86.193181818181912</v>
      </c>
      <c r="P153" s="48">
        <f t="shared" si="94"/>
        <v>0</v>
      </c>
      <c r="Q153" s="49">
        <f t="shared" si="95"/>
        <v>-3.8068181818180875</v>
      </c>
      <c r="R153" s="456">
        <f t="shared" si="96"/>
        <v>0.95770202020202122</v>
      </c>
      <c r="S153" s="892"/>
      <c r="T153" s="261">
        <v>0.90416666666666656</v>
      </c>
      <c r="U153" s="63">
        <v>0.94999999999999984</v>
      </c>
      <c r="V153" s="467">
        <v>6</v>
      </c>
      <c r="W153" s="465">
        <f t="shared" si="100"/>
        <v>65.999999999999929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-60.9090909090894</v>
      </c>
      <c r="AG153" s="125">
        <f t="shared" si="62"/>
        <v>0.95770202020202122</v>
      </c>
      <c r="AH153" s="880"/>
    </row>
    <row r="154" spans="1:34" s="218" customFormat="1" ht="19.2" customHeight="1">
      <c r="A154" s="890"/>
      <c r="B154" s="452" t="s">
        <v>132</v>
      </c>
      <c r="C154" s="221"/>
      <c r="D154" s="251" t="s">
        <v>199</v>
      </c>
      <c r="E154" s="60"/>
      <c r="F154" s="362">
        <v>58.17</v>
      </c>
      <c r="G154" s="57">
        <v>1030.2</v>
      </c>
      <c r="H154" s="84">
        <f t="shared" si="97"/>
        <v>59926.734000000004</v>
      </c>
      <c r="I154" s="260">
        <v>1</v>
      </c>
      <c r="J154" s="87">
        <v>16</v>
      </c>
      <c r="K154" s="57">
        <v>1440</v>
      </c>
      <c r="L154" s="86">
        <v>90</v>
      </c>
      <c r="M154" s="199">
        <v>16</v>
      </c>
      <c r="N154" s="44">
        <f t="shared" si="98"/>
        <v>1437.4883720930229</v>
      </c>
      <c r="O154" s="47">
        <f t="shared" si="99"/>
        <v>89.843023255813932</v>
      </c>
      <c r="P154" s="48">
        <f t="shared" si="94"/>
        <v>0</v>
      </c>
      <c r="Q154" s="49">
        <f t="shared" si="95"/>
        <v>-0.15697674418606766</v>
      </c>
      <c r="R154" s="456">
        <f t="shared" si="96"/>
        <v>0.99825581395348817</v>
      </c>
      <c r="S154" s="892"/>
      <c r="T154" s="261">
        <v>0.95486111111111094</v>
      </c>
      <c r="U154" s="63">
        <v>0.98472222222222205</v>
      </c>
      <c r="V154" s="467">
        <v>7</v>
      </c>
      <c r="W154" s="465">
        <f t="shared" si="100"/>
        <v>43.000000000000007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-2.5116279069770826</v>
      </c>
      <c r="AG154" s="125">
        <f t="shared" si="62"/>
        <v>0.99825581395348817</v>
      </c>
      <c r="AH154" s="880"/>
    </row>
    <row r="155" spans="1:34" s="218" customFormat="1" ht="19.2" customHeight="1">
      <c r="A155" s="890"/>
      <c r="B155" s="45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6"/>
      <c r="S155" s="892"/>
      <c r="T155" s="261"/>
      <c r="U155" s="63"/>
      <c r="V155" s="467"/>
      <c r="W155" s="46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6"/>
      <c r="S156" s="892"/>
      <c r="T156" s="261"/>
      <c r="U156" s="63"/>
      <c r="V156" s="467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467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467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892"/>
      <c r="T159" s="261"/>
      <c r="U159" s="63"/>
      <c r="V159" s="467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922</v>
      </c>
      <c r="D160" s="888" t="s">
        <v>895</v>
      </c>
      <c r="E160" s="889"/>
      <c r="F160" s="356"/>
      <c r="G160" s="202"/>
      <c r="H160" s="201"/>
      <c r="I160" s="72"/>
      <c r="J160" s="269">
        <v>14.714285714285714</v>
      </c>
      <c r="K160" s="269">
        <v>1600</v>
      </c>
      <c r="L160" s="270">
        <v>112.98519407763105</v>
      </c>
      <c r="M160" s="269">
        <f t="shared" ref="M160:O160" si="101">AVERAGE(M148:M159)</f>
        <v>14.714285714285714</v>
      </c>
      <c r="N160" s="269">
        <f t="shared" si="101"/>
        <v>1429.3048175884142</v>
      </c>
      <c r="O160" s="270">
        <f t="shared" si="101"/>
        <v>99.759427454597784</v>
      </c>
      <c r="P160" s="65">
        <f t="shared" ref="P160:P163" si="102">M160-J160</f>
        <v>0</v>
      </c>
      <c r="Q160" s="74">
        <f t="shared" ref="Q160:Q163" si="103">O160-L160</f>
        <v>-13.225766623033266</v>
      </c>
      <c r="R160" s="271">
        <f>O160/L160</f>
        <v>0.8829424799328488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-170.69518241158585</v>
      </c>
      <c r="AG160" s="129">
        <f t="shared" si="62"/>
        <v>0.89331551099275885</v>
      </c>
      <c r="AH160" s="880"/>
    </row>
    <row r="161" spans="1:36" ht="19.2" customHeight="1">
      <c r="A161" s="877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3718</v>
      </c>
      <c r="H161" s="84">
        <f t="shared" ref="H161:H170" si="104">F161*G161</f>
        <v>127267.13999999998</v>
      </c>
      <c r="I161" s="45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2124.5714285714289</v>
      </c>
      <c r="O161" s="86">
        <f t="shared" ref="O161:O166" si="106">N161/M161</f>
        <v>163.42857142857144</v>
      </c>
      <c r="P161" s="54">
        <f t="shared" si="102"/>
        <v>0</v>
      </c>
      <c r="Q161" s="88">
        <f t="shared" si="103"/>
        <v>-9.6483516483516212</v>
      </c>
      <c r="R161" s="453">
        <f t="shared" ref="R161:R163" si="107">O161/L161</f>
        <v>0.94425396825396846</v>
      </c>
      <c r="S161" s="878">
        <f>R173</f>
        <v>0.90028163146103712</v>
      </c>
      <c r="T161" s="89">
        <v>0.16666666666666666</v>
      </c>
      <c r="U161" s="89">
        <v>0.23958333333333331</v>
      </c>
      <c r="V161" s="452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879"/>
      <c r="AC161" s="879"/>
      <c r="AD161" s="452"/>
      <c r="AE161" s="452"/>
      <c r="AF161" s="54">
        <f t="shared" si="61"/>
        <v>-125.4285714285711</v>
      </c>
      <c r="AG161" s="453">
        <f t="shared" si="62"/>
        <v>0.94425396825396835</v>
      </c>
      <c r="AH161" s="878">
        <f>AG173</f>
        <v>0.90462471527383759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5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2126.8571428571431</v>
      </c>
      <c r="O162" s="86">
        <f t="shared" si="106"/>
        <v>163.60439560439562</v>
      </c>
      <c r="P162" s="54">
        <f t="shared" si="102"/>
        <v>0</v>
      </c>
      <c r="Q162" s="88">
        <f t="shared" si="103"/>
        <v>-9.472527472527446</v>
      </c>
      <c r="R162" s="453">
        <f t="shared" si="107"/>
        <v>0.94526984126984137</v>
      </c>
      <c r="S162" s="878"/>
      <c r="T162" s="89">
        <v>0.24444444444444444</v>
      </c>
      <c r="U162" s="89">
        <v>0.31736111111111109</v>
      </c>
      <c r="V162" s="452">
        <v>7</v>
      </c>
      <c r="W162" s="90">
        <f t="shared" si="108"/>
        <v>104.99999999999999</v>
      </c>
      <c r="X162" s="96"/>
      <c r="Y162" s="96"/>
      <c r="Z162" s="54"/>
      <c r="AA162" s="54"/>
      <c r="AB162" s="879"/>
      <c r="AC162" s="879"/>
      <c r="AD162" s="452">
        <v>1</v>
      </c>
      <c r="AE162" s="452"/>
      <c r="AF162" s="54">
        <f t="shared" si="61"/>
        <v>-123.14285714285688</v>
      </c>
      <c r="AG162" s="453">
        <f t="shared" si="62"/>
        <v>0.94526984126984137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3766.7</v>
      </c>
      <c r="H163" s="84">
        <f t="shared" si="104"/>
        <v>134960.86099999998</v>
      </c>
      <c r="I163" s="45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2132.0943396226407</v>
      </c>
      <c r="O163" s="86">
        <f t="shared" si="106"/>
        <v>193.82675814751281</v>
      </c>
      <c r="P163" s="54">
        <f t="shared" si="102"/>
        <v>0</v>
      </c>
      <c r="Q163" s="88">
        <f t="shared" si="103"/>
        <v>-10.718696397941727</v>
      </c>
      <c r="R163" s="453">
        <f t="shared" si="107"/>
        <v>0.9475974842767293</v>
      </c>
      <c r="S163" s="878"/>
      <c r="T163" s="89">
        <v>0.33263888888888887</v>
      </c>
      <c r="U163" s="89">
        <v>0.40625</v>
      </c>
      <c r="V163" s="452">
        <v>22</v>
      </c>
      <c r="W163" s="90">
        <f t="shared" si="108"/>
        <v>106.00000000000003</v>
      </c>
      <c r="X163" s="96">
        <v>0.3215277777777778</v>
      </c>
      <c r="Y163" s="96">
        <v>0.33194444444444443</v>
      </c>
      <c r="Z163" s="54"/>
      <c r="AA163" s="54"/>
      <c r="AB163" s="879"/>
      <c r="AC163" s="879"/>
      <c r="AD163" s="452"/>
      <c r="AE163" s="452"/>
      <c r="AF163" s="54">
        <f t="shared" si="61"/>
        <v>-117.90566037735925</v>
      </c>
      <c r="AG163" s="453">
        <f t="shared" si="62"/>
        <v>0.94759748427672919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2394.9</v>
      </c>
      <c r="H164" s="84">
        <f t="shared" si="104"/>
        <v>87198.308999999994</v>
      </c>
      <c r="I164" s="45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2317.645161290322</v>
      </c>
      <c r="O164" s="86">
        <f t="shared" si="106"/>
        <v>231.76451612903219</v>
      </c>
      <c r="P164" s="54">
        <f>M164-J164</f>
        <v>0</v>
      </c>
      <c r="Q164" s="88">
        <f>O164-L164</f>
        <v>-45.135483870967789</v>
      </c>
      <c r="R164" s="453">
        <f>O164/L164</f>
        <v>0.83699716911893174</v>
      </c>
      <c r="S164" s="878"/>
      <c r="T164" s="89">
        <v>0.41111111111111109</v>
      </c>
      <c r="U164" s="89">
        <v>0.45416666666666666</v>
      </c>
      <c r="V164" s="452">
        <v>7</v>
      </c>
      <c r="W164" s="90">
        <f t="shared" si="108"/>
        <v>62.000000000000021</v>
      </c>
      <c r="X164" s="96"/>
      <c r="Y164" s="96"/>
      <c r="Z164" s="54"/>
      <c r="AA164" s="54"/>
      <c r="AB164" s="879"/>
      <c r="AC164" s="879"/>
      <c r="AD164" s="452"/>
      <c r="AE164" s="452"/>
      <c r="AF164" s="54">
        <f>N164-K164</f>
        <v>-451.35483870967801</v>
      </c>
      <c r="AG164" s="453">
        <f>N164/K164</f>
        <v>0.83699716911893174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5588.0999999999995</v>
      </c>
      <c r="H165" s="84">
        <f t="shared" si="104"/>
        <v>203462.72099999996</v>
      </c>
      <c r="I165" s="45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2344.6573426573418</v>
      </c>
      <c r="O165" s="86">
        <f t="shared" si="106"/>
        <v>234.46573426573417</v>
      </c>
      <c r="P165" s="54">
        <f>M165-J165</f>
        <v>0</v>
      </c>
      <c r="Q165" s="88">
        <f>O165-L165</f>
        <v>-42.434265734265807</v>
      </c>
      <c r="R165" s="453">
        <f>O165/L165</f>
        <v>0.84675238088022464</v>
      </c>
      <c r="S165" s="878"/>
      <c r="T165" s="89">
        <v>0.49444444444444441</v>
      </c>
      <c r="U165" s="89">
        <v>0.59375</v>
      </c>
      <c r="V165" s="452">
        <v>5</v>
      </c>
      <c r="W165" s="90">
        <f t="shared" si="108"/>
        <v>143.00000000000006</v>
      </c>
      <c r="X165" s="96"/>
      <c r="Y165" s="96"/>
      <c r="Z165" s="54"/>
      <c r="AA165" s="54"/>
      <c r="AB165" s="879"/>
      <c r="AC165" s="879"/>
      <c r="AD165" s="452"/>
      <c r="AE165" s="452"/>
      <c r="AF165" s="54">
        <f>N165-K165</f>
        <v>-424.34265734265819</v>
      </c>
      <c r="AG165" s="453">
        <f>N165/K165</f>
        <v>0.84675238088022453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1614.3</v>
      </c>
      <c r="H166" s="84">
        <f t="shared" si="104"/>
        <v>57840.368999999999</v>
      </c>
      <c r="I166" s="45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2105.608695652174</v>
      </c>
      <c r="O166" s="86">
        <f t="shared" si="106"/>
        <v>191.41897233201581</v>
      </c>
      <c r="P166" s="54">
        <f>M166-J166</f>
        <v>0</v>
      </c>
      <c r="Q166" s="88">
        <f>O166-L166</f>
        <v>-13.12648221343872</v>
      </c>
      <c r="R166" s="453">
        <f>O166/L166</f>
        <v>0.93582608695652181</v>
      </c>
      <c r="S166" s="878"/>
      <c r="T166" s="89">
        <v>0.60972222222222228</v>
      </c>
      <c r="U166" s="89">
        <v>0.64166666666666672</v>
      </c>
      <c r="V166" s="452">
        <v>23</v>
      </c>
      <c r="W166" s="90">
        <f t="shared" si="108"/>
        <v>46</v>
      </c>
      <c r="X166" s="96">
        <v>0.59791666666666665</v>
      </c>
      <c r="Y166" s="96">
        <v>0.60902777777777783</v>
      </c>
      <c r="Z166" s="54"/>
      <c r="AA166" s="54"/>
      <c r="AB166" s="879"/>
      <c r="AC166" s="879"/>
      <c r="AD166" s="452"/>
      <c r="AE166" s="452"/>
      <c r="AF166" s="54">
        <f>N166-K166</f>
        <v>-144.39130434782601</v>
      </c>
      <c r="AG166" s="453">
        <f>N166/K166</f>
        <v>0.93582608695652181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52"/>
      <c r="J167" s="87"/>
      <c r="K167" s="57"/>
      <c r="L167" s="86"/>
      <c r="M167" s="87"/>
      <c r="N167" s="57"/>
      <c r="O167" s="86"/>
      <c r="P167" s="54"/>
      <c r="Q167" s="88"/>
      <c r="R167" s="453"/>
      <c r="S167" s="878"/>
      <c r="T167" s="89"/>
      <c r="U167" s="89"/>
      <c r="V167" s="452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452"/>
      <c r="AE167" s="452"/>
      <c r="AF167" s="54">
        <f t="shared" si="61"/>
        <v>0</v>
      </c>
      <c r="AG167" s="453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52"/>
      <c r="J168" s="87"/>
      <c r="K168" s="57"/>
      <c r="L168" s="86"/>
      <c r="M168" s="87"/>
      <c r="N168" s="57"/>
      <c r="O168" s="86"/>
      <c r="P168" s="54"/>
      <c r="Q168" s="88"/>
      <c r="R168" s="453"/>
      <c r="S168" s="878"/>
      <c r="T168" s="89"/>
      <c r="U168" s="89"/>
      <c r="V168" s="45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452"/>
      <c r="AE168" s="452"/>
      <c r="AF168" s="54">
        <f t="shared" si="61"/>
        <v>0</v>
      </c>
      <c r="AG168" s="453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52"/>
      <c r="J169" s="87"/>
      <c r="K169" s="57"/>
      <c r="L169" s="86"/>
      <c r="M169" s="87"/>
      <c r="N169" s="57"/>
      <c r="O169" s="86"/>
      <c r="P169" s="54"/>
      <c r="Q169" s="88"/>
      <c r="R169" s="453"/>
      <c r="S169" s="878"/>
      <c r="T169" s="89"/>
      <c r="U169" s="89"/>
      <c r="V169" s="45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452"/>
      <c r="AE169" s="452"/>
      <c r="AF169" s="54">
        <f t="shared" si="61"/>
        <v>0</v>
      </c>
      <c r="AG169" s="453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52"/>
      <c r="J170" s="87"/>
      <c r="K170" s="57"/>
      <c r="L170" s="86"/>
      <c r="M170" s="87"/>
      <c r="N170" s="57"/>
      <c r="O170" s="86"/>
      <c r="P170" s="54"/>
      <c r="Q170" s="88"/>
      <c r="R170" s="453"/>
      <c r="S170" s="878"/>
      <c r="T170" s="89"/>
      <c r="U170" s="89"/>
      <c r="V170" s="45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452"/>
      <c r="AE170" s="452"/>
      <c r="AF170" s="54">
        <f t="shared" si="61"/>
        <v>0</v>
      </c>
      <c r="AG170" s="453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52"/>
      <c r="J171" s="87"/>
      <c r="K171" s="57"/>
      <c r="L171" s="86"/>
      <c r="M171" s="87"/>
      <c r="N171" s="57"/>
      <c r="O171" s="86"/>
      <c r="P171" s="54"/>
      <c r="Q171" s="88"/>
      <c r="R171" s="453"/>
      <c r="S171" s="878"/>
      <c r="T171" s="89"/>
      <c r="U171" s="89"/>
      <c r="V171" s="45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452"/>
      <c r="AE171" s="452"/>
      <c r="AF171" s="54"/>
      <c r="AG171" s="453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52"/>
      <c r="J172" s="87"/>
      <c r="K172" s="57"/>
      <c r="L172" s="86"/>
      <c r="M172" s="87"/>
      <c r="N172" s="57"/>
      <c r="O172" s="86"/>
      <c r="P172" s="54"/>
      <c r="Q172" s="88"/>
      <c r="R172" s="453"/>
      <c r="S172" s="878"/>
      <c r="T172" s="89"/>
      <c r="U172" s="89"/>
      <c r="V172" s="45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452"/>
      <c r="AE172" s="452"/>
      <c r="AF172" s="54"/>
      <c r="AG172" s="453"/>
      <c r="AH172" s="878"/>
    </row>
    <row r="173" spans="1:36" ht="19.2" customHeight="1">
      <c r="A173" s="877"/>
      <c r="B173" s="121">
        <v>0</v>
      </c>
      <c r="C173" s="100" t="s">
        <v>924</v>
      </c>
      <c r="D173" s="875" t="s">
        <v>914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2191.9056851085084</v>
      </c>
      <c r="O173" s="104">
        <f t="shared" si="109"/>
        <v>196.41815798454368</v>
      </c>
      <c r="P173" s="54">
        <f>M173-J173</f>
        <v>0</v>
      </c>
      <c r="Q173" s="88">
        <f>O173-L173</f>
        <v>-21.755967889582166</v>
      </c>
      <c r="R173" s="105">
        <f>O173/L173</f>
        <v>0.90028163146103712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-231.09431489149165</v>
      </c>
      <c r="AG173" s="453">
        <f t="shared" si="62"/>
        <v>0.90462471527383759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15" priority="4" operator="greaterThan">
      <formula>0</formula>
    </cfRule>
  </conditionalFormatting>
  <conditionalFormatting sqref="Q5:Q173">
    <cfRule type="cellIs" dxfId="414" priority="7" operator="lessThan">
      <formula>0</formula>
    </cfRule>
  </conditionalFormatting>
  <conditionalFormatting sqref="R5:R173">
    <cfRule type="cellIs" dxfId="413" priority="5" operator="greaterThan">
      <formula>1</formula>
    </cfRule>
    <cfRule type="cellIs" dxfId="412" priority="6" operator="lessThan">
      <formula>0.8</formula>
    </cfRule>
  </conditionalFormatting>
  <conditionalFormatting sqref="S5:S11">
    <cfRule type="cellIs" dxfId="411" priority="20" operator="lessThan">
      <formula>0.8</formula>
    </cfRule>
  </conditionalFormatting>
  <conditionalFormatting sqref="S21:S29 AH21:AH29">
    <cfRule type="cellIs" dxfId="410" priority="13" operator="lessThan">
      <formula>0.8</formula>
    </cfRule>
  </conditionalFormatting>
  <conditionalFormatting sqref="S43:S72">
    <cfRule type="cellIs" dxfId="409" priority="10" operator="lessThan">
      <formula>0.8</formula>
    </cfRule>
  </conditionalFormatting>
  <conditionalFormatting sqref="S82:S91 AH82:AH91">
    <cfRule type="cellIs" dxfId="408" priority="12" operator="lessThan">
      <formula>0.8</formula>
    </cfRule>
  </conditionalFormatting>
  <conditionalFormatting sqref="S95:S104">
    <cfRule type="cellIs" dxfId="407" priority="8" operator="lessThan">
      <formula>0.8</formula>
    </cfRule>
  </conditionalFormatting>
  <conditionalFormatting sqref="S108:S109">
    <cfRule type="cellIs" dxfId="406" priority="9" operator="lessThan">
      <formula>0.8</formula>
    </cfRule>
  </conditionalFormatting>
  <conditionalFormatting sqref="S122:S135 AH135">
    <cfRule type="cellIs" dxfId="405" priority="21" operator="lessThan">
      <formula>0.8</formula>
    </cfRule>
  </conditionalFormatting>
  <conditionalFormatting sqref="S137 AH137">
    <cfRule type="cellIs" dxfId="404" priority="17" operator="lessThan">
      <formula>0.8</formula>
    </cfRule>
  </conditionalFormatting>
  <conditionalFormatting sqref="S139:S146 AH139:AH146">
    <cfRule type="cellIs" dxfId="403" priority="11" operator="lessThan">
      <formula>0.8</formula>
    </cfRule>
  </conditionalFormatting>
  <conditionalFormatting sqref="S148:S150">
    <cfRule type="cellIs" dxfId="402" priority="14" operator="lessThan">
      <formula>0.8</formula>
    </cfRule>
  </conditionalFormatting>
  <conditionalFormatting sqref="S161">
    <cfRule type="cellIs" dxfId="401" priority="25" operator="lessThan">
      <formula>0.8</formula>
    </cfRule>
  </conditionalFormatting>
  <conditionalFormatting sqref="AF5:AF173">
    <cfRule type="cellIs" dxfId="400" priority="3" operator="lessThan">
      <formula>0</formula>
    </cfRule>
  </conditionalFormatting>
  <conditionalFormatting sqref="AG5:AG173">
    <cfRule type="cellIs" dxfId="399" priority="1" operator="greaterThan">
      <formula>1</formula>
    </cfRule>
    <cfRule type="cellIs" dxfId="398" priority="2" operator="lessThan">
      <formula>0.8</formula>
    </cfRule>
  </conditionalFormatting>
  <conditionalFormatting sqref="AH5:AH9 S17:S18 AH17:AH18 AH57 AH95">
    <cfRule type="cellIs" dxfId="397" priority="26" operator="lessThan">
      <formula>0.8</formula>
    </cfRule>
  </conditionalFormatting>
  <conditionalFormatting sqref="AH31 S31:S32">
    <cfRule type="cellIs" dxfId="396" priority="22" operator="lessThan">
      <formula>0.8</formula>
    </cfRule>
  </conditionalFormatting>
  <conditionalFormatting sqref="AH70:AH72">
    <cfRule type="cellIs" dxfId="395" priority="19" operator="lessThan">
      <formula>0.8</formula>
    </cfRule>
  </conditionalFormatting>
  <conditionalFormatting sqref="AH97:AH98">
    <cfRule type="cellIs" dxfId="394" priority="18" operator="lessThan">
      <formula>0.8</formula>
    </cfRule>
  </conditionalFormatting>
  <conditionalFormatting sqref="AH100:AH107">
    <cfRule type="cellIs" dxfId="393" priority="16" operator="lessThan">
      <formula>0.8</formula>
    </cfRule>
  </conditionalFormatting>
  <conditionalFormatting sqref="AH109">
    <cfRule type="cellIs" dxfId="392" priority="24" operator="lessThan">
      <formula>0.8</formula>
    </cfRule>
  </conditionalFormatting>
  <conditionalFormatting sqref="AH148">
    <cfRule type="cellIs" dxfId="391" priority="23" operator="lessThan">
      <formula>0.8</formula>
    </cfRule>
  </conditionalFormatting>
  <conditionalFormatting sqref="AH150">
    <cfRule type="cellIs" dxfId="3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989</v>
      </c>
      <c r="E3" s="808"/>
      <c r="F3" s="797" t="s">
        <v>2</v>
      </c>
      <c r="G3" s="758"/>
      <c r="H3" s="809">
        <v>296784.34999999998</v>
      </c>
      <c r="I3" s="810"/>
      <c r="J3" s="797" t="s">
        <v>3</v>
      </c>
      <c r="K3" s="758"/>
      <c r="L3" s="802">
        <v>10065029.919248721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377.82870382716231</v>
      </c>
      <c r="G6" s="799"/>
      <c r="H6" s="777">
        <f>AVERAGE(D13:P13,Q13)</f>
        <v>138.73082029982658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11</v>
      </c>
      <c r="Q6" s="766">
        <v>7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363.43750668852971</v>
      </c>
      <c r="G7" s="770"/>
      <c r="H7" s="771">
        <f>AVERAGE(D14:P14,Q14)</f>
        <v>124.50433904986333</v>
      </c>
      <c r="I7" s="772"/>
      <c r="J7" s="771">
        <f>AVERAGE(D31:E31,G31:H31)</f>
        <v>697.58288039083959</v>
      </c>
      <c r="K7" s="772"/>
      <c r="L7" s="773">
        <f>AVERAGE(J31:M31)</f>
        <v>865.55821972155206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0.90769155938105506</v>
      </c>
      <c r="G8" s="776"/>
      <c r="H8" s="775">
        <f>AVERAGE(D15:O15,P15:Q15)</f>
        <v>0.88968377110543551</v>
      </c>
      <c r="I8" s="776"/>
      <c r="J8" s="775">
        <f>AVERAGE(D32:E32,G32:H32)</f>
        <v>0.89142649722808409</v>
      </c>
      <c r="K8" s="776"/>
      <c r="L8" s="775">
        <f>AVERAGE(J32:M32)</f>
        <v>0.98698388049869412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90.778799019607845</v>
      </c>
      <c r="K13" s="19">
        <v>82.852788288804803</v>
      </c>
      <c r="L13" s="19">
        <v>89.510855024270924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132.7920371857345</v>
      </c>
      <c r="E14" s="19">
        <v>104.01050959896467</v>
      </c>
      <c r="F14" s="19">
        <v>111.33636200082552</v>
      </c>
      <c r="G14" s="19">
        <v>285.7404696197263</v>
      </c>
      <c r="H14" s="19">
        <v>224.91452193762399</v>
      </c>
      <c r="I14" s="19">
        <v>81.167113454550375</v>
      </c>
      <c r="J14" s="19">
        <v>77.512235254266287</v>
      </c>
      <c r="K14" s="19">
        <v>72.050486786288047</v>
      </c>
      <c r="L14" s="19">
        <v>78.216708673984641</v>
      </c>
      <c r="M14" s="19">
        <v>74.651096592285768</v>
      </c>
      <c r="N14" s="19">
        <v>74.854617089133384</v>
      </c>
      <c r="O14" s="19">
        <v>103.96452708877057</v>
      </c>
      <c r="P14" s="19">
        <v>196.44675197563981</v>
      </c>
      <c r="Q14" s="9">
        <v>125.40330944029279</v>
      </c>
    </row>
    <row r="15" spans="2:17" ht="39.9" customHeight="1">
      <c r="B15" s="751"/>
      <c r="C15" s="373" t="s">
        <v>163</v>
      </c>
      <c r="D15" s="10">
        <f t="shared" ref="D15:Q15" si="0">D14/D13</f>
        <v>0.93063912986468811</v>
      </c>
      <c r="E15" s="10">
        <f t="shared" si="0"/>
        <v>0.86759153628404828</v>
      </c>
      <c r="F15" s="10">
        <f t="shared" si="0"/>
        <v>0.83921309696578927</v>
      </c>
      <c r="G15" s="10">
        <f t="shared" si="0"/>
        <v>0.91811691877813695</v>
      </c>
      <c r="H15" s="10">
        <f t="shared" si="0"/>
        <v>0.98400103347710488</v>
      </c>
      <c r="I15" s="10">
        <f t="shared" si="0"/>
        <v>0.93355806043716749</v>
      </c>
      <c r="J15" s="10">
        <f t="shared" si="0"/>
        <v>0.85385834678782169</v>
      </c>
      <c r="K15" s="10">
        <f t="shared" si="0"/>
        <v>0.8696205435493306</v>
      </c>
      <c r="L15" s="10">
        <f t="shared" si="0"/>
        <v>0.87382372398047292</v>
      </c>
      <c r="M15" s="10">
        <f t="shared" si="0"/>
        <v>0.91745744200664126</v>
      </c>
      <c r="N15" s="10">
        <f t="shared" si="0"/>
        <v>0.88765114946879575</v>
      </c>
      <c r="O15" s="10">
        <f t="shared" si="0"/>
        <v>0.843607059066531</v>
      </c>
      <c r="P15" s="375">
        <f t="shared" si="0"/>
        <v>0.90041269187428075</v>
      </c>
      <c r="Q15" s="11">
        <f t="shared" si="0"/>
        <v>0.83602206293528525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0.4680555555555555</v>
      </c>
    </row>
    <row r="17" spans="2:23" ht="22.8" customHeight="1">
      <c r="B17" s="753"/>
      <c r="C17" s="373" t="s">
        <v>36</v>
      </c>
      <c r="D17" s="12">
        <v>0.75208333333333321</v>
      </c>
      <c r="E17" s="12">
        <v>0.62847222222222221</v>
      </c>
      <c r="F17" s="12">
        <v>0.64444444444444438</v>
      </c>
      <c r="G17" s="12">
        <v>0.65208333333333335</v>
      </c>
      <c r="H17" s="12">
        <v>0.66388888888888886</v>
      </c>
      <c r="I17" s="12">
        <v>0.75972222222222219</v>
      </c>
      <c r="J17" s="12">
        <v>0.84513888888888877</v>
      </c>
      <c r="K17" s="12">
        <v>0.82500000000000007</v>
      </c>
      <c r="L17" s="12">
        <v>1.0062499999999999</v>
      </c>
      <c r="M17" s="12">
        <v>0.98333333333333317</v>
      </c>
      <c r="N17" s="12">
        <v>1.0048611111111112</v>
      </c>
      <c r="O17" s="22">
        <v>0.86458333333333326</v>
      </c>
      <c r="P17" s="12">
        <v>0.61111111111111105</v>
      </c>
      <c r="Q17" s="376">
        <v>0.61249999999999993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>
        <v>1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>
        <v>2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>
        <v>2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17.875</v>
      </c>
      <c r="K22" s="380">
        <v>17.555555555555557</v>
      </c>
      <c r="L22" s="380">
        <v>16.666666666666668</v>
      </c>
      <c r="M22" s="380">
        <v>18.777777777777779</v>
      </c>
      <c r="N22" s="380">
        <v>17.888888888888889</v>
      </c>
      <c r="O22" s="380">
        <v>14.4</v>
      </c>
      <c r="P22" s="380">
        <v>11.333333333333334</v>
      </c>
      <c r="Q22" s="381">
        <v>13.333333333333334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48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48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111.3902848250148</v>
      </c>
      <c r="E31" s="8">
        <v>819.57286898468544</v>
      </c>
      <c r="F31" s="8">
        <v>0</v>
      </c>
      <c r="G31" s="8">
        <v>874.9775132275123</v>
      </c>
      <c r="H31" s="389">
        <v>984.39085452614574</v>
      </c>
      <c r="I31" s="388">
        <v>0</v>
      </c>
      <c r="J31" s="8">
        <v>999.99999999999557</v>
      </c>
      <c r="K31" s="8">
        <v>660.63888888888846</v>
      </c>
      <c r="L31" s="8">
        <v>902.49391149887163</v>
      </c>
      <c r="M31" s="389">
        <v>899.10007849845249</v>
      </c>
      <c r="N31" s="372"/>
      <c r="O31" s="372"/>
      <c r="P31" s="372"/>
      <c r="Q31" s="372"/>
    </row>
    <row r="32" spans="2:23" ht="39.9" customHeight="1">
      <c r="B32" s="751"/>
      <c r="C32" s="485" t="s">
        <v>163</v>
      </c>
      <c r="D32" s="390">
        <f t="shared" ref="D32:M32" si="1">D31/D30</f>
        <v>0.50631947647733999</v>
      </c>
      <c r="E32" s="10">
        <f t="shared" si="1"/>
        <v>0.9934216593753763</v>
      </c>
      <c r="F32" s="10">
        <f t="shared" si="1"/>
        <v>0</v>
      </c>
      <c r="G32" s="10">
        <f t="shared" si="1"/>
        <v>0.97219723691945814</v>
      </c>
      <c r="H32" s="10">
        <f t="shared" si="1"/>
        <v>1.0937676161401619</v>
      </c>
      <c r="I32" s="388">
        <f t="shared" si="1"/>
        <v>0</v>
      </c>
      <c r="J32" s="10">
        <f t="shared" si="1"/>
        <v>1.2121212121212068</v>
      </c>
      <c r="K32" s="10">
        <f t="shared" si="1"/>
        <v>0.7340432098765427</v>
      </c>
      <c r="L32" s="10">
        <f t="shared" si="1"/>
        <v>1.0027710127765239</v>
      </c>
      <c r="M32" s="11">
        <f t="shared" si="1"/>
        <v>0.99900008722050282</v>
      </c>
      <c r="N32" s="372"/>
      <c r="O32" s="372"/>
      <c r="P32" s="372"/>
      <c r="Q32" s="372"/>
    </row>
    <row r="33" spans="2:17" ht="25.8" customHeight="1">
      <c r="B33" s="752" t="s">
        <v>164</v>
      </c>
      <c r="C33" s="485" t="s">
        <v>165</v>
      </c>
      <c r="D33" s="391">
        <v>0.16666666666666666</v>
      </c>
      <c r="E33" s="12">
        <v>0.18055555555555555</v>
      </c>
      <c r="F33" s="12">
        <v>0</v>
      </c>
      <c r="G33" s="12">
        <v>2969.9999999999891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753"/>
      <c r="C34" s="485" t="s">
        <v>36</v>
      </c>
      <c r="D34" s="391">
        <v>0.61180555555555549</v>
      </c>
      <c r="E34" s="12">
        <v>0.4055555555555555</v>
      </c>
      <c r="F34" s="12">
        <v>0</v>
      </c>
      <c r="G34" s="12">
        <v>1066.2222222222222</v>
      </c>
      <c r="H34" s="376">
        <v>0.56736111111111109</v>
      </c>
      <c r="I34" s="23">
        <v>0</v>
      </c>
      <c r="J34" s="12">
        <v>0.73611111111111116</v>
      </c>
      <c r="K34" s="12">
        <v>0.78819444444444453</v>
      </c>
      <c r="L34" s="12">
        <v>46184.0625</v>
      </c>
      <c r="M34" s="13">
        <v>46184.045138888891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89" priority="4" operator="lessThan">
      <formula>0.8</formula>
    </cfRule>
  </conditionalFormatting>
  <conditionalFormatting sqref="J32:L32">
    <cfRule type="cellIs" dxfId="388" priority="3" operator="lessThan">
      <formula>0.8</formula>
    </cfRule>
  </conditionalFormatting>
  <conditionalFormatting sqref="M32">
    <cfRule type="cellIs" dxfId="387" priority="2" operator="lessThan">
      <formula>0.8</formula>
    </cfRule>
  </conditionalFormatting>
  <conditionalFormatting sqref="H32">
    <cfRule type="cellIs" dxfId="3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P6" sqref="P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564</v>
      </c>
      <c r="E1" s="280">
        <f>SUM(G5:G124)</f>
        <v>96947</v>
      </c>
      <c r="F1" s="281" t="s">
        <v>3</v>
      </c>
      <c r="G1" s="282">
        <f>SUM(H5:H124)</f>
        <v>1894769.6262337661</v>
      </c>
      <c r="H1" s="283" t="s">
        <v>436</v>
      </c>
      <c r="I1" s="284">
        <f>+J16+J64+J24+J38+J51+J81+J100+J91+J57+J124+J111</f>
        <v>50.628571428571426</v>
      </c>
      <c r="J1" s="852" t="s">
        <v>823</v>
      </c>
      <c r="K1" s="853"/>
      <c r="L1" s="854"/>
      <c r="M1" s="852" t="s">
        <v>515</v>
      </c>
      <c r="N1" s="853"/>
      <c r="O1" s="853"/>
      <c r="P1" s="853"/>
      <c r="Q1" s="853"/>
      <c r="R1" s="854"/>
    </row>
    <row r="2" spans="1:18" ht="26.25" customHeight="1" thickBot="1">
      <c r="A2" s="858" t="s">
        <v>990</v>
      </c>
      <c r="B2" s="859"/>
      <c r="C2" s="286"/>
      <c r="D2" s="488" t="s">
        <v>517</v>
      </c>
      <c r="E2" s="287">
        <f>AVERAGE(L16,L24,L38,L51,L100,L111,L91)</f>
        <v>603.24987727295809</v>
      </c>
      <c r="F2" s="288" t="s">
        <v>40</v>
      </c>
      <c r="G2" s="289">
        <f>G1/E1</f>
        <v>19.544386378472424</v>
      </c>
      <c r="H2" s="290" t="s">
        <v>440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712</v>
      </c>
      <c r="B3" s="862" t="s">
        <v>441</v>
      </c>
      <c r="C3" s="490"/>
      <c r="D3" s="863" t="s">
        <v>521</v>
      </c>
      <c r="E3" s="863"/>
      <c r="F3" s="864" t="s">
        <v>43</v>
      </c>
      <c r="G3" s="865" t="s">
        <v>827</v>
      </c>
      <c r="H3" s="949" t="s">
        <v>443</v>
      </c>
      <c r="I3" s="866" t="s">
        <v>638</v>
      </c>
      <c r="J3" s="868" t="s">
        <v>525</v>
      </c>
      <c r="K3" s="870" t="s">
        <v>715</v>
      </c>
      <c r="L3" s="872" t="s">
        <v>517</v>
      </c>
      <c r="M3" s="874" t="s">
        <v>48</v>
      </c>
      <c r="N3" s="874"/>
      <c r="O3" s="868" t="s">
        <v>106</v>
      </c>
      <c r="P3" s="834" t="s">
        <v>444</v>
      </c>
      <c r="Q3" s="868" t="s">
        <v>445</v>
      </c>
      <c r="R3" s="868"/>
    </row>
    <row r="4" spans="1:18" ht="15.75" customHeight="1">
      <c r="A4" s="861"/>
      <c r="B4" s="862"/>
      <c r="C4" s="490"/>
      <c r="D4" s="863"/>
      <c r="E4" s="863"/>
      <c r="F4" s="864"/>
      <c r="G4" s="865"/>
      <c r="H4" s="949"/>
      <c r="I4" s="867"/>
      <c r="J4" s="869"/>
      <c r="K4" s="871"/>
      <c r="L4" s="873"/>
      <c r="M4" s="493" t="s">
        <v>50</v>
      </c>
      <c r="N4" s="493" t="s">
        <v>51</v>
      </c>
      <c r="O4" s="869"/>
      <c r="P4" s="835"/>
      <c r="Q4" s="292" t="s">
        <v>446</v>
      </c>
      <c r="R4" s="292" t="s">
        <v>530</v>
      </c>
    </row>
    <row r="5" spans="1:18">
      <c r="A5" s="842" t="s">
        <v>448</v>
      </c>
      <c r="B5" s="474" t="s">
        <v>134</v>
      </c>
      <c r="C5" s="474"/>
      <c r="D5" s="312" t="s">
        <v>180</v>
      </c>
      <c r="E5" s="496"/>
      <c r="F5" s="476">
        <v>25.64</v>
      </c>
      <c r="G5" s="490">
        <v>879</v>
      </c>
      <c r="H5" s="296">
        <f>F5*G5</f>
        <v>22537.56</v>
      </c>
      <c r="I5" s="491"/>
      <c r="J5" s="297">
        <v>10</v>
      </c>
      <c r="K5" s="298">
        <f t="shared" ref="K5:K7" si="0">G5/P5*60</f>
        <v>1464.9999999999989</v>
      </c>
      <c r="L5" s="299">
        <f t="shared" ref="L5:L7" si="1">K5/J5</f>
        <v>146.49999999999989</v>
      </c>
      <c r="M5" s="300">
        <v>0.4680555555555555</v>
      </c>
      <c r="N5" s="300">
        <v>0.49305555555555552</v>
      </c>
      <c r="O5" s="292">
        <v>10</v>
      </c>
      <c r="P5" s="494">
        <f t="shared" ref="P5:P7" si="2">(N5-M5)*24*60</f>
        <v>36.000000000000028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496"/>
      <c r="F6" s="476">
        <v>29.85</v>
      </c>
      <c r="G6" s="490">
        <v>2391</v>
      </c>
      <c r="H6" s="296">
        <f t="shared" ref="H6:H15" si="3">F6*G6</f>
        <v>71371.350000000006</v>
      </c>
      <c r="I6" s="491"/>
      <c r="J6" s="297">
        <v>15</v>
      </c>
      <c r="K6" s="298">
        <f t="shared" si="0"/>
        <v>1728.4337349397601</v>
      </c>
      <c r="L6" s="299">
        <f t="shared" si="1"/>
        <v>115.22891566265068</v>
      </c>
      <c r="M6" s="300">
        <v>0.49652777777777773</v>
      </c>
      <c r="N6" s="300">
        <v>0.55416666666666659</v>
      </c>
      <c r="O6" s="292">
        <v>5</v>
      </c>
      <c r="P6" s="494">
        <f t="shared" si="2"/>
        <v>82.999999999999943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496"/>
      <c r="F7" s="476">
        <v>29.52</v>
      </c>
      <c r="G7" s="490">
        <v>2261</v>
      </c>
      <c r="H7" s="296">
        <f t="shared" si="3"/>
        <v>66744.72</v>
      </c>
      <c r="I7" s="491"/>
      <c r="J7" s="297">
        <v>15</v>
      </c>
      <c r="K7" s="298">
        <f t="shared" si="0"/>
        <v>1717.2151898734166</v>
      </c>
      <c r="L7" s="299">
        <f t="shared" si="1"/>
        <v>114.48101265822778</v>
      </c>
      <c r="M7" s="300">
        <v>0.5576388888888888</v>
      </c>
      <c r="N7" s="300">
        <v>0.61249999999999993</v>
      </c>
      <c r="O7" s="292">
        <v>5</v>
      </c>
      <c r="P7" s="494">
        <f t="shared" si="2"/>
        <v>79.000000000000043</v>
      </c>
      <c r="Q7" s="301"/>
      <c r="R7" s="301"/>
    </row>
    <row r="8" spans="1:18">
      <c r="A8" s="842"/>
      <c r="B8" s="474">
        <v>0</v>
      </c>
      <c r="C8" s="474"/>
      <c r="D8" s="312"/>
      <c r="E8" s="496"/>
      <c r="F8" s="476" t="s">
        <v>133</v>
      </c>
      <c r="G8" s="490"/>
      <c r="H8" s="296">
        <f t="shared" si="3"/>
        <v>0</v>
      </c>
      <c r="I8" s="491"/>
      <c r="J8" s="297"/>
      <c r="K8" s="298"/>
      <c r="L8" s="299"/>
      <c r="M8" s="300"/>
      <c r="N8" s="300"/>
      <c r="O8" s="292"/>
      <c r="P8" s="494"/>
      <c r="Q8" s="301"/>
      <c r="R8" s="301"/>
    </row>
    <row r="9" spans="1:18">
      <c r="A9" s="842"/>
      <c r="B9" s="474">
        <v>0</v>
      </c>
      <c r="C9" s="474"/>
      <c r="D9" s="312"/>
      <c r="E9" s="496"/>
      <c r="F9" s="476" t="s">
        <v>133</v>
      </c>
      <c r="G9" s="302"/>
      <c r="H9" s="296">
        <f t="shared" si="3"/>
        <v>0</v>
      </c>
      <c r="I9" s="491"/>
      <c r="J9" s="297"/>
      <c r="K9" s="298"/>
      <c r="L9" s="299"/>
      <c r="M9" s="300"/>
      <c r="N9" s="300"/>
      <c r="O9" s="292"/>
      <c r="P9" s="494"/>
      <c r="Q9" s="301"/>
      <c r="R9" s="301"/>
    </row>
    <row r="10" spans="1:18">
      <c r="A10" s="842"/>
      <c r="B10" s="474">
        <v>0</v>
      </c>
      <c r="C10" s="474"/>
      <c r="D10" s="312"/>
      <c r="E10" s="496"/>
      <c r="F10" s="476" t="s">
        <v>133</v>
      </c>
      <c r="G10" s="302"/>
      <c r="H10" s="296">
        <f t="shared" si="3"/>
        <v>0</v>
      </c>
      <c r="I10" s="491"/>
      <c r="J10" s="297"/>
      <c r="K10" s="298"/>
      <c r="L10" s="299"/>
      <c r="M10" s="300"/>
      <c r="N10" s="300"/>
      <c r="O10" s="292"/>
      <c r="P10" s="494"/>
      <c r="Q10" s="301"/>
      <c r="R10" s="301"/>
    </row>
    <row r="11" spans="1:18">
      <c r="A11" s="842"/>
      <c r="B11" s="474">
        <v>0</v>
      </c>
      <c r="C11" s="474"/>
      <c r="D11" s="312"/>
      <c r="E11" s="496"/>
      <c r="F11" s="476" t="s">
        <v>133</v>
      </c>
      <c r="G11" s="302"/>
      <c r="H11" s="296">
        <f t="shared" si="3"/>
        <v>0</v>
      </c>
      <c r="I11" s="491"/>
      <c r="J11" s="297"/>
      <c r="K11" s="298"/>
      <c r="L11" s="299"/>
      <c r="M11" s="300"/>
      <c r="N11" s="300"/>
      <c r="O11" s="292"/>
      <c r="P11" s="494"/>
      <c r="Q11" s="301"/>
      <c r="R11" s="301"/>
    </row>
    <row r="12" spans="1:18">
      <c r="A12" s="843"/>
      <c r="B12" s="474">
        <v>0</v>
      </c>
      <c r="C12" s="517"/>
      <c r="D12" s="312"/>
      <c r="E12" s="496"/>
      <c r="F12" s="476" t="s">
        <v>133</v>
      </c>
      <c r="G12" s="489"/>
      <c r="H12" s="296">
        <f t="shared" si="3"/>
        <v>0</v>
      </c>
      <c r="I12" s="491"/>
      <c r="J12" s="297"/>
      <c r="K12" s="298"/>
      <c r="L12" s="299"/>
      <c r="M12" s="300"/>
      <c r="N12" s="300"/>
      <c r="O12" s="292"/>
      <c r="P12" s="494"/>
      <c r="Q12" s="301"/>
      <c r="R12" s="292"/>
    </row>
    <row r="13" spans="1:18">
      <c r="A13" s="843"/>
      <c r="B13" s="474">
        <v>0</v>
      </c>
      <c r="C13" s="474"/>
      <c r="D13" s="312"/>
      <c r="E13" s="496"/>
      <c r="F13" s="476" t="s">
        <v>133</v>
      </c>
      <c r="G13" s="302"/>
      <c r="H13" s="296">
        <f t="shared" si="3"/>
        <v>0</v>
      </c>
      <c r="I13" s="491"/>
      <c r="J13" s="297"/>
      <c r="K13" s="298"/>
      <c r="L13" s="299"/>
      <c r="M13" s="300"/>
      <c r="N13" s="300"/>
      <c r="O13" s="292"/>
      <c r="P13" s="494"/>
      <c r="Q13" s="292"/>
      <c r="R13" s="292"/>
    </row>
    <row r="14" spans="1:18">
      <c r="A14" s="843"/>
      <c r="B14" s="474">
        <v>0</v>
      </c>
      <c r="C14" s="474"/>
      <c r="D14" s="495"/>
      <c r="E14" s="496"/>
      <c r="F14" s="476" t="s">
        <v>133</v>
      </c>
      <c r="G14" s="302"/>
      <c r="H14" s="296">
        <f t="shared" si="3"/>
        <v>0</v>
      </c>
      <c r="I14" s="491"/>
      <c r="J14" s="297"/>
      <c r="K14" s="298"/>
      <c r="L14" s="299"/>
      <c r="M14" s="300"/>
      <c r="N14" s="300"/>
      <c r="O14" s="292"/>
      <c r="P14" s="494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91"/>
      <c r="J15" s="297"/>
      <c r="K15" s="298"/>
      <c r="L15" s="299"/>
      <c r="M15" s="300"/>
      <c r="N15" s="300"/>
      <c r="O15" s="292"/>
      <c r="P15" s="494"/>
      <c r="Q15" s="292"/>
      <c r="R15" s="292"/>
    </row>
    <row r="16" spans="1:18" ht="15.75" customHeight="1">
      <c r="A16" s="844"/>
      <c r="B16" s="474">
        <v>0</v>
      </c>
      <c r="C16" s="293" t="s">
        <v>533</v>
      </c>
      <c r="D16" s="827" t="s">
        <v>593</v>
      </c>
      <c r="E16" s="827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1636.8829749377253</v>
      </c>
      <c r="L16" s="309">
        <f>AVERAGE(L5:L15)</f>
        <v>125.40330944029279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451</v>
      </c>
      <c r="B17" s="474">
        <v>0</v>
      </c>
      <c r="C17" s="517"/>
      <c r="D17" s="312" t="s">
        <v>991</v>
      </c>
      <c r="E17" s="312"/>
      <c r="F17" s="476" t="s">
        <v>133</v>
      </c>
      <c r="G17" s="490">
        <v>2391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1559.3478260869565</v>
      </c>
      <c r="L17" s="299">
        <f>K17/J17</f>
        <v>155.93478260869566</v>
      </c>
      <c r="M17" s="300">
        <v>0.16666666666666666</v>
      </c>
      <c r="N17" s="300">
        <v>0.23055555555555554</v>
      </c>
      <c r="O17" s="292">
        <v>5</v>
      </c>
      <c r="P17" s="494">
        <f>(N17-M17)*24*60</f>
        <v>92</v>
      </c>
      <c r="Q17" s="292"/>
      <c r="R17" s="292"/>
    </row>
    <row r="18" spans="1:18" ht="15.75" customHeight="1">
      <c r="A18" s="845"/>
      <c r="B18" s="474">
        <v>0</v>
      </c>
      <c r="C18" s="517"/>
      <c r="D18" s="312" t="s">
        <v>992</v>
      </c>
      <c r="E18" s="312"/>
      <c r="F18" s="476" t="s">
        <v>133</v>
      </c>
      <c r="G18" s="489">
        <v>2261</v>
      </c>
      <c r="H18" s="296">
        <f t="shared" si="4"/>
        <v>0</v>
      </c>
      <c r="I18" s="491"/>
      <c r="J18" s="297">
        <v>10</v>
      </c>
      <c r="K18" s="298">
        <f t="shared" si="5"/>
        <v>1541.590909090909</v>
      </c>
      <c r="L18" s="299">
        <f t="shared" ref="L18:L21" si="6">K18/J18</f>
        <v>154.15909090909091</v>
      </c>
      <c r="M18" s="300">
        <v>0.23749999999999999</v>
      </c>
      <c r="N18" s="300">
        <v>0.2986111111111111</v>
      </c>
      <c r="O18" s="292">
        <v>10</v>
      </c>
      <c r="P18" s="494">
        <f t="shared" ref="P18:P21" si="7">(N18-M18)*24*60</f>
        <v>88</v>
      </c>
      <c r="Q18" s="301"/>
      <c r="R18" s="301"/>
    </row>
    <row r="19" spans="1:18" ht="15.75" customHeight="1">
      <c r="A19" s="845"/>
      <c r="B19" s="474" t="s">
        <v>134</v>
      </c>
      <c r="C19" s="517"/>
      <c r="D19" s="312" t="s">
        <v>194</v>
      </c>
      <c r="E19" s="312"/>
      <c r="F19" s="476">
        <v>36.450000000000003</v>
      </c>
      <c r="G19" s="489">
        <v>1856</v>
      </c>
      <c r="H19" s="296">
        <f t="shared" si="4"/>
        <v>67651.200000000012</v>
      </c>
      <c r="I19" s="491"/>
      <c r="J19" s="297">
        <v>13</v>
      </c>
      <c r="K19" s="298">
        <f t="shared" si="5"/>
        <v>1465.2631578947373</v>
      </c>
      <c r="L19" s="299">
        <f t="shared" si="6"/>
        <v>112.71255060728748</v>
      </c>
      <c r="M19" s="300">
        <v>0.30208333333333331</v>
      </c>
      <c r="N19" s="300">
        <v>0.35486111111111107</v>
      </c>
      <c r="O19" s="292">
        <v>5</v>
      </c>
      <c r="P19" s="494">
        <f t="shared" si="7"/>
        <v>75.999999999999972</v>
      </c>
      <c r="Q19" s="301"/>
      <c r="R19" s="301"/>
    </row>
    <row r="20" spans="1:18" ht="15.75" customHeight="1">
      <c r="A20" s="846"/>
      <c r="B20" s="474" t="s">
        <v>131</v>
      </c>
      <c r="C20" s="517"/>
      <c r="D20" s="312" t="s">
        <v>993</v>
      </c>
      <c r="E20" s="312"/>
      <c r="F20" s="476">
        <v>30.13</v>
      </c>
      <c r="G20" s="489">
        <v>1707.3</v>
      </c>
      <c r="H20" s="296">
        <f t="shared" si="4"/>
        <v>51440.949000000001</v>
      </c>
      <c r="I20" s="491"/>
      <c r="J20" s="297">
        <v>18</v>
      </c>
      <c r="K20" s="298">
        <f t="shared" si="5"/>
        <v>1219.4999999999995</v>
      </c>
      <c r="L20" s="299">
        <f t="shared" si="6"/>
        <v>67.749999999999972</v>
      </c>
      <c r="M20" s="300">
        <v>0.37222222222222218</v>
      </c>
      <c r="N20" s="300">
        <v>0.43055555555555552</v>
      </c>
      <c r="O20" s="292">
        <v>25</v>
      </c>
      <c r="P20" s="494">
        <f t="shared" si="7"/>
        <v>84.000000000000028</v>
      </c>
      <c r="Q20" s="301">
        <v>0.44027777777777777</v>
      </c>
      <c r="R20" s="301">
        <v>0.47152777777777777</v>
      </c>
    </row>
    <row r="21" spans="1:18" ht="15.75" customHeight="1">
      <c r="A21" s="846"/>
      <c r="B21" s="474" t="s">
        <v>131</v>
      </c>
      <c r="C21" s="517"/>
      <c r="D21" s="312" t="s">
        <v>993</v>
      </c>
      <c r="E21" s="312"/>
      <c r="F21" s="476">
        <v>30.13</v>
      </c>
      <c r="G21" s="489">
        <v>3983.7</v>
      </c>
      <c r="H21" s="296">
        <f t="shared" si="4"/>
        <v>120028.88099999999</v>
      </c>
      <c r="I21" s="491"/>
      <c r="J21" s="297">
        <v>18</v>
      </c>
      <c r="K21" s="298">
        <f t="shared" si="5"/>
        <v>1195.1099999999999</v>
      </c>
      <c r="L21" s="299">
        <f t="shared" si="6"/>
        <v>66.394999999999996</v>
      </c>
      <c r="M21" s="300">
        <v>0.4729166666666666</v>
      </c>
      <c r="N21" s="300">
        <v>0.61180555555555549</v>
      </c>
      <c r="O21" s="292">
        <v>5</v>
      </c>
      <c r="P21" s="494">
        <f t="shared" si="7"/>
        <v>200</v>
      </c>
      <c r="Q21" s="292"/>
      <c r="R21" s="292"/>
    </row>
    <row r="22" spans="1:18" ht="15.75" customHeight="1">
      <c r="A22" s="846"/>
      <c r="B22" s="474">
        <v>0</v>
      </c>
      <c r="C22" s="517"/>
      <c r="D22" s="312"/>
      <c r="E22" s="496"/>
      <c r="F22" s="476" t="s">
        <v>133</v>
      </c>
      <c r="G22" s="489"/>
      <c r="H22" s="296">
        <f t="shared" si="4"/>
        <v>0</v>
      </c>
      <c r="I22" s="491"/>
      <c r="J22" s="297"/>
      <c r="K22" s="298"/>
      <c r="L22" s="299"/>
      <c r="M22" s="300"/>
      <c r="N22" s="300"/>
      <c r="O22" s="292"/>
      <c r="P22" s="494"/>
      <c r="Q22" s="292"/>
      <c r="R22" s="292"/>
    </row>
    <row r="23" spans="1:18" ht="15.75" customHeight="1">
      <c r="A23" s="846"/>
      <c r="B23" s="474">
        <v>0</v>
      </c>
      <c r="C23" s="517"/>
      <c r="D23" s="312"/>
      <c r="E23" s="496"/>
      <c r="F23" s="476" t="s">
        <v>133</v>
      </c>
      <c r="G23" s="489"/>
      <c r="H23" s="296">
        <f t="shared" si="4"/>
        <v>0</v>
      </c>
      <c r="I23" s="491"/>
      <c r="J23" s="297"/>
      <c r="K23" s="298"/>
      <c r="L23" s="299"/>
      <c r="M23" s="300"/>
      <c r="N23" s="300"/>
      <c r="O23" s="292"/>
      <c r="P23" s="494"/>
      <c r="Q23" s="292"/>
      <c r="R23" s="292"/>
    </row>
    <row r="24" spans="1:18" ht="17.399999999999999" customHeight="1">
      <c r="A24" s="847"/>
      <c r="B24" s="474">
        <v>0</v>
      </c>
      <c r="C24" s="6" t="s">
        <v>834</v>
      </c>
      <c r="D24" s="827" t="s">
        <v>593</v>
      </c>
      <c r="E24" s="827"/>
      <c r="F24" s="304"/>
      <c r="G24" s="313"/>
      <c r="H24" s="306"/>
      <c r="I24" s="307"/>
      <c r="J24" s="308">
        <f>AVERAGE(J17:J23)</f>
        <v>13.8</v>
      </c>
      <c r="K24" s="308">
        <f>AVERAGE(K17:K23)</f>
        <v>1396.1623786145205</v>
      </c>
      <c r="L24" s="309">
        <f>AVERAGE(L17:L23)</f>
        <v>111.3902848250148</v>
      </c>
      <c r="M24" s="300"/>
      <c r="N24" s="300"/>
      <c r="O24" s="292"/>
      <c r="P24" s="292"/>
      <c r="Q24" s="292"/>
      <c r="R24" s="292"/>
    </row>
    <row r="25" spans="1:18">
      <c r="A25" s="836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490">
        <v>1171</v>
      </c>
      <c r="H25" s="296">
        <f t="shared" ref="H25:H37" si="8">F25*G25</f>
        <v>17600.13</v>
      </c>
      <c r="I25" s="491"/>
      <c r="J25" s="297">
        <v>4</v>
      </c>
      <c r="K25" s="298">
        <f t="shared" ref="K25:K28" si="9">G25/P25*60</f>
        <v>2702.3076923076937</v>
      </c>
      <c r="L25" s="299">
        <f t="shared" ref="L25:L28" si="10">K25/J25</f>
        <v>675.57692307692344</v>
      </c>
      <c r="M25" s="300">
        <v>0.18055555555555555</v>
      </c>
      <c r="N25" s="300">
        <v>0.1986111111111111</v>
      </c>
      <c r="O25" s="292">
        <v>20</v>
      </c>
      <c r="P25" s="494">
        <f t="shared" ref="P25:P28" si="11">(N25-M25)*24*60</f>
        <v>25.999999999999986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490">
        <v>3205</v>
      </c>
      <c r="H26" s="296">
        <f t="shared" si="8"/>
        <v>58266.9</v>
      </c>
      <c r="I26" s="491"/>
      <c r="J26" s="297">
        <v>4</v>
      </c>
      <c r="K26" s="298">
        <f t="shared" si="9"/>
        <v>2786.9565217391291</v>
      </c>
      <c r="L26" s="299">
        <f t="shared" si="10"/>
        <v>696.73913043478228</v>
      </c>
      <c r="M26" s="300">
        <v>0.21249999999999999</v>
      </c>
      <c r="N26" s="300">
        <v>0.26041666666666669</v>
      </c>
      <c r="O26" s="292">
        <v>20</v>
      </c>
      <c r="P26" s="494">
        <f t="shared" si="11"/>
        <v>69.000000000000028</v>
      </c>
      <c r="Q26" s="301">
        <v>0.26041666666666669</v>
      </c>
      <c r="R26" s="301">
        <v>0.30208333333333331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490">
        <v>1931</v>
      </c>
      <c r="H27" s="296">
        <f t="shared" si="8"/>
        <v>35781.43</v>
      </c>
      <c r="I27" s="491"/>
      <c r="J27" s="297">
        <v>3</v>
      </c>
      <c r="K27" s="298">
        <f t="shared" si="9"/>
        <v>2758.5714285714275</v>
      </c>
      <c r="L27" s="299">
        <f t="shared" si="10"/>
        <v>919.52380952380918</v>
      </c>
      <c r="M27" s="300">
        <v>0.31944444444444448</v>
      </c>
      <c r="N27" s="300">
        <v>0.34861111111111115</v>
      </c>
      <c r="O27" s="292">
        <v>20</v>
      </c>
      <c r="P27" s="494">
        <f t="shared" si="11"/>
        <v>42.000000000000014</v>
      </c>
      <c r="Q27" s="301"/>
      <c r="R27" s="301"/>
    </row>
    <row r="28" spans="1:18">
      <c r="A28" s="836"/>
      <c r="B28" s="474" t="s">
        <v>131</v>
      </c>
      <c r="C28" s="517"/>
      <c r="D28" s="312" t="s">
        <v>455</v>
      </c>
      <c r="E28" s="317"/>
      <c r="F28" s="476">
        <v>24.93</v>
      </c>
      <c r="G28" s="490">
        <v>3058</v>
      </c>
      <c r="H28" s="296">
        <f t="shared" si="8"/>
        <v>76235.94</v>
      </c>
      <c r="I28" s="491"/>
      <c r="J28" s="297">
        <v>3</v>
      </c>
      <c r="K28" s="298">
        <f t="shared" si="9"/>
        <v>2959.3548387096803</v>
      </c>
      <c r="L28" s="299">
        <f t="shared" si="10"/>
        <v>986.45161290322676</v>
      </c>
      <c r="M28" s="300">
        <v>0.36249999999999999</v>
      </c>
      <c r="N28" s="300">
        <v>0.4055555555555555</v>
      </c>
      <c r="O28" s="292">
        <v>20</v>
      </c>
      <c r="P28" s="494">
        <f t="shared" si="11"/>
        <v>61.999999999999943</v>
      </c>
      <c r="Q28" s="301"/>
      <c r="R28" s="301"/>
    </row>
    <row r="29" spans="1:18">
      <c r="A29" s="836"/>
      <c r="B29" s="474">
        <v>0</v>
      </c>
      <c r="C29" s="490"/>
      <c r="D29" s="316"/>
      <c r="E29" s="317"/>
      <c r="F29" s="476" t="s">
        <v>133</v>
      </c>
      <c r="G29" s="490"/>
      <c r="H29" s="296">
        <f t="shared" si="8"/>
        <v>0</v>
      </c>
      <c r="I29" s="491"/>
      <c r="J29" s="297"/>
      <c r="K29" s="298"/>
      <c r="L29" s="299"/>
      <c r="M29" s="300"/>
      <c r="N29" s="300"/>
      <c r="O29" s="292"/>
      <c r="P29" s="494"/>
      <c r="Q29" s="301"/>
      <c r="R29" s="301"/>
    </row>
    <row r="30" spans="1:18">
      <c r="A30" s="836"/>
      <c r="B30" s="474">
        <v>0</v>
      </c>
      <c r="C30" s="490"/>
      <c r="D30" s="318"/>
      <c r="E30" s="317"/>
      <c r="F30" s="476" t="s">
        <v>133</v>
      </c>
      <c r="G30" s="490"/>
      <c r="H30" s="296">
        <f t="shared" si="8"/>
        <v>0</v>
      </c>
      <c r="I30" s="491"/>
      <c r="J30" s="297"/>
      <c r="K30" s="298"/>
      <c r="L30" s="299"/>
      <c r="M30" s="300"/>
      <c r="N30" s="300"/>
      <c r="O30" s="292"/>
      <c r="P30" s="494"/>
      <c r="Q30" s="301"/>
      <c r="R30" s="301"/>
    </row>
    <row r="31" spans="1:18" ht="15.75" customHeight="1">
      <c r="A31" s="836"/>
      <c r="B31" s="474">
        <v>0</v>
      </c>
      <c r="C31" s="517"/>
      <c r="D31" s="312"/>
      <c r="E31" s="317"/>
      <c r="F31" s="476" t="s">
        <v>133</v>
      </c>
      <c r="G31" s="490"/>
      <c r="H31" s="296">
        <f t="shared" si="8"/>
        <v>0</v>
      </c>
      <c r="I31" s="491"/>
      <c r="J31" s="297"/>
      <c r="K31" s="298"/>
      <c r="L31" s="299"/>
      <c r="M31" s="300"/>
      <c r="N31" s="300"/>
      <c r="O31" s="292"/>
      <c r="P31" s="494"/>
      <c r="Q31" s="301"/>
      <c r="R31" s="301"/>
    </row>
    <row r="32" spans="1:18">
      <c r="A32" s="836"/>
      <c r="B32" s="474">
        <v>0</v>
      </c>
      <c r="C32" s="517"/>
      <c r="D32" s="312"/>
      <c r="E32" s="496"/>
      <c r="F32" s="476" t="s">
        <v>133</v>
      </c>
      <c r="G32" s="490"/>
      <c r="H32" s="296">
        <f t="shared" si="8"/>
        <v>0</v>
      </c>
      <c r="I32" s="491"/>
      <c r="J32" s="297"/>
      <c r="K32" s="298"/>
      <c r="L32" s="299"/>
      <c r="M32" s="300"/>
      <c r="N32" s="300"/>
      <c r="O32" s="292"/>
      <c r="P32" s="494"/>
      <c r="Q32" s="301"/>
      <c r="R32" s="301"/>
    </row>
    <row r="33" spans="1:18">
      <c r="A33" s="836"/>
      <c r="B33" s="474">
        <v>0</v>
      </c>
      <c r="C33" s="490"/>
      <c r="D33" s="316"/>
      <c r="E33" s="317"/>
      <c r="F33" s="476" t="s">
        <v>133</v>
      </c>
      <c r="G33" s="490"/>
      <c r="H33" s="296">
        <f t="shared" si="8"/>
        <v>0</v>
      </c>
      <c r="I33" s="491"/>
      <c r="J33" s="297"/>
      <c r="K33" s="298"/>
      <c r="L33" s="299"/>
      <c r="M33" s="300"/>
      <c r="N33" s="300"/>
      <c r="O33" s="292"/>
      <c r="P33" s="494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91"/>
      <c r="J34" s="297"/>
      <c r="K34" s="298"/>
      <c r="L34" s="299"/>
      <c r="M34" s="300"/>
      <c r="N34" s="300"/>
      <c r="O34" s="292"/>
      <c r="P34" s="494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91"/>
      <c r="J35" s="297"/>
      <c r="K35" s="298"/>
      <c r="L35" s="299"/>
      <c r="M35" s="300"/>
      <c r="N35" s="300"/>
      <c r="O35" s="292"/>
      <c r="P35" s="494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91"/>
      <c r="J36" s="297"/>
      <c r="K36" s="298"/>
      <c r="L36" s="299"/>
      <c r="M36" s="300"/>
      <c r="N36" s="300"/>
      <c r="O36" s="292"/>
      <c r="P36" s="494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91"/>
      <c r="J37" s="297"/>
      <c r="K37" s="298"/>
      <c r="L37" s="299"/>
      <c r="M37" s="300"/>
      <c r="N37" s="300"/>
      <c r="O37" s="292"/>
      <c r="P37" s="494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2801.7976203319827</v>
      </c>
      <c r="L38" s="309">
        <f>AVERAGE(L25:L37)</f>
        <v>819.57286898468544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994</v>
      </c>
      <c r="B39" s="474">
        <v>0</v>
      </c>
      <c r="C39" s="517"/>
      <c r="D39" s="315"/>
      <c r="E39" s="496"/>
      <c r="F39" s="476" t="s">
        <v>133</v>
      </c>
      <c r="G39" s="490"/>
      <c r="H39" s="296">
        <f t="shared" ref="H39:H47" si="12">F39*G39</f>
        <v>0</v>
      </c>
      <c r="I39" s="49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517"/>
      <c r="D40" s="315"/>
      <c r="E40" s="496"/>
      <c r="F40" s="476" t="s">
        <v>133</v>
      </c>
      <c r="G40" s="490"/>
      <c r="H40" s="296">
        <f t="shared" si="12"/>
        <v>0</v>
      </c>
      <c r="I40" s="49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517"/>
      <c r="D41" s="315"/>
      <c r="E41" s="496"/>
      <c r="F41" s="476" t="s">
        <v>133</v>
      </c>
      <c r="G41" s="490"/>
      <c r="H41" s="296">
        <f t="shared" si="12"/>
        <v>0</v>
      </c>
      <c r="I41" s="49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517"/>
      <c r="D42" s="479"/>
      <c r="E42" s="496"/>
      <c r="F42" s="476" t="s">
        <v>133</v>
      </c>
      <c r="G42" s="490"/>
      <c r="H42" s="296">
        <f t="shared" si="12"/>
        <v>0</v>
      </c>
      <c r="I42" s="49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517"/>
      <c r="D43" s="316"/>
      <c r="E43" s="496"/>
      <c r="F43" s="476" t="s">
        <v>133</v>
      </c>
      <c r="G43" s="490"/>
      <c r="H43" s="296">
        <f t="shared" si="12"/>
        <v>0</v>
      </c>
      <c r="I43" s="491"/>
      <c r="J43" s="297"/>
      <c r="K43" s="298"/>
      <c r="L43" s="299"/>
      <c r="M43" s="300"/>
      <c r="N43" s="300"/>
      <c r="O43" s="292"/>
      <c r="P43" s="494"/>
      <c r="Q43" s="301"/>
      <c r="R43" s="301"/>
    </row>
    <row r="44" spans="1:18">
      <c r="A44" s="839"/>
      <c r="B44" s="474">
        <v>0</v>
      </c>
      <c r="C44" s="517"/>
      <c r="D44" s="316"/>
      <c r="E44" s="322"/>
      <c r="F44" s="476" t="s">
        <v>133</v>
      </c>
      <c r="G44" s="323"/>
      <c r="H44" s="324">
        <f t="shared" si="12"/>
        <v>0</v>
      </c>
      <c r="I44" s="492"/>
      <c r="J44" s="297"/>
      <c r="K44" s="298"/>
      <c r="L44" s="299"/>
      <c r="M44" s="300"/>
      <c r="N44" s="300"/>
      <c r="O44" s="292"/>
      <c r="P44" s="494"/>
      <c r="Q44" s="301"/>
      <c r="R44" s="301"/>
    </row>
    <row r="45" spans="1:18">
      <c r="A45" s="839"/>
      <c r="B45" s="474">
        <v>0</v>
      </c>
      <c r="C45" s="517"/>
      <c r="D45" s="316"/>
      <c r="E45" s="317"/>
      <c r="F45" s="476" t="s">
        <v>133</v>
      </c>
      <c r="G45" s="490"/>
      <c r="H45" s="296">
        <f t="shared" si="12"/>
        <v>0</v>
      </c>
      <c r="I45" s="491"/>
      <c r="J45" s="297"/>
      <c r="K45" s="298"/>
      <c r="L45" s="299"/>
      <c r="M45" s="300"/>
      <c r="N45" s="300"/>
      <c r="O45" s="292"/>
      <c r="P45" s="494"/>
      <c r="Q45" s="301"/>
      <c r="R45" s="301"/>
    </row>
    <row r="46" spans="1:18">
      <c r="A46" s="839"/>
      <c r="B46" s="474">
        <v>0</v>
      </c>
      <c r="C46" s="517"/>
      <c r="D46" s="332"/>
      <c r="E46" s="322"/>
      <c r="F46" s="476" t="s">
        <v>133</v>
      </c>
      <c r="G46" s="323"/>
      <c r="H46" s="324">
        <f t="shared" si="12"/>
        <v>0</v>
      </c>
      <c r="I46" s="492"/>
      <c r="J46" s="297"/>
      <c r="K46" s="298"/>
      <c r="L46" s="299"/>
      <c r="M46" s="300"/>
      <c r="N46" s="300"/>
      <c r="O46" s="292"/>
      <c r="P46" s="494"/>
      <c r="Q46" s="301"/>
      <c r="R46" s="301"/>
    </row>
    <row r="47" spans="1:18">
      <c r="A47" s="839"/>
      <c r="B47" s="474">
        <v>0</v>
      </c>
      <c r="C47" s="517"/>
      <c r="D47" s="315"/>
      <c r="E47" s="317"/>
      <c r="F47" s="476" t="s">
        <v>133</v>
      </c>
      <c r="G47" s="490"/>
      <c r="H47" s="296">
        <f t="shared" si="12"/>
        <v>0</v>
      </c>
      <c r="I47" s="491"/>
      <c r="J47" s="297"/>
      <c r="K47" s="298"/>
      <c r="L47" s="299"/>
      <c r="M47" s="300"/>
      <c r="N47" s="300"/>
      <c r="O47" s="292"/>
      <c r="P47" s="494"/>
      <c r="Q47" s="301"/>
      <c r="R47" s="301"/>
    </row>
    <row r="48" spans="1:18">
      <c r="A48" s="840"/>
      <c r="B48" s="474">
        <v>0</v>
      </c>
      <c r="C48" s="490"/>
      <c r="D48" s="332"/>
      <c r="E48" s="480"/>
      <c r="F48" s="476" t="s">
        <v>133</v>
      </c>
      <c r="G48" s="490"/>
      <c r="H48" s="296"/>
      <c r="I48" s="491"/>
      <c r="J48" s="297"/>
      <c r="K48" s="298"/>
      <c r="L48" s="299"/>
      <c r="M48" s="300"/>
      <c r="N48" s="300"/>
      <c r="O48" s="292"/>
      <c r="P48" s="494"/>
      <c r="Q48" s="301"/>
      <c r="R48" s="301"/>
    </row>
    <row r="49" spans="1:18">
      <c r="A49" s="840"/>
      <c r="B49" s="474">
        <v>0</v>
      </c>
      <c r="C49" s="490"/>
      <c r="D49" s="325"/>
      <c r="E49" s="326"/>
      <c r="F49" s="476" t="s">
        <v>133</v>
      </c>
      <c r="G49" s="292"/>
      <c r="H49" s="324">
        <f>F49*G49</f>
        <v>0</v>
      </c>
      <c r="I49" s="494"/>
      <c r="J49" s="297"/>
      <c r="K49" s="298"/>
      <c r="L49" s="299"/>
      <c r="M49" s="300"/>
      <c r="N49" s="300"/>
      <c r="O49" s="292"/>
      <c r="P49" s="494"/>
      <c r="Q49" s="301"/>
      <c r="R49" s="301"/>
    </row>
    <row r="50" spans="1:18">
      <c r="A50" s="840"/>
      <c r="B50" s="474">
        <v>0</v>
      </c>
      <c r="C50" s="490"/>
      <c r="D50" s="325"/>
      <c r="E50" s="326"/>
      <c r="F50" s="476" t="s">
        <v>133</v>
      </c>
      <c r="G50" s="292"/>
      <c r="H50" s="324">
        <f>F50*G50</f>
        <v>0</v>
      </c>
      <c r="I50" s="494"/>
      <c r="J50" s="297"/>
      <c r="K50" s="298"/>
      <c r="L50" s="299"/>
      <c r="M50" s="300"/>
      <c r="N50" s="300"/>
      <c r="O50" s="292"/>
      <c r="P50" s="494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593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840</v>
      </c>
      <c r="B52" s="474" t="s">
        <v>131</v>
      </c>
      <c r="C52" s="517"/>
      <c r="D52" s="315" t="s">
        <v>114</v>
      </c>
      <c r="E52" s="481"/>
      <c r="F52" s="476">
        <v>18.18</v>
      </c>
      <c r="G52" s="490">
        <v>1066</v>
      </c>
      <c r="H52" s="296">
        <f>F52*G52</f>
        <v>19379.88</v>
      </c>
      <c r="I52" s="491"/>
      <c r="J52" s="297">
        <v>3</v>
      </c>
      <c r="K52" s="298">
        <f>G52/P52*60</f>
        <v>3197.9999999999859</v>
      </c>
      <c r="L52" s="299">
        <f>K52/J52</f>
        <v>1065.9999999999952</v>
      </c>
      <c r="M52" s="300">
        <v>0.30555555555555552</v>
      </c>
      <c r="N52" s="300">
        <v>0.31944444444444448</v>
      </c>
      <c r="O52" s="298">
        <v>20</v>
      </c>
      <c r="P52" s="494">
        <f>(N52-M52)*24*60</f>
        <v>20.000000000000089</v>
      </c>
      <c r="Q52" s="301"/>
      <c r="R52" s="301"/>
    </row>
    <row r="53" spans="1:18" ht="15.6" customHeight="1">
      <c r="A53" s="825"/>
      <c r="B53" s="474" t="s">
        <v>131</v>
      </c>
      <c r="C53" s="517"/>
      <c r="D53" s="315" t="s">
        <v>110</v>
      </c>
      <c r="E53" s="331"/>
      <c r="F53" s="476">
        <v>25.03</v>
      </c>
      <c r="G53" s="302">
        <v>795</v>
      </c>
      <c r="H53" s="296">
        <f t="shared" ref="H53:H116" si="13">F53*G53</f>
        <v>19898.850000000002</v>
      </c>
      <c r="I53" s="491"/>
      <c r="J53" s="297">
        <v>4</v>
      </c>
      <c r="K53" s="298">
        <f t="shared" ref="K53:K57" si="14">G53/P53*60</f>
        <v>3179.9999999999945</v>
      </c>
      <c r="L53" s="299">
        <f t="shared" ref="L53:L57" si="15">K53/J53</f>
        <v>794.99999999999864</v>
      </c>
      <c r="M53" s="300">
        <v>0.33333333333333331</v>
      </c>
      <c r="N53" s="300">
        <v>0.34375</v>
      </c>
      <c r="O53" s="298">
        <v>20</v>
      </c>
      <c r="P53" s="494">
        <f t="shared" ref="P53:P57" si="16">(N53-M53)*24*60</f>
        <v>15.000000000000027</v>
      </c>
      <c r="Q53" s="301"/>
      <c r="R53" s="301"/>
    </row>
    <row r="54" spans="1:18" ht="15.6" customHeight="1">
      <c r="A54" s="825"/>
      <c r="B54" s="474" t="s">
        <v>131</v>
      </c>
      <c r="C54" s="517"/>
      <c r="D54" s="315" t="s">
        <v>111</v>
      </c>
      <c r="E54" s="496"/>
      <c r="F54" s="476">
        <v>24.82</v>
      </c>
      <c r="G54" s="302">
        <v>1039</v>
      </c>
      <c r="H54" s="296">
        <f t="shared" si="13"/>
        <v>25787.98</v>
      </c>
      <c r="I54" s="491"/>
      <c r="J54" s="297">
        <v>4</v>
      </c>
      <c r="K54" s="298">
        <f t="shared" si="14"/>
        <v>3117.0000000000114</v>
      </c>
      <c r="L54" s="299">
        <f t="shared" si="15"/>
        <v>779.25000000000284</v>
      </c>
      <c r="M54" s="300">
        <v>0.3576388888888889</v>
      </c>
      <c r="N54" s="300">
        <v>0.37152777777777773</v>
      </c>
      <c r="O54" s="298">
        <v>20</v>
      </c>
      <c r="P54" s="494">
        <f t="shared" si="16"/>
        <v>19.999999999999929</v>
      </c>
      <c r="Q54" s="301"/>
      <c r="R54" s="301"/>
    </row>
    <row r="55" spans="1:18" ht="15.6" customHeight="1">
      <c r="A55" s="825"/>
      <c r="B55" s="474" t="s">
        <v>131</v>
      </c>
      <c r="C55" s="517"/>
      <c r="D55" s="315" t="s">
        <v>112</v>
      </c>
      <c r="E55" s="317"/>
      <c r="F55" s="476">
        <v>30</v>
      </c>
      <c r="G55" s="302">
        <v>1495</v>
      </c>
      <c r="H55" s="296">
        <f t="shared" si="13"/>
        <v>44850</v>
      </c>
      <c r="I55" s="491"/>
      <c r="J55" s="297">
        <v>4</v>
      </c>
      <c r="K55" s="298">
        <f t="shared" si="14"/>
        <v>3203.5714285714307</v>
      </c>
      <c r="L55" s="299">
        <f t="shared" si="15"/>
        <v>800.89285714285768</v>
      </c>
      <c r="M55" s="300">
        <v>0.38541666666666669</v>
      </c>
      <c r="N55" s="300">
        <v>0.40486111111111112</v>
      </c>
      <c r="O55" s="298">
        <v>20</v>
      </c>
      <c r="P55" s="494">
        <f t="shared" si="16"/>
        <v>27.999999999999979</v>
      </c>
      <c r="Q55" s="301">
        <v>0.40486111111111112</v>
      </c>
      <c r="R55" s="301">
        <v>0.4465277777777778</v>
      </c>
    </row>
    <row r="56" spans="1:18" ht="15.6" customHeight="1">
      <c r="A56" s="825"/>
      <c r="B56" s="474" t="s">
        <v>131</v>
      </c>
      <c r="C56" s="517"/>
      <c r="D56" s="316" t="s">
        <v>458</v>
      </c>
      <c r="E56" s="317"/>
      <c r="F56" s="476">
        <v>23.72</v>
      </c>
      <c r="G56" s="302">
        <v>1089</v>
      </c>
      <c r="H56" s="296">
        <f t="shared" si="13"/>
        <v>25831.079999999998</v>
      </c>
      <c r="I56" s="491"/>
      <c r="J56" s="297">
        <v>4</v>
      </c>
      <c r="K56" s="298">
        <f t="shared" si="14"/>
        <v>2969.9999999999891</v>
      </c>
      <c r="L56" s="299">
        <f t="shared" si="15"/>
        <v>742.49999999999727</v>
      </c>
      <c r="M56" s="300">
        <v>0.46388888888888885</v>
      </c>
      <c r="N56" s="300">
        <v>0.47916666666666669</v>
      </c>
      <c r="O56" s="298">
        <v>20</v>
      </c>
      <c r="P56" s="494">
        <f t="shared" si="16"/>
        <v>22.000000000000082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995</v>
      </c>
      <c r="E57" s="317"/>
      <c r="F57" s="476">
        <v>17.07</v>
      </c>
      <c r="G57" s="302">
        <v>2399</v>
      </c>
      <c r="H57" s="296">
        <f t="shared" si="13"/>
        <v>40950.93</v>
      </c>
      <c r="I57" s="491"/>
      <c r="J57" s="297">
        <v>3</v>
      </c>
      <c r="K57" s="298">
        <f t="shared" si="14"/>
        <v>3198.6666666666665</v>
      </c>
      <c r="L57" s="299">
        <f t="shared" si="15"/>
        <v>1066.2222222222222</v>
      </c>
      <c r="M57" s="300">
        <v>0.49305555555555558</v>
      </c>
      <c r="N57" s="300">
        <v>0.52430555555555558</v>
      </c>
      <c r="O57" s="298">
        <v>20</v>
      </c>
      <c r="P57" s="494">
        <f t="shared" si="16"/>
        <v>45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91"/>
      <c r="J58" s="297"/>
      <c r="K58" s="298"/>
      <c r="L58" s="299"/>
      <c r="M58" s="300"/>
      <c r="N58" s="300"/>
      <c r="O58" s="298"/>
      <c r="P58" s="494"/>
      <c r="Q58" s="301"/>
      <c r="R58" s="301"/>
    </row>
    <row r="59" spans="1:18" ht="15.6" customHeight="1">
      <c r="A59" s="825"/>
      <c r="B59" s="474">
        <v>0</v>
      </c>
      <c r="C59" s="517"/>
      <c r="D59" s="332"/>
      <c r="E59" s="317"/>
      <c r="F59" s="476" t="s">
        <v>133</v>
      </c>
      <c r="G59" s="302"/>
      <c r="H59" s="296">
        <f t="shared" si="13"/>
        <v>0</v>
      </c>
      <c r="I59" s="491"/>
      <c r="J59" s="297"/>
      <c r="K59" s="298"/>
      <c r="L59" s="299"/>
      <c r="M59" s="300"/>
      <c r="N59" s="300"/>
      <c r="O59" s="298"/>
      <c r="P59" s="494"/>
      <c r="Q59" s="301"/>
      <c r="R59" s="301"/>
    </row>
    <row r="60" spans="1:18" ht="15.6" customHeight="1">
      <c r="A60" s="825"/>
      <c r="B60" s="474">
        <v>0</v>
      </c>
      <c r="C60" s="517"/>
      <c r="D60" s="479"/>
      <c r="E60" s="335"/>
      <c r="F60" s="476" t="s">
        <v>133</v>
      </c>
      <c r="G60" s="302"/>
      <c r="H60" s="296">
        <f t="shared" si="13"/>
        <v>0</v>
      </c>
      <c r="I60" s="491"/>
      <c r="J60" s="297"/>
      <c r="K60" s="298"/>
      <c r="L60" s="299"/>
      <c r="M60" s="300"/>
      <c r="N60" s="300"/>
      <c r="O60" s="298"/>
      <c r="P60" s="494"/>
      <c r="Q60" s="301"/>
      <c r="R60" s="301"/>
    </row>
    <row r="61" spans="1:18" ht="15.6" customHeight="1">
      <c r="A61" s="825"/>
      <c r="B61" s="474">
        <v>0</v>
      </c>
      <c r="C61" s="517"/>
      <c r="D61" s="315"/>
      <c r="E61" s="317"/>
      <c r="F61" s="476" t="s">
        <v>133</v>
      </c>
      <c r="G61" s="302"/>
      <c r="H61" s="296">
        <f t="shared" si="13"/>
        <v>0</v>
      </c>
      <c r="I61" s="491"/>
      <c r="J61" s="297"/>
      <c r="K61" s="298"/>
      <c r="L61" s="299"/>
      <c r="M61" s="300"/>
      <c r="N61" s="300"/>
      <c r="O61" s="298"/>
      <c r="P61" s="494"/>
      <c r="Q61" s="301"/>
      <c r="R61" s="301"/>
    </row>
    <row r="62" spans="1:18" ht="15.6" customHeight="1">
      <c r="A62" s="825"/>
      <c r="B62" s="474">
        <v>0</v>
      </c>
      <c r="C62" s="517"/>
      <c r="D62" s="332"/>
      <c r="E62" s="483"/>
      <c r="F62" s="476" t="s">
        <v>133</v>
      </c>
      <c r="G62" s="302"/>
      <c r="H62" s="296">
        <f t="shared" si="13"/>
        <v>0</v>
      </c>
      <c r="I62" s="491"/>
      <c r="J62" s="297"/>
      <c r="K62" s="298"/>
      <c r="L62" s="299"/>
      <c r="M62" s="300"/>
      <c r="N62" s="300"/>
      <c r="O62" s="298"/>
      <c r="P62" s="494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92"/>
      <c r="J63" s="297"/>
      <c r="K63" s="298"/>
      <c r="L63" s="299"/>
      <c r="M63" s="300"/>
      <c r="N63" s="300"/>
      <c r="O63" s="292"/>
      <c r="P63" s="494"/>
      <c r="Q63" s="301"/>
      <c r="R63" s="301"/>
    </row>
    <row r="64" spans="1:18" ht="15.75" customHeight="1">
      <c r="A64" s="826"/>
      <c r="B64" s="474">
        <v>0</v>
      </c>
      <c r="C64" s="6" t="s">
        <v>460</v>
      </c>
      <c r="D64" s="827" t="s">
        <v>593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3144.5396825396797</v>
      </c>
      <c r="L64" s="309">
        <f>AVERAGE(L52:L63)</f>
        <v>874.9775132275123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996</v>
      </c>
      <c r="B65" s="474" t="s">
        <v>131</v>
      </c>
      <c r="C65" s="517"/>
      <c r="D65" s="316" t="s">
        <v>845</v>
      </c>
      <c r="E65" s="481"/>
      <c r="F65" s="476">
        <v>22.281818181818181</v>
      </c>
      <c r="G65" s="490">
        <v>808</v>
      </c>
      <c r="H65" s="296">
        <f>F65*G65</f>
        <v>18003.709090909091</v>
      </c>
      <c r="I65" s="491"/>
      <c r="J65" s="297">
        <v>4</v>
      </c>
      <c r="K65" s="298">
        <f t="shared" ref="K65:K72" si="17">G65/P65*60</f>
        <v>3030.0000000000036</v>
      </c>
      <c r="L65" s="299">
        <f t="shared" ref="L65:L72" si="18">K65/J65</f>
        <v>757.50000000000091</v>
      </c>
      <c r="M65" s="300">
        <v>0.18055555555555555</v>
      </c>
      <c r="N65" s="300">
        <v>0.19166666666666665</v>
      </c>
      <c r="O65" s="298">
        <v>20</v>
      </c>
      <c r="P65" s="494">
        <f>(N65-M65)*24*60</f>
        <v>15.999999999999982</v>
      </c>
      <c r="Q65" s="301"/>
      <c r="R65" s="301"/>
    </row>
    <row r="66" spans="1:18" ht="15.6" customHeight="1">
      <c r="A66" s="829"/>
      <c r="B66" s="474" t="s">
        <v>131</v>
      </c>
      <c r="C66" s="517"/>
      <c r="D66" s="316" t="s">
        <v>115</v>
      </c>
      <c r="E66" s="331"/>
      <c r="F66" s="476">
        <v>18.18</v>
      </c>
      <c r="G66" s="302">
        <v>1654</v>
      </c>
      <c r="H66" s="296">
        <f t="shared" ref="H66:H74" si="19">F66*G66</f>
        <v>30069.72</v>
      </c>
      <c r="I66" s="491"/>
      <c r="J66" s="297">
        <v>3</v>
      </c>
      <c r="K66" s="298">
        <f t="shared" si="17"/>
        <v>3201.2903225806481</v>
      </c>
      <c r="L66" s="299">
        <f t="shared" si="18"/>
        <v>1067.0967741935494</v>
      </c>
      <c r="M66" s="300">
        <v>0.20555555555555557</v>
      </c>
      <c r="N66" s="300">
        <v>0.22708333333333333</v>
      </c>
      <c r="O66" s="298">
        <v>20</v>
      </c>
      <c r="P66" s="494">
        <f t="shared" ref="P66:P72" si="20">(N66-M66)*24*60</f>
        <v>30.999999999999972</v>
      </c>
      <c r="Q66" s="301"/>
      <c r="R66" s="301"/>
    </row>
    <row r="67" spans="1:18" ht="15.6" customHeight="1">
      <c r="A67" s="829"/>
      <c r="B67" s="474" t="s">
        <v>131</v>
      </c>
      <c r="C67" s="517"/>
      <c r="D67" s="332" t="s">
        <v>784</v>
      </c>
      <c r="E67" s="317"/>
      <c r="F67" s="476">
        <v>17.890909090909091</v>
      </c>
      <c r="G67" s="302">
        <v>1765</v>
      </c>
      <c r="H67" s="296">
        <f t="shared" si="19"/>
        <v>31577.454545454544</v>
      </c>
      <c r="I67" s="491"/>
      <c r="J67" s="297">
        <v>3</v>
      </c>
      <c r="K67" s="298">
        <f t="shared" si="17"/>
        <v>3114.7058823529414</v>
      </c>
      <c r="L67" s="299">
        <f t="shared" si="18"/>
        <v>1038.2352941176471</v>
      </c>
      <c r="M67" s="300">
        <v>0.24097222222222223</v>
      </c>
      <c r="N67" s="300">
        <v>0.26458333333333334</v>
      </c>
      <c r="O67" s="298">
        <v>20</v>
      </c>
      <c r="P67" s="494">
        <f t="shared" si="20"/>
        <v>34</v>
      </c>
      <c r="Q67" s="301">
        <v>0.26458333333333334</v>
      </c>
      <c r="R67" s="301">
        <v>0.30624999999999997</v>
      </c>
    </row>
    <row r="68" spans="1:18" ht="15.6" customHeight="1">
      <c r="A68" s="829"/>
      <c r="B68" s="474" t="s">
        <v>131</v>
      </c>
      <c r="C68" s="517"/>
      <c r="D68" s="332" t="s">
        <v>116</v>
      </c>
      <c r="E68" s="317"/>
      <c r="F68" s="476">
        <v>14.285714285714283</v>
      </c>
      <c r="G68" s="302">
        <v>4733</v>
      </c>
      <c r="H68" s="296">
        <f t="shared" si="19"/>
        <v>67614.285714285696</v>
      </c>
      <c r="I68" s="491"/>
      <c r="J68" s="297">
        <v>3</v>
      </c>
      <c r="K68" s="298">
        <f t="shared" si="17"/>
        <v>3190.7865168539324</v>
      </c>
      <c r="L68" s="299">
        <f t="shared" si="18"/>
        <v>1063.5955056179776</v>
      </c>
      <c r="M68" s="300">
        <v>0.32361111111111113</v>
      </c>
      <c r="N68" s="300">
        <v>0.38541666666666669</v>
      </c>
      <c r="O68" s="298">
        <v>20</v>
      </c>
      <c r="P68" s="494">
        <f t="shared" si="20"/>
        <v>89</v>
      </c>
      <c r="Q68" s="301"/>
      <c r="R68" s="301"/>
    </row>
    <row r="69" spans="1:18" ht="15.6" customHeight="1">
      <c r="A69" s="829"/>
      <c r="B69" s="474" t="s">
        <v>131</v>
      </c>
      <c r="C69" s="517"/>
      <c r="D69" s="316" t="s">
        <v>785</v>
      </c>
      <c r="E69" s="317"/>
      <c r="F69" s="476">
        <v>16.66</v>
      </c>
      <c r="G69" s="302">
        <v>3096</v>
      </c>
      <c r="H69" s="296">
        <f t="shared" si="19"/>
        <v>51579.360000000001</v>
      </c>
      <c r="I69" s="491"/>
      <c r="J69" s="297">
        <v>4</v>
      </c>
      <c r="K69" s="298">
        <f t="shared" si="17"/>
        <v>3148.4745762711891</v>
      </c>
      <c r="L69" s="299">
        <f t="shared" si="18"/>
        <v>787.11864406779728</v>
      </c>
      <c r="M69" s="300">
        <v>0.39930555555555558</v>
      </c>
      <c r="N69" s="300">
        <v>0.44027777777777777</v>
      </c>
      <c r="O69" s="298">
        <v>20</v>
      </c>
      <c r="P69" s="494">
        <f t="shared" si="20"/>
        <v>58.99999999999995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3036</v>
      </c>
      <c r="H70" s="296">
        <f t="shared" si="19"/>
        <v>42595.079999999994</v>
      </c>
      <c r="I70" s="491"/>
      <c r="J70" s="297">
        <v>3</v>
      </c>
      <c r="K70" s="298">
        <f t="shared" si="17"/>
        <v>3195.7894736842131</v>
      </c>
      <c r="L70" s="299">
        <f t="shared" si="18"/>
        <v>1065.2631578947378</v>
      </c>
      <c r="M70" s="300">
        <v>0.45416666666666666</v>
      </c>
      <c r="N70" s="300">
        <v>0.49374999999999997</v>
      </c>
      <c r="O70" s="298">
        <v>20</v>
      </c>
      <c r="P70" s="494">
        <f t="shared" si="20"/>
        <v>56.999999999999957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465</v>
      </c>
      <c r="E71" s="317"/>
      <c r="F71" s="476">
        <v>25.2</v>
      </c>
      <c r="G71" s="334">
        <v>1104</v>
      </c>
      <c r="H71" s="296">
        <f t="shared" si="19"/>
        <v>27820.799999999999</v>
      </c>
      <c r="I71" s="491"/>
      <c r="J71" s="297">
        <v>3</v>
      </c>
      <c r="K71" s="298">
        <f t="shared" si="17"/>
        <v>3154.2857142857015</v>
      </c>
      <c r="L71" s="299">
        <f t="shared" si="18"/>
        <v>1051.4285714285672</v>
      </c>
      <c r="M71" s="300">
        <v>0.50763888888888886</v>
      </c>
      <c r="N71" s="300">
        <v>0.52222222222222225</v>
      </c>
      <c r="O71" s="298">
        <v>20</v>
      </c>
      <c r="P71" s="494">
        <f t="shared" si="20"/>
        <v>21.000000000000085</v>
      </c>
      <c r="Q71" s="301"/>
      <c r="R71" s="301"/>
    </row>
    <row r="72" spans="1:18" ht="15.6" customHeight="1">
      <c r="A72" s="829"/>
      <c r="B72" s="474" t="s">
        <v>131</v>
      </c>
      <c r="C72" s="517"/>
      <c r="D72" s="332" t="s">
        <v>787</v>
      </c>
      <c r="E72" s="317"/>
      <c r="F72" s="476">
        <v>20.72</v>
      </c>
      <c r="G72" s="302">
        <v>2351</v>
      </c>
      <c r="H72" s="296">
        <f t="shared" si="19"/>
        <v>48712.719999999994</v>
      </c>
      <c r="I72" s="491"/>
      <c r="J72" s="297">
        <v>3</v>
      </c>
      <c r="K72" s="298">
        <f t="shared" si="17"/>
        <v>3134.666666666667</v>
      </c>
      <c r="L72" s="299">
        <f t="shared" si="18"/>
        <v>1044.8888888888889</v>
      </c>
      <c r="M72" s="300">
        <v>0.53611111111111109</v>
      </c>
      <c r="N72" s="300">
        <v>0.56736111111111109</v>
      </c>
      <c r="O72" s="298">
        <v>20</v>
      </c>
      <c r="P72" s="494">
        <f t="shared" si="20"/>
        <v>45</v>
      </c>
      <c r="Q72" s="301"/>
      <c r="R72" s="301"/>
    </row>
    <row r="73" spans="1:18" ht="15.6" customHeight="1">
      <c r="A73" s="829"/>
      <c r="B73" s="474">
        <v>0</v>
      </c>
      <c r="C73" s="517"/>
      <c r="D73" s="332"/>
      <c r="E73" s="317"/>
      <c r="F73" s="476" t="s">
        <v>133</v>
      </c>
      <c r="G73" s="302"/>
      <c r="H73" s="296">
        <f t="shared" si="19"/>
        <v>0</v>
      </c>
      <c r="I73" s="491"/>
      <c r="J73" s="297"/>
      <c r="K73" s="298"/>
      <c r="L73" s="299"/>
      <c r="M73" s="300"/>
      <c r="N73" s="300"/>
      <c r="O73" s="298"/>
      <c r="P73" s="494"/>
      <c r="Q73" s="301"/>
      <c r="R73" s="301"/>
    </row>
    <row r="74" spans="1:18" ht="15.6" customHeight="1">
      <c r="A74" s="829"/>
      <c r="B74" s="474">
        <v>0</v>
      </c>
      <c r="C74" s="517"/>
      <c r="D74" s="332"/>
      <c r="E74" s="317"/>
      <c r="F74" s="476" t="s">
        <v>133</v>
      </c>
      <c r="G74" s="302"/>
      <c r="H74" s="296">
        <f t="shared" si="19"/>
        <v>0</v>
      </c>
      <c r="I74" s="491"/>
      <c r="J74" s="297"/>
      <c r="K74" s="298"/>
      <c r="L74" s="299"/>
      <c r="M74" s="300"/>
      <c r="N74" s="300"/>
      <c r="O74" s="298"/>
      <c r="P74" s="494"/>
      <c r="Q74" s="301"/>
      <c r="R74" s="301"/>
    </row>
    <row r="75" spans="1:18" ht="15.75" customHeight="1">
      <c r="A75" s="830"/>
      <c r="B75" s="474">
        <v>0</v>
      </c>
      <c r="C75" s="6" t="s">
        <v>467</v>
      </c>
      <c r="D75" s="827" t="s">
        <v>593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3146.2498940869123</v>
      </c>
      <c r="L75" s="309">
        <f>AVERAGE(L65:L74)</f>
        <v>984.39085452614574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94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490"/>
      <c r="H77" s="296">
        <f t="shared" si="13"/>
        <v>0</v>
      </c>
      <c r="I77" s="491"/>
      <c r="J77" s="297"/>
      <c r="K77" s="298"/>
      <c r="L77" s="299"/>
      <c r="M77" s="300"/>
      <c r="N77" s="300"/>
      <c r="O77" s="292"/>
      <c r="P77" s="494"/>
      <c r="Q77" s="292"/>
      <c r="R77" s="292"/>
    </row>
    <row r="78" spans="1:18">
      <c r="A78" s="831"/>
      <c r="B78" s="474">
        <v>0</v>
      </c>
      <c r="C78" s="293"/>
      <c r="D78" s="497"/>
      <c r="E78" s="497"/>
      <c r="F78" s="476" t="s">
        <v>133</v>
      </c>
      <c r="G78" s="319"/>
      <c r="H78" s="296">
        <f t="shared" si="13"/>
        <v>0</v>
      </c>
      <c r="I78" s="491"/>
      <c r="J78" s="297"/>
      <c r="K78" s="298"/>
      <c r="L78" s="299"/>
      <c r="M78" s="300"/>
      <c r="N78" s="300"/>
      <c r="O78" s="292"/>
      <c r="P78" s="494"/>
      <c r="Q78" s="292"/>
      <c r="R78" s="292"/>
    </row>
    <row r="79" spans="1:18">
      <c r="A79" s="831"/>
      <c r="B79" s="474">
        <v>0</v>
      </c>
      <c r="C79" s="293"/>
      <c r="D79" s="497"/>
      <c r="E79" s="497"/>
      <c r="F79" s="476" t="s">
        <v>133</v>
      </c>
      <c r="G79" s="319"/>
      <c r="H79" s="296">
        <f t="shared" si="13"/>
        <v>0</v>
      </c>
      <c r="I79" s="491"/>
      <c r="J79" s="297"/>
      <c r="K79" s="298"/>
      <c r="L79" s="299"/>
      <c r="M79" s="300"/>
      <c r="N79" s="300"/>
      <c r="O79" s="292"/>
      <c r="P79" s="494"/>
      <c r="Q79" s="292"/>
      <c r="R79" s="292"/>
    </row>
    <row r="80" spans="1:18">
      <c r="A80" s="831"/>
      <c r="B80" s="474">
        <v>0</v>
      </c>
      <c r="C80" s="293"/>
      <c r="D80" s="497"/>
      <c r="E80" s="497"/>
      <c r="F80" s="476" t="s">
        <v>133</v>
      </c>
      <c r="G80" s="319"/>
      <c r="H80" s="296">
        <f t="shared" si="13"/>
        <v>0</v>
      </c>
      <c r="I80" s="491"/>
      <c r="J80" s="297"/>
      <c r="K80" s="298"/>
      <c r="L80" s="299"/>
      <c r="M80" s="300"/>
      <c r="N80" s="300"/>
      <c r="O80" s="292"/>
      <c r="P80" s="494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593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468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1000</v>
      </c>
      <c r="H82" s="341">
        <f t="shared" ref="H82:H90" si="21">F82*G82</f>
        <v>17220</v>
      </c>
      <c r="I82" s="491"/>
      <c r="J82" s="297">
        <v>3</v>
      </c>
      <c r="K82" s="298">
        <f t="shared" ref="K82" si="22">G82/P82*60</f>
        <v>2999.9999999999868</v>
      </c>
      <c r="L82" s="299">
        <f t="shared" ref="L82" si="23">K82/J82</f>
        <v>999.99999999999557</v>
      </c>
      <c r="M82" s="300">
        <v>0.72222222222222221</v>
      </c>
      <c r="N82" s="300">
        <v>0.73611111111111116</v>
      </c>
      <c r="O82" s="298">
        <v>20</v>
      </c>
      <c r="P82" s="494">
        <f t="shared" ref="P82" si="24">(N82-M82)*24*60</f>
        <v>20.000000000000089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91"/>
      <c r="J83" s="297"/>
      <c r="K83" s="298"/>
      <c r="L83" s="299"/>
      <c r="M83" s="300"/>
      <c r="N83" s="300"/>
      <c r="O83" s="298"/>
      <c r="P83" s="494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9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9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490"/>
      <c r="H86" s="342">
        <f t="shared" si="21"/>
        <v>0</v>
      </c>
      <c r="I86" s="49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490"/>
      <c r="H87" s="342">
        <f t="shared" si="21"/>
        <v>0</v>
      </c>
      <c r="I87" s="49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490"/>
      <c r="H88" s="342">
        <f t="shared" si="21"/>
        <v>0</v>
      </c>
      <c r="I88" s="49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490"/>
      <c r="H89" s="342">
        <f t="shared" si="21"/>
        <v>0</v>
      </c>
      <c r="I89" s="49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490"/>
      <c r="H90" s="342">
        <f t="shared" si="21"/>
        <v>0</v>
      </c>
      <c r="I90" s="49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453</v>
      </c>
      <c r="D91" s="815" t="s">
        <v>593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2999.9999999999868</v>
      </c>
      <c r="L91" s="309">
        <f>AVERAGE(L82:L90)</f>
        <v>999.99999999999557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791</v>
      </c>
      <c r="B92" s="474" t="s">
        <v>131</v>
      </c>
      <c r="C92" s="293"/>
      <c r="D92" s="346" t="s">
        <v>854</v>
      </c>
      <c r="E92" s="340"/>
      <c r="F92" s="476">
        <v>24.54</v>
      </c>
      <c r="G92" s="490">
        <v>1624</v>
      </c>
      <c r="H92" s="296">
        <f t="shared" ref="H92:H99" si="25">F92*G92</f>
        <v>39852.959999999999</v>
      </c>
      <c r="I92" s="491"/>
      <c r="J92" s="297">
        <v>3</v>
      </c>
      <c r="K92" s="298">
        <f>G92/P92*60</f>
        <v>2165.3333333333335</v>
      </c>
      <c r="L92" s="299">
        <f t="shared" ref="L92:L93" si="26">K92/J92</f>
        <v>721.77777777777783</v>
      </c>
      <c r="M92" s="300">
        <v>0.72222222222222221</v>
      </c>
      <c r="N92" s="300">
        <v>0.75347222222222221</v>
      </c>
      <c r="O92" s="292">
        <v>20</v>
      </c>
      <c r="P92" s="494">
        <f>(N92-M92)*24*60</f>
        <v>45</v>
      </c>
      <c r="Q92" s="301"/>
      <c r="R92" s="301"/>
    </row>
    <row r="93" spans="1:18">
      <c r="A93" s="817"/>
      <c r="B93" s="474" t="s">
        <v>131</v>
      </c>
      <c r="C93" s="293"/>
      <c r="D93" s="315" t="s">
        <v>472</v>
      </c>
      <c r="E93" s="335"/>
      <c r="F93" s="476">
        <v>23.27</v>
      </c>
      <c r="G93" s="302">
        <v>1199</v>
      </c>
      <c r="H93" s="296">
        <f t="shared" si="25"/>
        <v>27900.73</v>
      </c>
      <c r="I93" s="491"/>
      <c r="J93" s="297">
        <v>4</v>
      </c>
      <c r="K93" s="298">
        <f t="shared" ref="K93" si="27">G93/P93*60</f>
        <v>2397.9999999999959</v>
      </c>
      <c r="L93" s="299">
        <f t="shared" si="26"/>
        <v>599.49999999999898</v>
      </c>
      <c r="M93" s="300">
        <v>0.76736111111111116</v>
      </c>
      <c r="N93" s="300">
        <v>0.78819444444444453</v>
      </c>
      <c r="O93" s="292">
        <v>20</v>
      </c>
      <c r="P93" s="494">
        <f>(N93-M93)*24*60</f>
        <v>30.000000000000053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91"/>
      <c r="J94" s="297"/>
      <c r="K94" s="298"/>
      <c r="L94" s="299"/>
      <c r="M94" s="300"/>
      <c r="N94" s="300"/>
      <c r="O94" s="292"/>
      <c r="P94" s="494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91"/>
      <c r="J95" s="297"/>
      <c r="K95" s="298"/>
      <c r="L95" s="299"/>
      <c r="M95" s="300"/>
      <c r="N95" s="300"/>
      <c r="O95" s="292"/>
      <c r="P95" s="494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91"/>
      <c r="J96" s="297"/>
      <c r="K96" s="298"/>
      <c r="L96" s="299"/>
      <c r="M96" s="300"/>
      <c r="N96" s="300"/>
      <c r="O96" s="292"/>
      <c r="P96" s="494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91"/>
      <c r="J97" s="297"/>
      <c r="K97" s="298"/>
      <c r="L97" s="299"/>
      <c r="M97" s="300"/>
      <c r="N97" s="300"/>
      <c r="O97" s="292"/>
      <c r="P97" s="494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91"/>
      <c r="J98" s="297"/>
      <c r="K98" s="298"/>
      <c r="L98" s="299"/>
      <c r="M98" s="300"/>
      <c r="N98" s="300"/>
      <c r="O98" s="292"/>
      <c r="P98" s="494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91"/>
      <c r="J99" s="297"/>
      <c r="K99" s="298"/>
      <c r="L99" s="299"/>
      <c r="M99" s="300"/>
      <c r="N99" s="300"/>
      <c r="O99" s="292"/>
      <c r="P99" s="494"/>
      <c r="Q99" s="301"/>
      <c r="R99" s="301"/>
    </row>
    <row r="100" spans="1:18" ht="15.75" customHeight="1">
      <c r="A100" s="818"/>
      <c r="B100" s="474">
        <v>0</v>
      </c>
      <c r="C100" s="6" t="s">
        <v>473</v>
      </c>
      <c r="D100" s="819" t="s">
        <v>593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2281.6666666666647</v>
      </c>
      <c r="L100" s="309">
        <f>AVERAGE(L92:L99)</f>
        <v>660.63888888888846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490">
        <v>1190</v>
      </c>
      <c r="H101" s="296">
        <f t="shared" ref="H101:H110" si="28">F101*G101</f>
        <v>29785.7</v>
      </c>
      <c r="I101" s="491"/>
      <c r="J101" s="297">
        <v>4</v>
      </c>
      <c r="K101" s="298">
        <f>G101/P101*60</f>
        <v>2855.9999999999918</v>
      </c>
      <c r="L101" s="299">
        <f t="shared" ref="L101:L105" si="29">K101/J101</f>
        <v>713.99999999999795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490">
        <v>1847</v>
      </c>
      <c r="H102" s="296">
        <f t="shared" si="28"/>
        <v>45842.54</v>
      </c>
      <c r="I102" s="491"/>
      <c r="J102" s="297">
        <v>4</v>
      </c>
      <c r="K102" s="298">
        <f t="shared" ref="K102:K105" si="31">G102/P102*60</f>
        <v>3166.285714285711</v>
      </c>
      <c r="L102" s="299">
        <f t="shared" si="29"/>
        <v>791.57142857142776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821"/>
      <c r="B103" s="474" t="s">
        <v>131</v>
      </c>
      <c r="C103" s="6"/>
      <c r="D103" s="315" t="s">
        <v>475</v>
      </c>
      <c r="E103" s="315"/>
      <c r="F103" s="476">
        <v>30</v>
      </c>
      <c r="G103" s="490">
        <v>2060</v>
      </c>
      <c r="H103" s="296">
        <f t="shared" si="28"/>
        <v>61800</v>
      </c>
      <c r="I103" s="491"/>
      <c r="J103" s="297">
        <v>3</v>
      </c>
      <c r="K103" s="298">
        <f t="shared" si="31"/>
        <v>3089.9999999999864</v>
      </c>
      <c r="L103" s="299">
        <f t="shared" si="29"/>
        <v>1029.9999999999955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490">
        <v>3222</v>
      </c>
      <c r="H104" s="296">
        <f t="shared" si="28"/>
        <v>92052.540000000008</v>
      </c>
      <c r="I104" s="491"/>
      <c r="J104" s="297">
        <v>3</v>
      </c>
      <c r="K104" s="298">
        <f t="shared" si="31"/>
        <v>2974.1538461538494</v>
      </c>
      <c r="L104" s="299">
        <f t="shared" si="29"/>
        <v>991.3846153846165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490">
        <v>9116</v>
      </c>
      <c r="H105" s="296">
        <f t="shared" si="28"/>
        <v>130228.57142857141</v>
      </c>
      <c r="I105" s="491"/>
      <c r="J105" s="297">
        <v>3</v>
      </c>
      <c r="K105" s="298">
        <f t="shared" si="31"/>
        <v>2956.5405406149594</v>
      </c>
      <c r="L105" s="299">
        <f t="shared" si="29"/>
        <v>985.51351353831978</v>
      </c>
      <c r="M105" s="300">
        <v>46183.934027777781</v>
      </c>
      <c r="N105" s="300">
        <v>46184.0625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9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490"/>
      <c r="H107" s="296">
        <f t="shared" si="28"/>
        <v>0</v>
      </c>
      <c r="I107" s="49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490"/>
      <c r="H108" s="296">
        <f t="shared" si="28"/>
        <v>0</v>
      </c>
      <c r="I108" s="49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490"/>
      <c r="H109" s="296">
        <f t="shared" si="28"/>
        <v>0</v>
      </c>
      <c r="I109" s="49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490"/>
      <c r="H110" s="296">
        <f t="shared" si="28"/>
        <v>0</v>
      </c>
      <c r="I110" s="49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460</v>
      </c>
      <c r="D111" s="822" t="s">
        <v>593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3008.5960202108995</v>
      </c>
      <c r="L111" s="309">
        <f>AVERAGE(L101:L110)</f>
        <v>902.49391149887163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490">
        <v>1884</v>
      </c>
      <c r="H112" s="341">
        <f t="shared" si="13"/>
        <v>31462.799999999999</v>
      </c>
      <c r="I112" s="491"/>
      <c r="J112" s="297">
        <v>3</v>
      </c>
      <c r="K112" s="298">
        <f t="shared" ref="K112:K118" si="32">G112/P112*60</f>
        <v>2825.9999999999986</v>
      </c>
      <c r="L112" s="299">
        <f t="shared" ref="L112:L118" si="33">K112/J112</f>
        <v>941.99999999999955</v>
      </c>
      <c r="M112" s="300">
        <v>0.72222222222222221</v>
      </c>
      <c r="N112" s="300">
        <v>0.75</v>
      </c>
      <c r="O112" s="292">
        <v>20</v>
      </c>
      <c r="P112" s="494">
        <f t="shared" ref="P112:P118" si="34">(N112-M112)*24*60</f>
        <v>40.000000000000014</v>
      </c>
      <c r="Q112" s="292"/>
      <c r="R112" s="292"/>
    </row>
    <row r="113" spans="1:18">
      <c r="A113" s="811"/>
      <c r="B113" s="474" t="s">
        <v>131</v>
      </c>
      <c r="C113" s="314"/>
      <c r="D113" s="497" t="s">
        <v>126</v>
      </c>
      <c r="E113" s="497"/>
      <c r="F113" s="476">
        <v>18.18</v>
      </c>
      <c r="G113" s="490">
        <v>1123</v>
      </c>
      <c r="H113" s="341">
        <f t="shared" si="13"/>
        <v>20416.14</v>
      </c>
      <c r="I113" s="491"/>
      <c r="J113" s="297">
        <v>4</v>
      </c>
      <c r="K113" s="298">
        <f t="shared" si="32"/>
        <v>2695.1999999999925</v>
      </c>
      <c r="L113" s="299">
        <f t="shared" si="33"/>
        <v>673.79999999999814</v>
      </c>
      <c r="M113" s="300">
        <v>0.76388888888888884</v>
      </c>
      <c r="N113" s="300">
        <v>0.78125</v>
      </c>
      <c r="O113" s="292">
        <v>20</v>
      </c>
      <c r="P113" s="494">
        <f t="shared" si="34"/>
        <v>25.000000000000071</v>
      </c>
      <c r="Q113" s="301"/>
      <c r="R113" s="301"/>
    </row>
    <row r="114" spans="1:18">
      <c r="A114" s="811"/>
      <c r="B114" s="474" t="s">
        <v>131</v>
      </c>
      <c r="C114" s="314"/>
      <c r="D114" s="497" t="s">
        <v>477</v>
      </c>
      <c r="E114" s="315"/>
      <c r="F114" s="476">
        <v>18.18</v>
      </c>
      <c r="G114" s="490">
        <v>1282</v>
      </c>
      <c r="H114" s="341">
        <f t="shared" si="13"/>
        <v>23306.76</v>
      </c>
      <c r="I114" s="491"/>
      <c r="J114" s="297">
        <v>3</v>
      </c>
      <c r="K114" s="298">
        <f t="shared" si="32"/>
        <v>3076.7999999999911</v>
      </c>
      <c r="L114" s="299">
        <f t="shared" si="33"/>
        <v>1025.599999999997</v>
      </c>
      <c r="M114" s="300">
        <v>0.79513888888888884</v>
      </c>
      <c r="N114" s="300">
        <v>0.8125</v>
      </c>
      <c r="O114" s="292">
        <v>20</v>
      </c>
      <c r="P114" s="494">
        <f t="shared" si="34"/>
        <v>25.000000000000071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490">
        <v>6106</v>
      </c>
      <c r="H115" s="341">
        <f t="shared" si="13"/>
        <v>101725.96</v>
      </c>
      <c r="I115" s="491"/>
      <c r="J115" s="297">
        <v>4</v>
      </c>
      <c r="K115" s="298">
        <f t="shared" si="32"/>
        <v>3052.9999999999986</v>
      </c>
      <c r="L115" s="299">
        <f t="shared" si="33"/>
        <v>763.24999999999966</v>
      </c>
      <c r="M115" s="300">
        <v>0.82638888888888884</v>
      </c>
      <c r="N115" s="300">
        <v>0.90972222222222221</v>
      </c>
      <c r="O115" s="292">
        <v>20</v>
      </c>
      <c r="P115" s="494">
        <f t="shared" si="34"/>
        <v>120.00000000000006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90">
        <v>1216</v>
      </c>
      <c r="H116" s="341">
        <f t="shared" si="13"/>
        <v>27094.69090909091</v>
      </c>
      <c r="I116" s="491"/>
      <c r="J116" s="297">
        <v>4</v>
      </c>
      <c r="K116" s="298">
        <f t="shared" si="32"/>
        <v>2918.4000000000101</v>
      </c>
      <c r="L116" s="299">
        <f t="shared" si="33"/>
        <v>729.60000000000252</v>
      </c>
      <c r="M116" s="300">
        <v>0.92361111111111116</v>
      </c>
      <c r="N116" s="343">
        <v>0.94097222222222221</v>
      </c>
      <c r="O116" s="292">
        <v>20</v>
      </c>
      <c r="P116" s="494">
        <f t="shared" si="34"/>
        <v>24.999999999999911</v>
      </c>
      <c r="Q116" s="301">
        <v>0.94097222222222221</v>
      </c>
      <c r="R116" s="301">
        <v>0.98263888888888884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90">
        <v>4064</v>
      </c>
      <c r="H117" s="341">
        <f t="shared" ref="H117:H123" si="35">F117*G117</f>
        <v>72708.654545454541</v>
      </c>
      <c r="I117" s="491"/>
      <c r="J117" s="297">
        <v>3</v>
      </c>
      <c r="K117" s="298">
        <f t="shared" si="32"/>
        <v>3483.4285715444357</v>
      </c>
      <c r="L117" s="299">
        <f t="shared" si="33"/>
        <v>1161.1428571814786</v>
      </c>
      <c r="M117" s="300">
        <v>46183.996527777781</v>
      </c>
      <c r="N117" s="300">
        <v>46184.045138888891</v>
      </c>
      <c r="O117" s="298">
        <v>20</v>
      </c>
      <c r="P117" s="494">
        <f t="shared" si="34"/>
        <v>69.999999997671694</v>
      </c>
      <c r="Q117" s="301"/>
      <c r="R117" s="301"/>
    </row>
    <row r="118" spans="1:18">
      <c r="A118" s="811"/>
      <c r="B118" s="474" t="s">
        <v>131</v>
      </c>
      <c r="C118" s="314"/>
      <c r="D118" s="315" t="s">
        <v>799</v>
      </c>
      <c r="E118" s="331"/>
      <c r="F118" s="476">
        <v>14.03</v>
      </c>
      <c r="G118" s="490">
        <v>6489</v>
      </c>
      <c r="H118" s="341">
        <f t="shared" si="35"/>
        <v>91040.67</v>
      </c>
      <c r="I118" s="491"/>
      <c r="J118" s="297">
        <v>3</v>
      </c>
      <c r="K118" s="298">
        <f t="shared" si="32"/>
        <v>2994.9230769230771</v>
      </c>
      <c r="L118" s="299">
        <f t="shared" si="33"/>
        <v>998.30769230769238</v>
      </c>
      <c r="M118" s="300">
        <v>6.5972222222222224E-2</v>
      </c>
      <c r="N118" s="300">
        <v>0.15625</v>
      </c>
      <c r="O118" s="298">
        <v>20</v>
      </c>
      <c r="P118" s="494">
        <f t="shared" si="34"/>
        <v>130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490"/>
      <c r="H119" s="341">
        <f t="shared" si="35"/>
        <v>0</v>
      </c>
      <c r="I119" s="491"/>
      <c r="J119" s="297"/>
      <c r="K119" s="298"/>
      <c r="L119" s="299"/>
      <c r="M119" s="300"/>
      <c r="N119" s="300"/>
      <c r="O119" s="292"/>
      <c r="P119" s="494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490"/>
      <c r="H120" s="341">
        <f t="shared" si="35"/>
        <v>0</v>
      </c>
      <c r="I120" s="491"/>
      <c r="J120" s="297"/>
      <c r="K120" s="298"/>
      <c r="L120" s="299"/>
      <c r="M120" s="300"/>
      <c r="N120" s="300"/>
      <c r="O120" s="292"/>
      <c r="P120" s="494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490"/>
      <c r="H121" s="341">
        <f t="shared" si="35"/>
        <v>0</v>
      </c>
      <c r="I121" s="491"/>
      <c r="J121" s="297"/>
      <c r="K121" s="298"/>
      <c r="L121" s="299"/>
      <c r="M121" s="300"/>
      <c r="N121" s="300"/>
      <c r="O121" s="292"/>
      <c r="P121" s="494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490"/>
      <c r="H122" s="341">
        <f t="shared" si="35"/>
        <v>0</v>
      </c>
      <c r="I122" s="491"/>
      <c r="J122" s="297"/>
      <c r="K122" s="298"/>
      <c r="L122" s="299"/>
      <c r="M122" s="300"/>
      <c r="N122" s="300"/>
      <c r="O122" s="292"/>
      <c r="P122" s="494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490"/>
      <c r="H123" s="341">
        <f t="shared" si="35"/>
        <v>0</v>
      </c>
      <c r="I123" s="491"/>
      <c r="J123" s="297"/>
      <c r="K123" s="298"/>
      <c r="L123" s="299"/>
      <c r="M123" s="300"/>
      <c r="N123" s="300"/>
      <c r="O123" s="292"/>
      <c r="P123" s="494"/>
      <c r="Q123" s="301"/>
      <c r="R123" s="301"/>
    </row>
    <row r="124" spans="1:18" ht="17.399999999999999" customHeight="1">
      <c r="A124" s="811"/>
      <c r="B124" s="293">
        <v>0</v>
      </c>
      <c r="C124" s="6" t="s">
        <v>467</v>
      </c>
      <c r="D124" s="812" t="s">
        <v>593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3006.8216640667861</v>
      </c>
      <c r="L124" s="309">
        <f>AVERAGE(L112:L123)</f>
        <v>899.10007849845249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44" activePane="bottomLeft" state="frozen"/>
      <selection activeCell="M36" sqref="M36"/>
      <selection pane="bottomLeft" activeCell="L53" sqref="L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928</v>
      </c>
      <c r="B1" s="28"/>
      <c r="C1" s="28"/>
      <c r="D1" s="501" t="s">
        <v>929</v>
      </c>
      <c r="E1" s="29">
        <f>SUM(G5:G173)</f>
        <v>199837.34999999998</v>
      </c>
      <c r="F1" s="502" t="s">
        <v>3</v>
      </c>
      <c r="G1" s="30">
        <f>SUM(H5:H173)</f>
        <v>8170260.2930149538</v>
      </c>
      <c r="H1" s="498" t="s">
        <v>37</v>
      </c>
      <c r="I1" s="31">
        <f>M17+M30+M43+M56+M69+M82+M95+M108+M121+M134+M147+M160+M173</f>
        <v>195.01388888888889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930</v>
      </c>
      <c r="Q1" s="938"/>
      <c r="R1" s="938"/>
      <c r="S1" s="938"/>
      <c r="T1" s="938" t="s">
        <v>931</v>
      </c>
      <c r="U1" s="938"/>
      <c r="V1" s="938"/>
      <c r="W1" s="938"/>
      <c r="X1" s="938"/>
      <c r="Y1" s="938"/>
      <c r="Z1" s="32" t="s">
        <v>932</v>
      </c>
      <c r="AA1" s="32" t="s">
        <v>933</v>
      </c>
      <c r="AB1" s="945" t="s">
        <v>934</v>
      </c>
      <c r="AC1" s="946"/>
      <c r="AD1" s="32" t="s">
        <v>932</v>
      </c>
      <c r="AE1" s="32" t="s">
        <v>935</v>
      </c>
      <c r="AF1" s="938" t="s">
        <v>936</v>
      </c>
      <c r="AG1" s="939"/>
      <c r="AH1" s="939"/>
    </row>
    <row r="2" spans="1:34" ht="26.25" customHeight="1">
      <c r="A2" s="940" t="s">
        <v>937</v>
      </c>
      <c r="B2" s="940"/>
      <c r="C2" s="501"/>
      <c r="D2" s="501" t="s">
        <v>938</v>
      </c>
      <c r="E2" s="34">
        <f>AVERAGE(O17,O30,O43,O56,O69,O82,O95,O108,O121,O134,O147,O160,O173)</f>
        <v>124.43518748136876</v>
      </c>
      <c r="F2" s="35" t="s">
        <v>40</v>
      </c>
      <c r="G2" s="36">
        <f>G1/E1</f>
        <v>40.884550826034044</v>
      </c>
      <c r="H2" s="498" t="s">
        <v>41</v>
      </c>
      <c r="I2" s="498">
        <f>COUNT(I5:I173)</f>
        <v>15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939"/>
      <c r="AG2" s="939"/>
      <c r="AH2" s="939"/>
    </row>
    <row r="3" spans="1:34" ht="30.6" customHeight="1">
      <c r="A3" s="879" t="s">
        <v>939</v>
      </c>
      <c r="B3" s="879" t="s">
        <v>42</v>
      </c>
      <c r="C3" s="936"/>
      <c r="D3" s="879" t="s">
        <v>940</v>
      </c>
      <c r="E3" s="879"/>
      <c r="F3" s="936" t="s">
        <v>43</v>
      </c>
      <c r="G3" s="928" t="s">
        <v>44</v>
      </c>
      <c r="H3" s="936" t="s">
        <v>45</v>
      </c>
      <c r="I3" s="930" t="s">
        <v>941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942</v>
      </c>
      <c r="O3" s="908" t="s">
        <v>938</v>
      </c>
      <c r="P3" s="934" t="s">
        <v>943</v>
      </c>
      <c r="Q3" s="908" t="s">
        <v>938</v>
      </c>
      <c r="R3" s="935" t="s">
        <v>944</v>
      </c>
      <c r="S3" s="909" t="s">
        <v>945</v>
      </c>
      <c r="T3" s="928" t="s">
        <v>48</v>
      </c>
      <c r="U3" s="928"/>
      <c r="V3" s="929" t="s">
        <v>49</v>
      </c>
      <c r="W3" s="930" t="s">
        <v>946</v>
      </c>
      <c r="X3" s="928" t="s">
        <v>947</v>
      </c>
      <c r="Y3" s="928"/>
      <c r="Z3" s="931" t="s">
        <v>948</v>
      </c>
      <c r="AA3" s="932"/>
      <c r="AB3" s="941" t="s">
        <v>949</v>
      </c>
      <c r="AC3" s="942"/>
      <c r="AD3" s="943" t="s">
        <v>950</v>
      </c>
      <c r="AE3" s="944"/>
      <c r="AF3" s="933" t="s">
        <v>951</v>
      </c>
      <c r="AG3" s="935" t="s">
        <v>952</v>
      </c>
      <c r="AH3" s="909" t="s">
        <v>953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508" t="s">
        <v>50</v>
      </c>
      <c r="U4" s="508" t="s">
        <v>51</v>
      </c>
      <c r="V4" s="928"/>
      <c r="W4" s="930"/>
      <c r="X4" s="502" t="s">
        <v>954</v>
      </c>
      <c r="Y4" s="502" t="s">
        <v>36</v>
      </c>
      <c r="Z4" s="508" t="s">
        <v>955</v>
      </c>
      <c r="AA4" s="508" t="s">
        <v>956</v>
      </c>
      <c r="AB4" s="942"/>
      <c r="AC4" s="942"/>
      <c r="AD4" s="508" t="s">
        <v>957</v>
      </c>
      <c r="AE4" s="39" t="s">
        <v>958</v>
      </c>
      <c r="AF4" s="933"/>
      <c r="AG4" s="935"/>
      <c r="AH4" s="909"/>
    </row>
    <row r="5" spans="1:34" ht="18.75" customHeight="1">
      <c r="A5" s="925" t="s">
        <v>959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6884</v>
      </c>
      <c r="H5" s="45">
        <f t="shared" ref="H5:H16" si="0">F5*G5</f>
        <v>260421.72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1" si="1">G5/W5*60</f>
        <v>2373.7931034482754</v>
      </c>
      <c r="O5" s="47">
        <f t="shared" ref="O5:O11" si="2">N5/M5</f>
        <v>118.68965517241377</v>
      </c>
      <c r="P5" s="48">
        <f t="shared" ref="P5:P11" si="3">M5-J5</f>
        <v>0</v>
      </c>
      <c r="Q5" s="49">
        <f t="shared" ref="Q5:Q11" si="4">O5-L5</f>
        <v>-1.3103448275862348</v>
      </c>
      <c r="R5" s="506">
        <f t="shared" ref="R5:R11" si="5">O5/L5</f>
        <v>0.98908045977011472</v>
      </c>
      <c r="S5" s="894">
        <f>R17</f>
        <v>0.93063912986468811</v>
      </c>
      <c r="T5" s="89">
        <v>0.25</v>
      </c>
      <c r="U5" s="89">
        <v>0.37083333333333335</v>
      </c>
      <c r="V5" s="502">
        <v>5</v>
      </c>
      <c r="W5" s="499">
        <f>(U5-T5)*24*60</f>
        <v>174.00000000000003</v>
      </c>
      <c r="X5" s="502"/>
      <c r="Y5" s="502"/>
      <c r="Z5" s="51"/>
      <c r="AA5" s="51"/>
      <c r="AB5" s="879"/>
      <c r="AC5" s="879"/>
      <c r="AD5" s="52"/>
      <c r="AE5" s="52"/>
      <c r="AF5" s="48">
        <f t="shared" ref="AF5:AF70" si="6">N5-K5</f>
        <v>-26.20689655172464</v>
      </c>
      <c r="AG5" s="506">
        <f t="shared" ref="AG5:AG70" si="7">N5/K5</f>
        <v>0.98908045977011472</v>
      </c>
      <c r="AH5" s="894">
        <f>AG17</f>
        <v>0.93266864067407673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6505.92</v>
      </c>
      <c r="H6" s="45">
        <f t="shared" si="0"/>
        <v>305322.82559999998</v>
      </c>
      <c r="I6" s="499"/>
      <c r="J6" s="46">
        <v>20</v>
      </c>
      <c r="K6" s="44">
        <v>2400</v>
      </c>
      <c r="L6" s="47">
        <v>120</v>
      </c>
      <c r="M6" s="500">
        <v>20</v>
      </c>
      <c r="N6" s="44">
        <f t="shared" si="1"/>
        <v>2337.4562874251501</v>
      </c>
      <c r="O6" s="47">
        <f t="shared" si="2"/>
        <v>116.8728143712575</v>
      </c>
      <c r="P6" s="48">
        <f t="shared" si="3"/>
        <v>0</v>
      </c>
      <c r="Q6" s="49">
        <f t="shared" si="4"/>
        <v>-3.1271856287424953</v>
      </c>
      <c r="R6" s="506">
        <f t="shared" si="5"/>
        <v>0.97394011976047923</v>
      </c>
      <c r="S6" s="894"/>
      <c r="T6" s="89">
        <v>0.38680555555555557</v>
      </c>
      <c r="U6" s="89">
        <v>0.50277777777777777</v>
      </c>
      <c r="V6" s="502">
        <v>23</v>
      </c>
      <c r="W6" s="499">
        <f t="shared" ref="W6:W17" si="8">(U6-T6)*24*60</f>
        <v>166.99999999999997</v>
      </c>
      <c r="X6" s="53">
        <v>0.375</v>
      </c>
      <c r="Y6" s="53">
        <v>0.38541666666666669</v>
      </c>
      <c r="Z6" s="54"/>
      <c r="AA6" s="54"/>
      <c r="AB6" s="879"/>
      <c r="AC6" s="879"/>
      <c r="AD6" s="516"/>
      <c r="AE6" s="516"/>
      <c r="AF6" s="48">
        <f t="shared" si="6"/>
        <v>-62.543712574849906</v>
      </c>
      <c r="AG6" s="506">
        <f t="shared" si="7"/>
        <v>0.97394011976047923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1369</v>
      </c>
      <c r="H7" s="45">
        <f t="shared" si="0"/>
        <v>53377.310000000005</v>
      </c>
      <c r="I7" s="499"/>
      <c r="J7" s="46">
        <v>17</v>
      </c>
      <c r="K7" s="44">
        <v>2700</v>
      </c>
      <c r="L7" s="47">
        <v>158.8235294117647</v>
      </c>
      <c r="M7" s="500">
        <v>17</v>
      </c>
      <c r="N7" s="44">
        <f t="shared" si="1"/>
        <v>2415.8823529411734</v>
      </c>
      <c r="O7" s="47">
        <f t="shared" si="2"/>
        <v>142.11072664359844</v>
      </c>
      <c r="P7" s="48">
        <f t="shared" si="3"/>
        <v>0</v>
      </c>
      <c r="Q7" s="49">
        <f t="shared" si="4"/>
        <v>-16.712802768166256</v>
      </c>
      <c r="R7" s="506">
        <f t="shared" si="5"/>
        <v>0.89477124183006429</v>
      </c>
      <c r="S7" s="894"/>
      <c r="T7" s="89">
        <v>0.54305555555555551</v>
      </c>
      <c r="U7" s="89">
        <v>0.56666666666666665</v>
      </c>
      <c r="V7" s="502">
        <v>5</v>
      </c>
      <c r="W7" s="499">
        <f t="shared" si="8"/>
        <v>34.000000000000043</v>
      </c>
      <c r="X7" s="53"/>
      <c r="Y7" s="53"/>
      <c r="Z7" s="54"/>
      <c r="AA7" s="54"/>
      <c r="AB7" s="879"/>
      <c r="AC7" s="879"/>
      <c r="AD7" s="516"/>
      <c r="AE7" s="516"/>
      <c r="AF7" s="48">
        <f t="shared" si="6"/>
        <v>-284.11764705882661</v>
      </c>
      <c r="AG7" s="506">
        <f t="shared" si="7"/>
        <v>0.89477124183006418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1789</v>
      </c>
      <c r="H8" s="45">
        <f t="shared" si="0"/>
        <v>51630.54</v>
      </c>
      <c r="I8" s="499"/>
      <c r="J8" s="46">
        <v>17</v>
      </c>
      <c r="K8" s="44">
        <v>2700</v>
      </c>
      <c r="L8" s="47">
        <v>158.8235294117647</v>
      </c>
      <c r="M8" s="500">
        <v>17</v>
      </c>
      <c r="N8" s="44">
        <f t="shared" si="1"/>
        <v>2385.333333333333</v>
      </c>
      <c r="O8" s="47">
        <f t="shared" si="2"/>
        <v>140.31372549019605</v>
      </c>
      <c r="P8" s="48">
        <f t="shared" si="3"/>
        <v>0</v>
      </c>
      <c r="Q8" s="49">
        <f t="shared" si="4"/>
        <v>-18.509803921568647</v>
      </c>
      <c r="R8" s="506">
        <f t="shared" si="5"/>
        <v>0.88345679012345668</v>
      </c>
      <c r="S8" s="894"/>
      <c r="T8" s="89">
        <v>0.5708333333333333</v>
      </c>
      <c r="U8" s="89">
        <v>0.6020833333333333</v>
      </c>
      <c r="V8" s="502">
        <v>6</v>
      </c>
      <c r="W8" s="499">
        <f t="shared" si="8"/>
        <v>45</v>
      </c>
      <c r="X8" s="53"/>
      <c r="Y8" s="53"/>
      <c r="Z8" s="54"/>
      <c r="AA8" s="54"/>
      <c r="AB8" s="879"/>
      <c r="AC8" s="879"/>
      <c r="AD8" s="516"/>
      <c r="AE8" s="516"/>
      <c r="AF8" s="48">
        <f t="shared" si="6"/>
        <v>-314.66666666666697</v>
      </c>
      <c r="AG8" s="506">
        <f t="shared" si="7"/>
        <v>0.88345679012345668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2422</v>
      </c>
      <c r="H9" s="45">
        <f t="shared" si="0"/>
        <v>75348.42</v>
      </c>
      <c r="I9" s="516"/>
      <c r="J9" s="46">
        <v>18</v>
      </c>
      <c r="K9" s="44">
        <v>2700</v>
      </c>
      <c r="L9" s="47">
        <v>150</v>
      </c>
      <c r="M9" s="500">
        <v>18</v>
      </c>
      <c r="N9" s="44">
        <f t="shared" si="1"/>
        <v>2505.5172413793121</v>
      </c>
      <c r="O9" s="47">
        <f t="shared" si="2"/>
        <v>139.19540229885067</v>
      </c>
      <c r="P9" s="48">
        <f t="shared" si="3"/>
        <v>0</v>
      </c>
      <c r="Q9" s="49">
        <f t="shared" si="4"/>
        <v>-10.804597701149333</v>
      </c>
      <c r="R9" s="506">
        <f t="shared" si="5"/>
        <v>0.92796934865900449</v>
      </c>
      <c r="S9" s="894"/>
      <c r="T9" s="89">
        <v>0.60763888888888884</v>
      </c>
      <c r="U9" s="89">
        <v>0.64791666666666659</v>
      </c>
      <c r="V9" s="502">
        <v>8</v>
      </c>
      <c r="W9" s="499">
        <f t="shared" si="8"/>
        <v>57.999999999999957</v>
      </c>
      <c r="X9" s="53"/>
      <c r="Y9" s="53"/>
      <c r="Z9" s="54"/>
      <c r="AA9" s="54"/>
      <c r="AB9" s="879"/>
      <c r="AC9" s="879"/>
      <c r="AD9" s="516"/>
      <c r="AE9" s="516"/>
      <c r="AF9" s="48">
        <f t="shared" si="6"/>
        <v>-194.48275862068795</v>
      </c>
      <c r="AG9" s="506">
        <f t="shared" si="7"/>
        <v>0.92796934865900449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499"/>
      <c r="J10" s="46">
        <v>17</v>
      </c>
      <c r="K10" s="44">
        <v>2700</v>
      </c>
      <c r="L10" s="47">
        <v>158.8235294117647</v>
      </c>
      <c r="M10" s="500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06">
        <f t="shared" si="5"/>
        <v>0.89233176838810557</v>
      </c>
      <c r="S10" s="895"/>
      <c r="T10" s="89">
        <v>0.66388888888888875</v>
      </c>
      <c r="U10" s="89">
        <v>0.71319444444444435</v>
      </c>
      <c r="V10" s="502">
        <v>23</v>
      </c>
      <c r="W10" s="499">
        <f t="shared" si="8"/>
        <v>71.000000000000071</v>
      </c>
      <c r="X10" s="53">
        <v>0.65277777777777779</v>
      </c>
      <c r="Y10" s="53">
        <v>0.66319444444444442</v>
      </c>
      <c r="Z10" s="54"/>
      <c r="AA10" s="54"/>
      <c r="AB10" s="879"/>
      <c r="AC10" s="879"/>
      <c r="AD10" s="516"/>
      <c r="AE10" s="516"/>
      <c r="AF10" s="48">
        <f t="shared" si="6"/>
        <v>-290.70422535211492</v>
      </c>
      <c r="AG10" s="506">
        <f t="shared" si="7"/>
        <v>0.89233176838810557</v>
      </c>
      <c r="AH10" s="895"/>
    </row>
    <row r="11" spans="1:34" ht="19.2" customHeight="1">
      <c r="A11" s="927"/>
      <c r="B11" s="40" t="s">
        <v>127</v>
      </c>
      <c r="C11" s="41"/>
      <c r="D11" s="42" t="s">
        <v>60</v>
      </c>
      <c r="E11" s="43"/>
      <c r="F11" s="355">
        <v>36.86</v>
      </c>
      <c r="G11" s="44">
        <v>1813.6999999999998</v>
      </c>
      <c r="H11" s="45">
        <f t="shared" si="0"/>
        <v>66852.981999999989</v>
      </c>
      <c r="I11" s="499">
        <v>1</v>
      </c>
      <c r="J11" s="46">
        <v>17</v>
      </c>
      <c r="K11" s="44">
        <v>2250</v>
      </c>
      <c r="L11" s="47">
        <v>132.35294117647058</v>
      </c>
      <c r="M11" s="500">
        <v>17</v>
      </c>
      <c r="N11" s="44">
        <f t="shared" si="1"/>
        <v>2220.8571428571431</v>
      </c>
      <c r="O11" s="47">
        <f t="shared" si="2"/>
        <v>130.63865546218489</v>
      </c>
      <c r="P11" s="48">
        <f t="shared" si="3"/>
        <v>0</v>
      </c>
      <c r="Q11" s="49">
        <f t="shared" si="4"/>
        <v>-1.714285714285694</v>
      </c>
      <c r="R11" s="506">
        <f t="shared" si="5"/>
        <v>0.98704761904761917</v>
      </c>
      <c r="S11" s="895"/>
      <c r="T11" s="89">
        <v>0.71805555555555545</v>
      </c>
      <c r="U11" s="89">
        <v>0.75208333333333321</v>
      </c>
      <c r="V11" s="502">
        <v>7</v>
      </c>
      <c r="W11" s="499">
        <f t="shared" si="8"/>
        <v>48.999999999999986</v>
      </c>
      <c r="X11" s="53"/>
      <c r="Y11" s="53"/>
      <c r="Z11" s="54"/>
      <c r="AA11" s="54"/>
      <c r="AB11" s="879"/>
      <c r="AC11" s="879"/>
      <c r="AD11" s="516">
        <v>1</v>
      </c>
      <c r="AE11" s="516"/>
      <c r="AF11" s="48">
        <f t="shared" si="6"/>
        <v>-29.142857142856883</v>
      </c>
      <c r="AG11" s="506">
        <f t="shared" si="7"/>
        <v>0.98704761904761917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895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879"/>
      <c r="AC12" s="879"/>
      <c r="AD12" s="516"/>
      <c r="AE12" s="516"/>
      <c r="AF12" s="48">
        <f t="shared" si="6"/>
        <v>0</v>
      </c>
      <c r="AG12" s="506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895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879"/>
      <c r="AC13" s="879"/>
      <c r="AD13" s="516"/>
      <c r="AE13" s="516"/>
      <c r="AF13" s="48">
        <f t="shared" si="6"/>
        <v>0</v>
      </c>
      <c r="AG13" s="50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895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879"/>
      <c r="AC14" s="879"/>
      <c r="AD14" s="516"/>
      <c r="AE14" s="516"/>
      <c r="AF14" s="48">
        <f t="shared" si="6"/>
        <v>0</v>
      </c>
      <c r="AG14" s="50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895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879"/>
      <c r="AC15" s="879"/>
      <c r="AD15" s="516"/>
      <c r="AE15" s="516"/>
      <c r="AF15" s="48">
        <f t="shared" si="6"/>
        <v>0</v>
      </c>
      <c r="AG15" s="50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895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879"/>
      <c r="AC16" s="879"/>
      <c r="AD16" s="516"/>
      <c r="AE16" s="516"/>
      <c r="AF16" s="48">
        <f t="shared" si="6"/>
        <v>0</v>
      </c>
      <c r="AG16" s="50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960</v>
      </c>
      <c r="D17" s="889" t="s">
        <v>961</v>
      </c>
      <c r="E17" s="889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</v>
      </c>
      <c r="N17" s="70">
        <f t="shared" si="9"/>
        <v>2378.3050337188956</v>
      </c>
      <c r="O17" s="73">
        <f t="shared" si="9"/>
        <v>132.7920371857345</v>
      </c>
      <c r="P17" s="65">
        <f t="shared" ref="P17:P28" si="10">M17-J17</f>
        <v>0</v>
      </c>
      <c r="Q17" s="74">
        <f t="shared" ref="Q17:Q25" si="11">O17-L17</f>
        <v>-9.8970384445176194</v>
      </c>
      <c r="R17" s="75">
        <f>O17/L17</f>
        <v>0.93063912986468811</v>
      </c>
      <c r="S17" s="895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-171.69496628110437</v>
      </c>
      <c r="AG17" s="507">
        <f t="shared" si="7"/>
        <v>0.93266864067407673</v>
      </c>
      <c r="AH17" s="895"/>
    </row>
    <row r="18" spans="1:34" ht="19.2" customHeight="1">
      <c r="A18" s="877" t="s">
        <v>962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1425</v>
      </c>
      <c r="H18" s="84">
        <f t="shared" ref="H18:H29" si="12">F18*G18</f>
        <v>39187.5</v>
      </c>
      <c r="I18" s="51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1526.7857142857144</v>
      </c>
      <c r="O18" s="86">
        <f t="shared" ref="O18:O25" si="14">N18/M18</f>
        <v>127.23214285714288</v>
      </c>
      <c r="P18" s="54">
        <f t="shared" si="10"/>
        <v>0</v>
      </c>
      <c r="Q18" s="88">
        <f t="shared" si="11"/>
        <v>-39.434523809523782</v>
      </c>
      <c r="R18" s="509">
        <f t="shared" ref="R18:R25" si="15">O18/L18</f>
        <v>0.76339285714285732</v>
      </c>
      <c r="S18" s="878">
        <f>R30</f>
        <v>0.86759153628404828</v>
      </c>
      <c r="T18" s="89">
        <v>0.125</v>
      </c>
      <c r="U18" s="89">
        <v>0.16388888888888889</v>
      </c>
      <c r="V18" s="516">
        <v>5</v>
      </c>
      <c r="W18" s="90">
        <f>(U18-T18)*24*60</f>
        <v>56</v>
      </c>
      <c r="X18" s="86"/>
      <c r="Y18" s="86"/>
      <c r="Z18" s="54"/>
      <c r="AA18" s="54"/>
      <c r="AB18" s="879"/>
      <c r="AC18" s="879"/>
      <c r="AD18" s="516"/>
      <c r="AE18" s="516"/>
      <c r="AF18" s="91">
        <f t="shared" si="6"/>
        <v>-473.21428571428555</v>
      </c>
      <c r="AG18" s="92">
        <f t="shared" si="7"/>
        <v>0.76339285714285721</v>
      </c>
      <c r="AH18" s="920">
        <f>AG30</f>
        <v>0.89665538988362425</v>
      </c>
    </row>
    <row r="19" spans="1:34" ht="19.2" customHeight="1">
      <c r="A19" s="877"/>
      <c r="B19" s="513" t="s">
        <v>127</v>
      </c>
      <c r="C19" s="512"/>
      <c r="D19" s="82" t="s">
        <v>60</v>
      </c>
      <c r="E19" s="83"/>
      <c r="F19" s="355">
        <v>36.86</v>
      </c>
      <c r="G19" s="57">
        <v>3368.3</v>
      </c>
      <c r="H19" s="84">
        <f t="shared" si="12"/>
        <v>124155.538</v>
      </c>
      <c r="I19" s="516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2173.0967741935488</v>
      </c>
      <c r="O19" s="95">
        <f t="shared" si="14"/>
        <v>120.72759856630826</v>
      </c>
      <c r="P19" s="54">
        <f t="shared" si="10"/>
        <v>1</v>
      </c>
      <c r="Q19" s="88">
        <f t="shared" si="11"/>
        <v>-11.625342610162321</v>
      </c>
      <c r="R19" s="509">
        <f t="shared" si="15"/>
        <v>0.91216407805655131</v>
      </c>
      <c r="S19" s="878"/>
      <c r="T19" s="89">
        <v>0.16875000000000001</v>
      </c>
      <c r="U19" s="89">
        <v>0.23333333333333334</v>
      </c>
      <c r="V19" s="516">
        <v>7</v>
      </c>
      <c r="W19" s="90">
        <f>(U19-T19)*24*60</f>
        <v>92.999999999999986</v>
      </c>
      <c r="X19" s="96"/>
      <c r="Y19" s="96"/>
      <c r="Z19" s="54"/>
      <c r="AA19" s="54"/>
      <c r="AB19" s="879"/>
      <c r="AC19" s="879"/>
      <c r="AD19" s="516"/>
      <c r="AE19" s="516"/>
      <c r="AF19" s="48">
        <f t="shared" si="6"/>
        <v>-76.903225806451246</v>
      </c>
      <c r="AG19" s="506">
        <f t="shared" si="7"/>
        <v>0.96582078853046616</v>
      </c>
      <c r="AH19" s="921"/>
    </row>
    <row r="20" spans="1:34" ht="19.2" customHeight="1">
      <c r="A20" s="877"/>
      <c r="B20" s="513" t="s">
        <v>129</v>
      </c>
      <c r="C20" s="55"/>
      <c r="D20" s="42" t="s">
        <v>62</v>
      </c>
      <c r="E20" s="83"/>
      <c r="F20" s="355">
        <v>38.39</v>
      </c>
      <c r="G20" s="57">
        <v>1502.8</v>
      </c>
      <c r="H20" s="84">
        <f t="shared" si="12"/>
        <v>57692.491999999998</v>
      </c>
      <c r="I20" s="516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1431.238095238095</v>
      </c>
      <c r="O20" s="95">
        <f t="shared" si="14"/>
        <v>89.452380952380935</v>
      </c>
      <c r="P20" s="54">
        <f t="shared" si="10"/>
        <v>0</v>
      </c>
      <c r="Q20" s="88">
        <f t="shared" si="11"/>
        <v>-12.797619047619065</v>
      </c>
      <c r="R20" s="509">
        <f t="shared" si="15"/>
        <v>0.87483991151472795</v>
      </c>
      <c r="S20" s="878"/>
      <c r="T20" s="89">
        <v>0.24930555555555556</v>
      </c>
      <c r="U20" s="89">
        <v>0.29305555555555557</v>
      </c>
      <c r="V20" s="516">
        <v>23</v>
      </c>
      <c r="W20" s="90">
        <f t="shared" ref="W20:W29" si="16">(U20-T20)*24*60</f>
        <v>63.000000000000014</v>
      </c>
      <c r="X20" s="96">
        <v>0.24513888888888888</v>
      </c>
      <c r="Y20" s="96">
        <v>0.24861111111111112</v>
      </c>
      <c r="Z20" s="54"/>
      <c r="AA20" s="54"/>
      <c r="AB20" s="879"/>
      <c r="AC20" s="879"/>
      <c r="AD20" s="516"/>
      <c r="AE20" s="516"/>
      <c r="AF20" s="91">
        <f t="shared" si="6"/>
        <v>-204.76190476190504</v>
      </c>
      <c r="AG20" s="92">
        <f t="shared" si="7"/>
        <v>0.87483991151472795</v>
      </c>
      <c r="AH20" s="921"/>
    </row>
    <row r="21" spans="1:34" ht="19.2" customHeight="1">
      <c r="A21" s="877"/>
      <c r="B21" s="513" t="s">
        <v>129</v>
      </c>
      <c r="C21" s="97"/>
      <c r="D21" s="98" t="s">
        <v>817</v>
      </c>
      <c r="E21" s="43"/>
      <c r="F21" s="355">
        <v>49.91</v>
      </c>
      <c r="G21" s="44">
        <v>1916.9499999999998</v>
      </c>
      <c r="H21" s="84">
        <f t="shared" si="12"/>
        <v>95674.974499999982</v>
      </c>
      <c r="I21" s="50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1419.9629629629624</v>
      </c>
      <c r="O21" s="95">
        <f t="shared" si="14"/>
        <v>78.886831275720127</v>
      </c>
      <c r="P21" s="54">
        <f t="shared" si="10"/>
        <v>1</v>
      </c>
      <c r="Q21" s="88">
        <f t="shared" si="11"/>
        <v>-9.3484628419269313</v>
      </c>
      <c r="R21" s="509">
        <f t="shared" si="15"/>
        <v>0.8940507544581614</v>
      </c>
      <c r="S21" s="878"/>
      <c r="T21" s="89">
        <v>0.2986111111111111</v>
      </c>
      <c r="U21" s="89">
        <v>0.35486111111111113</v>
      </c>
      <c r="V21" s="516">
        <v>8</v>
      </c>
      <c r="W21" s="90">
        <f t="shared" si="16"/>
        <v>81.000000000000028</v>
      </c>
      <c r="X21" s="96"/>
      <c r="Y21" s="96"/>
      <c r="Z21" s="54"/>
      <c r="AA21" s="54"/>
      <c r="AB21" s="879"/>
      <c r="AC21" s="879"/>
      <c r="AD21" s="516"/>
      <c r="AE21" s="516"/>
      <c r="AF21" s="48">
        <f t="shared" si="6"/>
        <v>-80.037037037037635</v>
      </c>
      <c r="AG21" s="506">
        <f t="shared" si="7"/>
        <v>0.94664197530864158</v>
      </c>
      <c r="AH21" s="922"/>
    </row>
    <row r="22" spans="1:34" ht="19.2" customHeight="1">
      <c r="A22" s="877"/>
      <c r="B22" s="513" t="s">
        <v>130</v>
      </c>
      <c r="C22" s="97"/>
      <c r="D22" s="42" t="s">
        <v>61</v>
      </c>
      <c r="E22" s="43"/>
      <c r="F22" s="355">
        <v>43.14</v>
      </c>
      <c r="G22" s="44">
        <v>1131</v>
      </c>
      <c r="H22" s="84">
        <f t="shared" si="12"/>
        <v>48791.340000000004</v>
      </c>
      <c r="I22" s="50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1384.8979591836739</v>
      </c>
      <c r="O22" s="95">
        <f t="shared" si="14"/>
        <v>81.464585834333761</v>
      </c>
      <c r="P22" s="54">
        <f t="shared" si="10"/>
        <v>1</v>
      </c>
      <c r="Q22" s="88">
        <f t="shared" si="11"/>
        <v>-8.5354141656662392</v>
      </c>
      <c r="R22" s="509">
        <f t="shared" si="15"/>
        <v>0.90516206482593065</v>
      </c>
      <c r="S22" s="878"/>
      <c r="T22" s="89">
        <v>0.37013888888888891</v>
      </c>
      <c r="U22" s="89">
        <v>0.40416666666666667</v>
      </c>
      <c r="V22" s="516">
        <v>22</v>
      </c>
      <c r="W22" s="90">
        <f t="shared" si="16"/>
        <v>48.999999999999986</v>
      </c>
      <c r="X22" s="96">
        <v>0.35972222222222222</v>
      </c>
      <c r="Y22" s="96">
        <v>0.36944444444444446</v>
      </c>
      <c r="Z22" s="54"/>
      <c r="AA22" s="54"/>
      <c r="AB22" s="879"/>
      <c r="AC22" s="879"/>
      <c r="AD22" s="516"/>
      <c r="AE22" s="516"/>
      <c r="AF22" s="91">
        <f t="shared" si="6"/>
        <v>-55.102040816326053</v>
      </c>
      <c r="AG22" s="92">
        <f t="shared" si="7"/>
        <v>0.96173469387755139</v>
      </c>
      <c r="AH22" s="922"/>
    </row>
    <row r="23" spans="1:34" ht="19.2" customHeight="1">
      <c r="A23" s="877"/>
      <c r="B23" s="513" t="s">
        <v>129</v>
      </c>
      <c r="C23" s="97"/>
      <c r="D23" s="42" t="s">
        <v>210</v>
      </c>
      <c r="E23" s="43"/>
      <c r="F23" s="355">
        <v>44.3</v>
      </c>
      <c r="G23" s="44">
        <v>2806.05</v>
      </c>
      <c r="H23" s="84">
        <f t="shared" si="12"/>
        <v>124308.015</v>
      </c>
      <c r="I23" s="50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1414.8151260504205</v>
      </c>
      <c r="O23" s="95">
        <f t="shared" si="14"/>
        <v>78.600840336134468</v>
      </c>
      <c r="P23" s="54">
        <f t="shared" si="10"/>
        <v>1</v>
      </c>
      <c r="Q23" s="88">
        <f t="shared" si="11"/>
        <v>-17.63445378151259</v>
      </c>
      <c r="R23" s="509">
        <f t="shared" si="15"/>
        <v>0.81675689835836551</v>
      </c>
      <c r="S23" s="878"/>
      <c r="T23" s="89">
        <v>0.40902777777777777</v>
      </c>
      <c r="U23" s="89">
        <v>0.49166666666666664</v>
      </c>
      <c r="V23" s="516">
        <v>7</v>
      </c>
      <c r="W23" s="90">
        <f t="shared" si="16"/>
        <v>118.99999999999997</v>
      </c>
      <c r="X23" s="96"/>
      <c r="Y23" s="96"/>
      <c r="Z23" s="54"/>
      <c r="AA23" s="54"/>
      <c r="AB23" s="879"/>
      <c r="AC23" s="879"/>
      <c r="AD23" s="516"/>
      <c r="AE23" s="516"/>
      <c r="AF23" s="48">
        <f t="shared" si="6"/>
        <v>-221.18487394957947</v>
      </c>
      <c r="AG23" s="506">
        <f t="shared" si="7"/>
        <v>0.86480142179121056</v>
      </c>
      <c r="AH23" s="922"/>
    </row>
    <row r="24" spans="1:34" ht="19.2" customHeight="1">
      <c r="A24" s="877"/>
      <c r="B24" s="513" t="s">
        <v>127</v>
      </c>
      <c r="C24" s="81"/>
      <c r="D24" s="82" t="s">
        <v>54</v>
      </c>
      <c r="E24" s="83"/>
      <c r="F24" s="355">
        <v>38.479999999999997</v>
      </c>
      <c r="G24" s="57">
        <v>3613</v>
      </c>
      <c r="H24" s="84">
        <f t="shared" si="12"/>
        <v>139028.24</v>
      </c>
      <c r="I24" s="50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2463.409090909091</v>
      </c>
      <c r="O24" s="95">
        <f t="shared" si="14"/>
        <v>136.85606060606062</v>
      </c>
      <c r="P24" s="54">
        <f t="shared" si="10"/>
        <v>0</v>
      </c>
      <c r="Q24" s="88">
        <f t="shared" si="11"/>
        <v>-13.143939393939377</v>
      </c>
      <c r="R24" s="509">
        <f t="shared" si="15"/>
        <v>0.9123737373737375</v>
      </c>
      <c r="S24" s="878"/>
      <c r="T24" s="89">
        <v>0.53194444444444444</v>
      </c>
      <c r="U24" s="89">
        <v>0.59305555555555556</v>
      </c>
      <c r="V24" s="516">
        <v>5</v>
      </c>
      <c r="W24" s="90">
        <f t="shared" si="16"/>
        <v>88</v>
      </c>
      <c r="X24" s="96"/>
      <c r="Y24" s="96"/>
      <c r="Z24" s="54"/>
      <c r="AA24" s="54"/>
      <c r="AB24" s="879"/>
      <c r="AC24" s="879"/>
      <c r="AD24" s="516"/>
      <c r="AE24" s="516"/>
      <c r="AF24" s="91">
        <f t="shared" si="6"/>
        <v>-236.59090909090901</v>
      </c>
      <c r="AG24" s="92">
        <f t="shared" si="7"/>
        <v>0.91237373737373739</v>
      </c>
      <c r="AH24" s="922"/>
    </row>
    <row r="25" spans="1:34" ht="19.2" customHeight="1">
      <c r="A25" s="877"/>
      <c r="B25" s="513" t="s">
        <v>127</v>
      </c>
      <c r="C25" s="81"/>
      <c r="D25" s="82" t="s">
        <v>205</v>
      </c>
      <c r="E25" s="83"/>
      <c r="F25" s="355">
        <v>46.93</v>
      </c>
      <c r="G25" s="57">
        <v>1569</v>
      </c>
      <c r="H25" s="84">
        <f t="shared" si="12"/>
        <v>73633.17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2139.5454545454545</v>
      </c>
      <c r="O25" s="95">
        <f t="shared" si="14"/>
        <v>118.86363636363636</v>
      </c>
      <c r="P25" s="54">
        <f t="shared" si="10"/>
        <v>0</v>
      </c>
      <c r="Q25" s="88">
        <f t="shared" si="11"/>
        <v>-14.469696969696983</v>
      </c>
      <c r="R25" s="509">
        <f t="shared" si="15"/>
        <v>0.89147727272727262</v>
      </c>
      <c r="S25" s="878"/>
      <c r="T25" s="89">
        <v>0.59791666666666665</v>
      </c>
      <c r="U25" s="89">
        <v>0.62847222222222221</v>
      </c>
      <c r="V25" s="516">
        <v>7</v>
      </c>
      <c r="W25" s="90">
        <f t="shared" si="16"/>
        <v>44</v>
      </c>
      <c r="X25" s="516"/>
      <c r="Y25" s="516"/>
      <c r="Z25" s="54"/>
      <c r="AA25" s="54"/>
      <c r="AB25" s="879"/>
      <c r="AC25" s="879"/>
      <c r="AD25" s="516">
        <v>2</v>
      </c>
      <c r="AE25" s="516"/>
      <c r="AF25" s="48">
        <f t="shared" si="6"/>
        <v>-260.4545454545455</v>
      </c>
      <c r="AG25" s="506">
        <f t="shared" si="7"/>
        <v>0.89147727272727273</v>
      </c>
      <c r="AH25" s="922"/>
    </row>
    <row r="26" spans="1:34" ht="19.2" customHeight="1">
      <c r="A26" s="877"/>
      <c r="B26" s="51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09"/>
      <c r="S26" s="878"/>
      <c r="T26" s="89"/>
      <c r="U26" s="89"/>
      <c r="V26" s="516"/>
      <c r="W26" s="90">
        <f t="shared" si="16"/>
        <v>0</v>
      </c>
      <c r="X26" s="516"/>
      <c r="Y26" s="516"/>
      <c r="Z26" s="54"/>
      <c r="AA26" s="54"/>
      <c r="AB26" s="879"/>
      <c r="AC26" s="879"/>
      <c r="AD26" s="516"/>
      <c r="AE26" s="516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09"/>
      <c r="S27" s="878"/>
      <c r="T27" s="89"/>
      <c r="U27" s="89"/>
      <c r="V27" s="516"/>
      <c r="W27" s="90">
        <f t="shared" si="16"/>
        <v>0</v>
      </c>
      <c r="X27" s="516"/>
      <c r="Y27" s="516"/>
      <c r="Z27" s="54"/>
      <c r="AA27" s="54"/>
      <c r="AB27" s="879"/>
      <c r="AC27" s="879"/>
      <c r="AD27" s="516"/>
      <c r="AE27" s="516"/>
      <c r="AF27" s="48">
        <f t="shared" si="6"/>
        <v>0</v>
      </c>
      <c r="AG27" s="50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09"/>
      <c r="S28" s="878"/>
      <c r="T28" s="89"/>
      <c r="U28" s="89"/>
      <c r="V28" s="516"/>
      <c r="W28" s="90">
        <f t="shared" si="16"/>
        <v>0</v>
      </c>
      <c r="X28" s="516"/>
      <c r="Y28" s="516"/>
      <c r="Z28" s="54"/>
      <c r="AA28" s="54"/>
      <c r="AB28" s="879"/>
      <c r="AC28" s="879"/>
      <c r="AD28" s="516"/>
      <c r="AE28" s="516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878"/>
      <c r="T29" s="89"/>
      <c r="U29" s="89"/>
      <c r="V29" s="516"/>
      <c r="W29" s="90">
        <f t="shared" si="16"/>
        <v>0</v>
      </c>
      <c r="X29" s="516"/>
      <c r="Y29" s="516"/>
      <c r="Z29" s="54"/>
      <c r="AA29" s="54"/>
      <c r="AB29" s="879"/>
      <c r="AC29" s="879"/>
      <c r="AD29" s="516"/>
      <c r="AE29" s="516"/>
      <c r="AF29" s="48">
        <f t="shared" si="6"/>
        <v>0</v>
      </c>
      <c r="AG29" s="506"/>
      <c r="AH29" s="922"/>
    </row>
    <row r="30" spans="1:34" ht="19.2" customHeight="1">
      <c r="A30" s="877"/>
      <c r="B30" s="99">
        <v>0</v>
      </c>
      <c r="C30" s="100" t="s">
        <v>963</v>
      </c>
      <c r="D30" s="924" t="s">
        <v>961</v>
      </c>
      <c r="E30" s="924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16.875</v>
      </c>
      <c r="N30" s="101">
        <f t="shared" si="17"/>
        <v>1744.21889717112</v>
      </c>
      <c r="O30" s="104">
        <f t="shared" si="17"/>
        <v>104.01050959896467</v>
      </c>
      <c r="P30" s="54">
        <f t="shared" ref="P30:P38" si="18">M30-J30</f>
        <v>0.5</v>
      </c>
      <c r="Q30" s="88">
        <f t="shared" ref="Q30:Q38" si="19">O30-L30</f>
        <v>-15.87368157750592</v>
      </c>
      <c r="R30" s="105">
        <f t="shared" ref="R30:R38" si="20">O30/L30</f>
        <v>0.86759153628404828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2</v>
      </c>
      <c r="AE30" s="107">
        <f>SUM(AE18:AE29)</f>
        <v>0</v>
      </c>
      <c r="AF30" s="108">
        <f t="shared" si="6"/>
        <v>-201.03110282887997</v>
      </c>
      <c r="AG30" s="109">
        <f t="shared" ref="AG30" si="21">N30/K30</f>
        <v>0.89665538988362425</v>
      </c>
      <c r="AH30" s="923"/>
    </row>
    <row r="31" spans="1:34" ht="19.2" customHeight="1">
      <c r="A31" s="914" t="s">
        <v>964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1872</v>
      </c>
      <c r="H31" s="112">
        <f t="shared" ref="H31:H40" si="22">F31*G31</f>
        <v>49608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1440</v>
      </c>
      <c r="O31" s="115">
        <f t="shared" ref="O31:O38" si="24">N31/M31</f>
        <v>120</v>
      </c>
      <c r="P31" s="116">
        <f t="shared" si="18"/>
        <v>0</v>
      </c>
      <c r="Q31" s="117">
        <f t="shared" si="19"/>
        <v>-46.666666666666657</v>
      </c>
      <c r="R31" s="510">
        <f t="shared" si="20"/>
        <v>0.72000000000000008</v>
      </c>
      <c r="S31" s="915">
        <f>R43</f>
        <v>0.83921309696578927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-560</v>
      </c>
      <c r="AG31" s="120">
        <f t="shared" si="7"/>
        <v>0.72</v>
      </c>
      <c r="AH31" s="893">
        <f>AG43</f>
        <v>0.85217363056474538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2069</v>
      </c>
      <c r="H32" s="84">
        <f t="shared" si="22"/>
        <v>73097.76999999999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1880.9090909090908</v>
      </c>
      <c r="O32" s="47">
        <f t="shared" si="24"/>
        <v>156.74242424242422</v>
      </c>
      <c r="P32" s="116">
        <f t="shared" si="18"/>
        <v>0</v>
      </c>
      <c r="Q32" s="49">
        <f t="shared" si="19"/>
        <v>-19.757575757575779</v>
      </c>
      <c r="R32" s="506">
        <f t="shared" si="20"/>
        <v>0.88805906086359332</v>
      </c>
      <c r="S32" s="878"/>
      <c r="T32" s="89">
        <v>0.18402777777777779</v>
      </c>
      <c r="U32" s="89">
        <v>0.22986111111111113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879"/>
      <c r="AC32" s="879"/>
      <c r="AD32" s="516"/>
      <c r="AE32" s="516"/>
      <c r="AF32" s="48">
        <f t="shared" si="6"/>
        <v>-237.09090909090924</v>
      </c>
      <c r="AG32" s="506">
        <f t="shared" si="7"/>
        <v>0.88805906086359332</v>
      </c>
      <c r="AH32" s="894"/>
    </row>
    <row r="33" spans="1:34" ht="19.2" customHeight="1">
      <c r="A33" s="907"/>
      <c r="B33" s="121" t="s">
        <v>131</v>
      </c>
      <c r="C33" s="516"/>
      <c r="D33" s="42" t="s">
        <v>94</v>
      </c>
      <c r="E33" s="83"/>
      <c r="F33" s="355">
        <v>34.229999999999997</v>
      </c>
      <c r="G33" s="134">
        <v>1683</v>
      </c>
      <c r="H33" s="84">
        <f t="shared" si="22"/>
        <v>57609.09</v>
      </c>
      <c r="I33" s="516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1869.9999999999998</v>
      </c>
      <c r="O33" s="47">
        <f t="shared" si="24"/>
        <v>155.83333333333331</v>
      </c>
      <c r="P33" s="116">
        <f t="shared" si="18"/>
        <v>0</v>
      </c>
      <c r="Q33" s="49">
        <f t="shared" si="19"/>
        <v>-20.666666666666686</v>
      </c>
      <c r="R33" s="506">
        <f t="shared" si="20"/>
        <v>0.88290840415486294</v>
      </c>
      <c r="S33" s="878"/>
      <c r="T33" s="89">
        <v>0.23472222222222225</v>
      </c>
      <c r="U33" s="89">
        <v>0.27222222222222225</v>
      </c>
      <c r="V33" s="142">
        <v>7</v>
      </c>
      <c r="W33" s="90">
        <f t="shared" si="25"/>
        <v>54.000000000000007</v>
      </c>
      <c r="X33" s="123"/>
      <c r="Y33" s="123"/>
      <c r="Z33" s="124"/>
      <c r="AA33" s="124"/>
      <c r="AB33" s="879"/>
      <c r="AC33" s="879"/>
      <c r="AD33" s="516"/>
      <c r="AE33" s="516"/>
      <c r="AF33" s="48">
        <f t="shared" si="6"/>
        <v>-248.00000000000023</v>
      </c>
      <c r="AG33" s="125">
        <f t="shared" si="7"/>
        <v>0.88290840415486294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589.80000000000007</v>
      </c>
      <c r="H34" s="84">
        <f t="shared" si="22"/>
        <v>31902.282000000007</v>
      </c>
      <c r="I34" s="516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1220.2758620689665</v>
      </c>
      <c r="O34" s="47">
        <f t="shared" si="24"/>
        <v>67.793103448275915</v>
      </c>
      <c r="P34" s="116">
        <f t="shared" si="18"/>
        <v>0</v>
      </c>
      <c r="Q34" s="49">
        <f t="shared" si="19"/>
        <v>-15.540229885057414</v>
      </c>
      <c r="R34" s="506">
        <f t="shared" si="20"/>
        <v>0.81351724137931103</v>
      </c>
      <c r="S34" s="878"/>
      <c r="T34" s="89">
        <v>0.28750000000000003</v>
      </c>
      <c r="U34" s="89">
        <v>0.30763888888888891</v>
      </c>
      <c r="V34" s="137">
        <v>22</v>
      </c>
      <c r="W34" s="90">
        <f t="shared" si="25"/>
        <v>28.999999999999979</v>
      </c>
      <c r="X34" s="123">
        <v>0.27708333333333335</v>
      </c>
      <c r="Y34" s="123">
        <v>0.28680555555555554</v>
      </c>
      <c r="Z34" s="124"/>
      <c r="AA34" s="124"/>
      <c r="AB34" s="879"/>
      <c r="AC34" s="879"/>
      <c r="AD34" s="516"/>
      <c r="AE34" s="516"/>
      <c r="AF34" s="48">
        <f t="shared" si="6"/>
        <v>-279.72413793103351</v>
      </c>
      <c r="AG34" s="125">
        <f t="shared" si="7"/>
        <v>0.81351724137931103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1786</v>
      </c>
      <c r="H35" s="84">
        <f t="shared" si="22"/>
        <v>100783.98</v>
      </c>
      <c r="I35" s="50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1306.8292682926826</v>
      </c>
      <c r="O35" s="47">
        <f t="shared" si="24"/>
        <v>72.601626016260141</v>
      </c>
      <c r="P35" s="116">
        <f t="shared" si="18"/>
        <v>1</v>
      </c>
      <c r="Q35" s="49">
        <f t="shared" si="19"/>
        <v>-23.633668101386917</v>
      </c>
      <c r="R35" s="506">
        <f t="shared" si="20"/>
        <v>0.75441787425209195</v>
      </c>
      <c r="S35" s="878"/>
      <c r="T35" s="89">
        <v>0.3125</v>
      </c>
      <c r="U35" s="89">
        <v>0.36944444444444446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879"/>
      <c r="AC35" s="879"/>
      <c r="AD35" s="516"/>
      <c r="AE35" s="516">
        <v>1</v>
      </c>
      <c r="AF35" s="116">
        <f t="shared" si="6"/>
        <v>-329.17073170731737</v>
      </c>
      <c r="AG35" s="120">
        <f t="shared" si="7"/>
        <v>0.79879539626692098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3232.6</v>
      </c>
      <c r="H36" s="84">
        <f t="shared" si="22"/>
        <v>161339.06599999999</v>
      </c>
      <c r="I36" s="516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1337.627586206896</v>
      </c>
      <c r="O36" s="47">
        <f t="shared" si="24"/>
        <v>83.601724137931001</v>
      </c>
      <c r="P36" s="116">
        <f t="shared" si="18"/>
        <v>1</v>
      </c>
      <c r="Q36" s="49">
        <f t="shared" si="19"/>
        <v>-16.398275862068999</v>
      </c>
      <c r="R36" s="506">
        <f t="shared" si="20"/>
        <v>0.83601724137930999</v>
      </c>
      <c r="S36" s="878"/>
      <c r="T36" s="89">
        <v>0.38541666666666669</v>
      </c>
      <c r="U36" s="89">
        <v>0.48611111111111116</v>
      </c>
      <c r="V36" s="134">
        <v>23</v>
      </c>
      <c r="W36" s="90">
        <f t="shared" si="25"/>
        <v>145.00000000000006</v>
      </c>
      <c r="X36" s="123">
        <v>0.3743055555555555</v>
      </c>
      <c r="Y36" s="123">
        <v>0.38472222222222219</v>
      </c>
      <c r="Z36" s="124"/>
      <c r="AA36" s="124"/>
      <c r="AB36" s="879"/>
      <c r="AC36" s="879"/>
      <c r="AD36" s="516"/>
      <c r="AE36" s="516"/>
      <c r="AF36" s="48">
        <f t="shared" si="6"/>
        <v>-162.37241379310399</v>
      </c>
      <c r="AG36" s="506">
        <f t="shared" si="7"/>
        <v>0.89175172413793069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4548</v>
      </c>
      <c r="H37" s="84">
        <f t="shared" si="22"/>
        <v>171914.4</v>
      </c>
      <c r="I37" s="516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2414.8672566371697</v>
      </c>
      <c r="O37" s="47">
        <f t="shared" si="24"/>
        <v>127.0982766651142</v>
      </c>
      <c r="P37" s="116">
        <f t="shared" si="18"/>
        <v>0</v>
      </c>
      <c r="Q37" s="49">
        <f t="shared" si="19"/>
        <v>-15.006986492780541</v>
      </c>
      <c r="R37" s="506">
        <f t="shared" si="20"/>
        <v>0.8943952802359888</v>
      </c>
      <c r="S37" s="878"/>
      <c r="T37" s="89">
        <v>0.52638888888888891</v>
      </c>
      <c r="U37" s="89">
        <v>0.60486111111111107</v>
      </c>
      <c r="V37" s="134">
        <v>5</v>
      </c>
      <c r="W37" s="90">
        <f t="shared" si="25"/>
        <v>112.99999999999991</v>
      </c>
      <c r="X37" s="123"/>
      <c r="Y37" s="123"/>
      <c r="Z37" s="124"/>
      <c r="AA37" s="124"/>
      <c r="AB37" s="879"/>
      <c r="AC37" s="879"/>
      <c r="AD37" s="516"/>
      <c r="AE37" s="516">
        <v>1</v>
      </c>
      <c r="AF37" s="48">
        <f t="shared" si="6"/>
        <v>-285.1327433628303</v>
      </c>
      <c r="AG37" s="125">
        <f t="shared" si="7"/>
        <v>0.8943952802359888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1748</v>
      </c>
      <c r="H38" s="84">
        <f t="shared" si="22"/>
        <v>76842.080000000002</v>
      </c>
      <c r="I38" s="516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2140.4081632653069</v>
      </c>
      <c r="O38" s="47">
        <f t="shared" si="24"/>
        <v>107.02040816326534</v>
      </c>
      <c r="P38" s="116">
        <f t="shared" si="18"/>
        <v>0</v>
      </c>
      <c r="Q38" s="49">
        <f t="shared" si="19"/>
        <v>-12.979591836734656</v>
      </c>
      <c r="R38" s="506">
        <f t="shared" si="20"/>
        <v>0.89183673469387792</v>
      </c>
      <c r="S38" s="878"/>
      <c r="T38" s="151">
        <v>0.61041666666666661</v>
      </c>
      <c r="U38" s="151">
        <v>0.64444444444444438</v>
      </c>
      <c r="V38" s="134">
        <v>8</v>
      </c>
      <c r="W38" s="90">
        <f t="shared" si="25"/>
        <v>48.999999999999986</v>
      </c>
      <c r="X38" s="123"/>
      <c r="Y38" s="123"/>
      <c r="Z38" s="124"/>
      <c r="AA38" s="124"/>
      <c r="AB38" s="879"/>
      <c r="AC38" s="879"/>
      <c r="AD38" s="516"/>
      <c r="AE38" s="516"/>
      <c r="AF38" s="48">
        <f t="shared" si="6"/>
        <v>-259.59183673469306</v>
      </c>
      <c r="AG38" s="125">
        <f t="shared" si="7"/>
        <v>0.89183673469387792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16"/>
      <c r="J39" s="46"/>
      <c r="K39" s="44"/>
      <c r="L39" s="47"/>
      <c r="M39" s="505"/>
      <c r="N39" s="44"/>
      <c r="O39" s="47"/>
      <c r="P39" s="116"/>
      <c r="Q39" s="49"/>
      <c r="R39" s="506"/>
      <c r="S39" s="878"/>
      <c r="T39" s="89"/>
      <c r="U39" s="89"/>
      <c r="V39" s="516"/>
      <c r="W39" s="90">
        <f t="shared" si="25"/>
        <v>0</v>
      </c>
      <c r="X39" s="123"/>
      <c r="Y39" s="123"/>
      <c r="Z39" s="124"/>
      <c r="AA39" s="124"/>
      <c r="AB39" s="879"/>
      <c r="AC39" s="879"/>
      <c r="AD39" s="516"/>
      <c r="AE39" s="516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02"/>
      <c r="J40" s="46"/>
      <c r="K40" s="44"/>
      <c r="L40" s="47"/>
      <c r="M40" s="500"/>
      <c r="N40" s="44"/>
      <c r="O40" s="47"/>
      <c r="P40" s="116"/>
      <c r="Q40" s="49"/>
      <c r="R40" s="506"/>
      <c r="S40" s="878"/>
      <c r="T40" s="89"/>
      <c r="U40" s="89"/>
      <c r="V40" s="516"/>
      <c r="W40" s="90">
        <f t="shared" si="25"/>
        <v>0</v>
      </c>
      <c r="X40" s="123"/>
      <c r="Y40" s="123"/>
      <c r="Z40" s="124"/>
      <c r="AA40" s="124"/>
      <c r="AB40" s="879"/>
      <c r="AC40" s="879"/>
      <c r="AD40" s="516"/>
      <c r="AE40" s="516"/>
      <c r="AF40" s="48">
        <f t="shared" si="6"/>
        <v>0</v>
      </c>
      <c r="AG40" s="506" t="e">
        <f t="shared" si="7"/>
        <v>#DIV/0!</v>
      </c>
      <c r="AH40" s="895"/>
    </row>
    <row r="41" spans="1:34" ht="19.2" customHeight="1">
      <c r="A41" s="907"/>
      <c r="B41" s="516">
        <v>0</v>
      </c>
      <c r="C41" s="55"/>
      <c r="D41" s="82"/>
      <c r="E41" s="83"/>
      <c r="F41" s="355" t="s">
        <v>133</v>
      </c>
      <c r="G41" s="57"/>
      <c r="H41" s="84"/>
      <c r="I41" s="516"/>
      <c r="J41" s="87"/>
      <c r="K41" s="57"/>
      <c r="L41" s="86"/>
      <c r="M41" s="505"/>
      <c r="N41" s="57"/>
      <c r="O41" s="86"/>
      <c r="P41" s="54"/>
      <c r="Q41" s="88"/>
      <c r="R41" s="509"/>
      <c r="S41" s="878"/>
      <c r="T41" s="89"/>
      <c r="U41" s="89"/>
      <c r="V41" s="516"/>
      <c r="W41" s="90">
        <f t="shared" si="25"/>
        <v>0</v>
      </c>
      <c r="X41" s="123"/>
      <c r="Y41" s="123"/>
      <c r="Z41" s="124"/>
      <c r="AA41" s="124"/>
      <c r="AB41" s="879"/>
      <c r="AC41" s="879"/>
      <c r="AD41" s="516"/>
      <c r="AE41" s="516"/>
      <c r="AF41" s="48"/>
      <c r="AG41" s="129"/>
      <c r="AH41" s="895"/>
    </row>
    <row r="42" spans="1:34" ht="19.2" customHeight="1">
      <c r="A42" s="907"/>
      <c r="B42" s="51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16"/>
      <c r="J42" s="87"/>
      <c r="K42" s="57"/>
      <c r="L42" s="86"/>
      <c r="M42" s="505"/>
      <c r="N42" s="57"/>
      <c r="O42" s="86"/>
      <c r="P42" s="54"/>
      <c r="Q42" s="88"/>
      <c r="R42" s="509"/>
      <c r="S42" s="878"/>
      <c r="T42" s="89"/>
      <c r="U42" s="89"/>
      <c r="V42" s="516"/>
      <c r="W42" s="90">
        <f t="shared" si="25"/>
        <v>0</v>
      </c>
      <c r="X42" s="123"/>
      <c r="Y42" s="123"/>
      <c r="Z42" s="124"/>
      <c r="AA42" s="124"/>
      <c r="AB42" s="879"/>
      <c r="AC42" s="879"/>
      <c r="AD42" s="516"/>
      <c r="AE42" s="516"/>
      <c r="AF42" s="48"/>
      <c r="AG42" s="129"/>
      <c r="AH42" s="895"/>
    </row>
    <row r="43" spans="1:34" ht="19.2" customHeight="1">
      <c r="A43" s="907"/>
      <c r="B43" s="121">
        <v>0</v>
      </c>
      <c r="C43" s="100" t="s">
        <v>965</v>
      </c>
      <c r="D43" s="875" t="s">
        <v>961</v>
      </c>
      <c r="E43" s="875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1701.364653422514</v>
      </c>
      <c r="O43" s="104">
        <f t="shared" si="26"/>
        <v>111.33636200082552</v>
      </c>
      <c r="P43" s="54">
        <f>M43-J43</f>
        <v>0.25</v>
      </c>
      <c r="Q43" s="88">
        <f>N43-K43</f>
        <v>-295.13534657748596</v>
      </c>
      <c r="R43" s="105">
        <f t="shared" ref="R43:R50" si="27">O43/L43</f>
        <v>0.83921309696578927</v>
      </c>
      <c r="S43" s="878"/>
      <c r="T43" s="89"/>
      <c r="U43" s="89"/>
      <c r="V43" s="516"/>
      <c r="W43" s="516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2</v>
      </c>
      <c r="AF43" s="48">
        <f t="shared" ref="AF43:AF54" si="28">N43-K43</f>
        <v>-295.13534657748596</v>
      </c>
      <c r="AG43" s="507">
        <f t="shared" si="7"/>
        <v>0.85217363056474538</v>
      </c>
      <c r="AH43" s="895"/>
    </row>
    <row r="44" spans="1:34" s="145" customFormat="1" ht="19.2" customHeight="1">
      <c r="A44" s="917" t="s">
        <v>966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2049</v>
      </c>
      <c r="H44" s="45">
        <f>F44*G44</f>
        <v>50671.770000000004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2119.6551724137935</v>
      </c>
      <c r="O44" s="138">
        <f t="shared" ref="O44:O50" si="30">N44/M44</f>
        <v>423.93103448275872</v>
      </c>
      <c r="P44" s="51">
        <f t="shared" ref="P44:P50" si="31">M44-J44</f>
        <v>1</v>
      </c>
      <c r="Q44" s="139">
        <f t="shared" ref="Q44:Q50" si="32">O44-L44</f>
        <v>-76.068965517241281</v>
      </c>
      <c r="R44" s="140">
        <f t="shared" si="27"/>
        <v>0.84786206896551741</v>
      </c>
      <c r="S44" s="894">
        <f>R56</f>
        <v>0.91811691877813695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879"/>
      <c r="AC44" s="879"/>
      <c r="AD44" s="516"/>
      <c r="AE44" s="516"/>
      <c r="AF44" s="144">
        <f t="shared" si="28"/>
        <v>119.65517241379348</v>
      </c>
      <c r="AG44" s="511">
        <f t="shared" si="7"/>
        <v>1.0598275862068967</v>
      </c>
      <c r="AH44" s="911">
        <f>AG56</f>
        <v>1.0067076009015137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1977</v>
      </c>
      <c r="H45" s="45">
        <f>F45*G45</f>
        <v>48891.21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2118.2142857142858</v>
      </c>
      <c r="O45" s="138">
        <f t="shared" si="30"/>
        <v>423.64285714285717</v>
      </c>
      <c r="P45" s="51">
        <f t="shared" si="31"/>
        <v>1</v>
      </c>
      <c r="Q45" s="139">
        <f t="shared" si="32"/>
        <v>-76.357142857142833</v>
      </c>
      <c r="R45" s="140">
        <f t="shared" si="27"/>
        <v>0.84728571428571431</v>
      </c>
      <c r="S45" s="894"/>
      <c r="T45" s="89">
        <v>0.16874999999999998</v>
      </c>
      <c r="U45" s="89">
        <v>0.20763888888888887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879"/>
      <c r="AC45" s="879"/>
      <c r="AD45" s="516"/>
      <c r="AE45" s="516"/>
      <c r="AF45" s="144">
        <f t="shared" si="28"/>
        <v>118.21428571428578</v>
      </c>
      <c r="AG45" s="511">
        <f t="shared" si="7"/>
        <v>1.0591071428571428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2001</v>
      </c>
      <c r="H46" s="45">
        <f t="shared" ref="H46:H51" si="34">F46*G46</f>
        <v>62891.43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1482.2222222222217</v>
      </c>
      <c r="O46" s="138">
        <f t="shared" si="30"/>
        <v>211.74603174603166</v>
      </c>
      <c r="P46" s="51">
        <f t="shared" si="31"/>
        <v>0</v>
      </c>
      <c r="Q46" s="139">
        <f t="shared" si="32"/>
        <v>-2.5396825396826159</v>
      </c>
      <c r="R46" s="140">
        <f t="shared" si="27"/>
        <v>0.98814814814814778</v>
      </c>
      <c r="S46" s="894"/>
      <c r="T46" s="89">
        <v>0.22152777777777777</v>
      </c>
      <c r="U46" s="89">
        <v>0.27777777777777779</v>
      </c>
      <c r="V46" s="142">
        <v>20</v>
      </c>
      <c r="W46" s="143">
        <f t="shared" si="33"/>
        <v>81.000000000000028</v>
      </c>
      <c r="X46" s="123">
        <v>0.21180555555555555</v>
      </c>
      <c r="Y46" s="123">
        <v>0.22083333333333333</v>
      </c>
      <c r="Z46" s="124"/>
      <c r="AA46" s="124"/>
      <c r="AB46" s="879"/>
      <c r="AC46" s="879"/>
      <c r="AD46" s="516"/>
      <c r="AE46" s="516"/>
      <c r="AF46" s="144">
        <f t="shared" si="28"/>
        <v>-17.777777777778283</v>
      </c>
      <c r="AG46" s="511">
        <f t="shared" si="7"/>
        <v>0.98814814814814778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2101</v>
      </c>
      <c r="H47" s="45">
        <f t="shared" si="34"/>
        <v>59815.47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1483.0588235294117</v>
      </c>
      <c r="O47" s="138">
        <f t="shared" si="30"/>
        <v>211.8655462184874</v>
      </c>
      <c r="P47" s="51">
        <f t="shared" si="31"/>
        <v>0</v>
      </c>
      <c r="Q47" s="139">
        <f t="shared" si="32"/>
        <v>-2.4201680672268822</v>
      </c>
      <c r="R47" s="140">
        <f t="shared" si="27"/>
        <v>0.98870588235294121</v>
      </c>
      <c r="S47" s="894"/>
      <c r="T47" s="89">
        <v>0.29166666666666669</v>
      </c>
      <c r="U47" s="89">
        <v>0.35069444444444448</v>
      </c>
      <c r="V47" s="137">
        <v>20</v>
      </c>
      <c r="W47" s="143">
        <f t="shared" si="33"/>
        <v>85.000000000000014</v>
      </c>
      <c r="X47" s="123">
        <v>0.28125</v>
      </c>
      <c r="Y47" s="123">
        <v>0.29166666666666669</v>
      </c>
      <c r="Z47" s="124"/>
      <c r="AA47" s="124"/>
      <c r="AB47" s="879"/>
      <c r="AC47" s="879"/>
      <c r="AD47" s="516"/>
      <c r="AE47" s="516"/>
      <c r="AF47" s="144">
        <f t="shared" si="28"/>
        <v>-16.941176470588289</v>
      </c>
      <c r="AG47" s="511">
        <f t="shared" si="7"/>
        <v>0.9887058823529411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1756</v>
      </c>
      <c r="H48" s="45">
        <f t="shared" si="34"/>
        <v>20826.16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1463.3333333333335</v>
      </c>
      <c r="O48" s="138">
        <f t="shared" si="30"/>
        <v>243.88888888888891</v>
      </c>
      <c r="P48" s="51">
        <f t="shared" si="31"/>
        <v>0</v>
      </c>
      <c r="Q48" s="139">
        <f t="shared" si="32"/>
        <v>-6.1111111111110858</v>
      </c>
      <c r="R48" s="140">
        <f t="shared" si="27"/>
        <v>0.97555555555555562</v>
      </c>
      <c r="S48" s="894"/>
      <c r="T48" s="89">
        <v>0.36458333333333337</v>
      </c>
      <c r="U48" s="89">
        <v>0.41458333333333336</v>
      </c>
      <c r="V48" s="134">
        <v>20</v>
      </c>
      <c r="W48" s="143">
        <f t="shared" si="33"/>
        <v>71.999999999999986</v>
      </c>
      <c r="X48" s="123">
        <v>0.35416666666666669</v>
      </c>
      <c r="Y48" s="123">
        <v>0.36458333333333331</v>
      </c>
      <c r="Z48" s="124"/>
      <c r="AA48" s="124"/>
      <c r="AB48" s="879"/>
      <c r="AC48" s="879"/>
      <c r="AD48" s="516"/>
      <c r="AE48" s="516"/>
      <c r="AF48" s="144">
        <f t="shared" si="28"/>
        <v>-36.666666666666515</v>
      </c>
      <c r="AG48" s="511">
        <f t="shared" si="7"/>
        <v>0.97555555555555562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3611.75</v>
      </c>
      <c r="H49" s="45">
        <f t="shared" si="34"/>
        <v>36442.557500000003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1454.3959731543621</v>
      </c>
      <c r="O49" s="138">
        <f t="shared" si="30"/>
        <v>242.39932885906035</v>
      </c>
      <c r="P49" s="51">
        <f t="shared" si="31"/>
        <v>0</v>
      </c>
      <c r="Q49" s="139">
        <f t="shared" si="32"/>
        <v>-7.600671140939653</v>
      </c>
      <c r="R49" s="140">
        <f t="shared" si="27"/>
        <v>0.96959731543624139</v>
      </c>
      <c r="S49" s="894"/>
      <c r="T49" s="89">
        <v>0.42152777777777778</v>
      </c>
      <c r="U49" s="89">
        <v>0.52500000000000002</v>
      </c>
      <c r="V49" s="134">
        <v>10</v>
      </c>
      <c r="W49" s="143">
        <f t="shared" si="33"/>
        <v>149.00000000000003</v>
      </c>
      <c r="X49" s="152"/>
      <c r="Y49" s="152"/>
      <c r="Z49" s="153"/>
      <c r="AA49" s="124"/>
      <c r="AB49" s="879"/>
      <c r="AC49" s="879"/>
      <c r="AD49" s="516"/>
      <c r="AE49" s="516"/>
      <c r="AF49" s="144">
        <f t="shared" si="28"/>
        <v>-45.604026845637918</v>
      </c>
      <c r="AG49" s="511">
        <f t="shared" si="7"/>
        <v>0.96959731543624139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3033.87</v>
      </c>
      <c r="H50" s="45">
        <f t="shared" si="34"/>
        <v>30611.748299999999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1456.2575999999997</v>
      </c>
      <c r="O50" s="138">
        <f t="shared" si="30"/>
        <v>242.70959999999994</v>
      </c>
      <c r="P50" s="51">
        <f t="shared" si="31"/>
        <v>0</v>
      </c>
      <c r="Q50" s="139">
        <f t="shared" si="32"/>
        <v>-7.2904000000000622</v>
      </c>
      <c r="R50" s="140">
        <f t="shared" si="27"/>
        <v>0.97083839999999977</v>
      </c>
      <c r="S50" s="894"/>
      <c r="T50" s="89">
        <v>0.56527777777777777</v>
      </c>
      <c r="U50" s="89">
        <v>0.65208333333333335</v>
      </c>
      <c r="V50" s="134">
        <v>5</v>
      </c>
      <c r="W50" s="143">
        <f t="shared" si="33"/>
        <v>125.00000000000003</v>
      </c>
      <c r="X50" s="152"/>
      <c r="Y50" s="152"/>
      <c r="Z50" s="153"/>
      <c r="AA50" s="153"/>
      <c r="AB50" s="879"/>
      <c r="AC50" s="879"/>
      <c r="AD50" s="516">
        <v>1</v>
      </c>
      <c r="AE50" s="516"/>
      <c r="AF50" s="144">
        <f t="shared" si="28"/>
        <v>-43.742400000000316</v>
      </c>
      <c r="AG50" s="511">
        <f t="shared" si="7"/>
        <v>0.97083839999999977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516"/>
      <c r="AE51" s="516"/>
      <c r="AF51" s="144">
        <f t="shared" si="28"/>
        <v>0</v>
      </c>
      <c r="AG51" s="511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516"/>
      <c r="AE52" s="516"/>
      <c r="AF52" s="144">
        <f t="shared" si="28"/>
        <v>0</v>
      </c>
      <c r="AG52" s="511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09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516"/>
      <c r="AE53" s="516"/>
      <c r="AF53" s="144">
        <f t="shared" si="28"/>
        <v>0</v>
      </c>
      <c r="AG53" s="511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09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516"/>
      <c r="AE54" s="516"/>
      <c r="AF54" s="144">
        <f t="shared" si="28"/>
        <v>0</v>
      </c>
      <c r="AG54" s="511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516"/>
      <c r="AE55" s="516"/>
      <c r="AF55" s="144"/>
      <c r="AG55" s="511"/>
      <c r="AH55" s="911"/>
    </row>
    <row r="56" spans="1:34" ht="19.2" customHeight="1">
      <c r="A56" s="919"/>
      <c r="B56" s="157">
        <v>0</v>
      </c>
      <c r="C56" s="268" t="s">
        <v>967</v>
      </c>
      <c r="D56" s="916" t="s">
        <v>961</v>
      </c>
      <c r="E56" s="875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1653.8767729096296</v>
      </c>
      <c r="O56" s="104">
        <f t="shared" si="35"/>
        <v>285.7404696197263</v>
      </c>
      <c r="P56" s="158">
        <f>M56-J56</f>
        <v>0.28571428571428559</v>
      </c>
      <c r="Q56" s="117">
        <f>N56-K56</f>
        <v>11.019630052486718</v>
      </c>
      <c r="R56" s="159">
        <f t="shared" ref="R56:R61" si="36">O56/L56</f>
        <v>0.91811691877813695</v>
      </c>
      <c r="S56" s="894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0</v>
      </c>
      <c r="AF56" s="162">
        <f>N56-K56</f>
        <v>11.019630052486718</v>
      </c>
      <c r="AG56" s="509">
        <f>N56/K56</f>
        <v>1.0067076009015137</v>
      </c>
      <c r="AH56" s="911"/>
    </row>
    <row r="57" spans="1:34" ht="19.2" customHeight="1">
      <c r="A57" s="906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1349</v>
      </c>
      <c r="H57" s="84">
        <f t="shared" ref="H57:H66" si="37">F57*G57</f>
        <v>38122.740000000005</v>
      </c>
      <c r="I57" s="516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1471.6363636363635</v>
      </c>
      <c r="O57" s="86">
        <f t="shared" ref="O57:O61" si="39">N57/M57</f>
        <v>210.2337662337662</v>
      </c>
      <c r="P57" s="165">
        <f t="shared" ref="P57:P61" si="40">M57-J57</f>
        <v>0</v>
      </c>
      <c r="Q57" s="49">
        <f t="shared" ref="Q57:Q61" si="41">O57-L57</f>
        <v>-4.0519480519480737</v>
      </c>
      <c r="R57" s="506">
        <f t="shared" si="36"/>
        <v>0.98109090909090901</v>
      </c>
      <c r="S57" s="894">
        <f>R69</f>
        <v>0.98400103347710488</v>
      </c>
      <c r="T57" s="50">
        <v>0.125</v>
      </c>
      <c r="U57" s="50">
        <v>0.16319444444444445</v>
      </c>
      <c r="V57" s="502">
        <v>5</v>
      </c>
      <c r="W57" s="499">
        <f>(U57-T57)*24*60</f>
        <v>55.000000000000007</v>
      </c>
      <c r="X57" s="53"/>
      <c r="Y57" s="53"/>
      <c r="Z57" s="54"/>
      <c r="AA57" s="54"/>
      <c r="AB57" s="879"/>
      <c r="AC57" s="879"/>
      <c r="AD57" s="516"/>
      <c r="AE57" s="516"/>
      <c r="AF57" s="48">
        <f t="shared" si="6"/>
        <v>-28.363636363636488</v>
      </c>
      <c r="AG57" s="510">
        <f t="shared" si="7"/>
        <v>0.98109090909090901</v>
      </c>
      <c r="AH57" s="893">
        <f>AG69</f>
        <v>0.98397318920233212</v>
      </c>
    </row>
    <row r="58" spans="1:34" ht="19.2" customHeight="1">
      <c r="A58" s="907"/>
      <c r="B58" s="121" t="s">
        <v>130</v>
      </c>
      <c r="C58" s="516"/>
      <c r="D58" s="42" t="s">
        <v>69</v>
      </c>
      <c r="E58" s="43"/>
      <c r="F58" s="355">
        <v>27.88</v>
      </c>
      <c r="G58" s="44">
        <v>3637</v>
      </c>
      <c r="H58" s="45">
        <f t="shared" si="37"/>
        <v>101399.56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1484.489795918367</v>
      </c>
      <c r="O58" s="47">
        <f t="shared" si="39"/>
        <v>212.06997084548101</v>
      </c>
      <c r="P58" s="165">
        <f t="shared" si="40"/>
        <v>0</v>
      </c>
      <c r="Q58" s="49">
        <f t="shared" si="41"/>
        <v>-2.2157434402332683</v>
      </c>
      <c r="R58" s="506">
        <f t="shared" si="36"/>
        <v>0.98965986394557803</v>
      </c>
      <c r="S58" s="894"/>
      <c r="T58" s="50">
        <v>0.1701388888888889</v>
      </c>
      <c r="U58" s="50">
        <v>0.27222222222222225</v>
      </c>
      <c r="V58" s="502">
        <v>10</v>
      </c>
      <c r="W58" s="499">
        <f>(U58-T58)*24*60</f>
        <v>147.00000000000003</v>
      </c>
      <c r="X58" s="53"/>
      <c r="Y58" s="53"/>
      <c r="Z58" s="54"/>
      <c r="AA58" s="54"/>
      <c r="AB58" s="912"/>
      <c r="AC58" s="913"/>
      <c r="AD58" s="516"/>
      <c r="AE58" s="516"/>
      <c r="AF58" s="48">
        <f t="shared" si="6"/>
        <v>-15.510204081632992</v>
      </c>
      <c r="AG58" s="506">
        <f t="shared" si="7"/>
        <v>0.98965986394557803</v>
      </c>
      <c r="AH58" s="894"/>
    </row>
    <row r="59" spans="1:34" ht="19.2" customHeight="1">
      <c r="A59" s="907"/>
      <c r="B59" s="121" t="s">
        <v>130</v>
      </c>
      <c r="C59" s="516"/>
      <c r="D59" s="42" t="s">
        <v>70</v>
      </c>
      <c r="E59" s="43"/>
      <c r="F59" s="355">
        <v>28</v>
      </c>
      <c r="G59" s="44">
        <v>3529</v>
      </c>
      <c r="H59" s="45">
        <f t="shared" si="37"/>
        <v>98812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1470.4166666666661</v>
      </c>
      <c r="O59" s="47">
        <f t="shared" si="39"/>
        <v>210.05952380952371</v>
      </c>
      <c r="P59" s="165">
        <f t="shared" si="40"/>
        <v>0</v>
      </c>
      <c r="Q59" s="49">
        <f t="shared" si="41"/>
        <v>-4.2261904761905669</v>
      </c>
      <c r="R59" s="506">
        <f t="shared" si="36"/>
        <v>0.98027777777777736</v>
      </c>
      <c r="S59" s="894"/>
      <c r="T59" s="50">
        <v>0.28611111111111115</v>
      </c>
      <c r="U59" s="50">
        <v>0.38611111111111118</v>
      </c>
      <c r="V59" s="142">
        <v>20</v>
      </c>
      <c r="W59" s="499">
        <f t="shared" ref="W59:W69" si="42">(U59-T59)*24*60</f>
        <v>144.00000000000006</v>
      </c>
      <c r="X59" s="53">
        <v>0.27638888888888885</v>
      </c>
      <c r="Y59" s="53">
        <v>0.28472222222222221</v>
      </c>
      <c r="Z59" s="54"/>
      <c r="AA59" s="54"/>
      <c r="AB59" s="879"/>
      <c r="AC59" s="879"/>
      <c r="AD59" s="516"/>
      <c r="AE59" s="516"/>
      <c r="AF59" s="48">
        <f t="shared" si="6"/>
        <v>-29.58333333333394</v>
      </c>
      <c r="AG59" s="506">
        <f t="shared" si="7"/>
        <v>0.98027777777777736</v>
      </c>
      <c r="AH59" s="894"/>
    </row>
    <row r="60" spans="1:34" ht="19.2" customHeight="1">
      <c r="A60" s="907"/>
      <c r="B60" s="121" t="s">
        <v>132</v>
      </c>
      <c r="C60" s="516"/>
      <c r="D60" s="42" t="s">
        <v>66</v>
      </c>
      <c r="E60" s="43"/>
      <c r="F60" s="355">
        <v>10.09</v>
      </c>
      <c r="G60" s="44">
        <v>4478.57</v>
      </c>
      <c r="H60" s="45">
        <f t="shared" si="37"/>
        <v>45188.771299999993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1476.4516483516491</v>
      </c>
      <c r="O60" s="47">
        <f t="shared" si="39"/>
        <v>246.07527472527485</v>
      </c>
      <c r="P60" s="165">
        <f t="shared" si="40"/>
        <v>0</v>
      </c>
      <c r="Q60" s="49">
        <f t="shared" si="41"/>
        <v>-3.924725274725148</v>
      </c>
      <c r="R60" s="506">
        <f t="shared" si="36"/>
        <v>0.9843010989010994</v>
      </c>
      <c r="S60" s="894"/>
      <c r="T60" s="50">
        <v>0.40347222222222229</v>
      </c>
      <c r="U60" s="50">
        <v>0.52986111111111112</v>
      </c>
      <c r="V60" s="142">
        <v>25</v>
      </c>
      <c r="W60" s="499">
        <f t="shared" si="42"/>
        <v>181.99999999999991</v>
      </c>
      <c r="X60" s="53">
        <v>0.39027777777777778</v>
      </c>
      <c r="Y60" s="53">
        <v>0.40277777777777773</v>
      </c>
      <c r="Z60" s="54"/>
      <c r="AA60" s="54"/>
      <c r="AB60" s="879"/>
      <c r="AC60" s="879"/>
      <c r="AD60" s="516">
        <v>1</v>
      </c>
      <c r="AE60" s="516"/>
      <c r="AF60" s="48">
        <f t="shared" si="6"/>
        <v>-23.548351648350945</v>
      </c>
      <c r="AG60" s="510">
        <f t="shared" si="7"/>
        <v>0.9843010989010994</v>
      </c>
      <c r="AH60" s="894"/>
    </row>
    <row r="61" spans="1:34" ht="19.2" customHeight="1">
      <c r="A61" s="907"/>
      <c r="B61" s="121" t="s">
        <v>132</v>
      </c>
      <c r="C61" s="516"/>
      <c r="D61" s="42" t="s">
        <v>66</v>
      </c>
      <c r="E61" s="43"/>
      <c r="F61" s="355">
        <v>10.09</v>
      </c>
      <c r="G61" s="44">
        <v>3322.81</v>
      </c>
      <c r="H61" s="45">
        <f t="shared" si="37"/>
        <v>33527.152900000001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1476.8044444444445</v>
      </c>
      <c r="O61" s="47">
        <f t="shared" si="39"/>
        <v>246.13407407407408</v>
      </c>
      <c r="P61" s="165">
        <f t="shared" si="40"/>
        <v>0</v>
      </c>
      <c r="Q61" s="49">
        <f t="shared" si="41"/>
        <v>-3.8659259259259215</v>
      </c>
      <c r="R61" s="506">
        <f t="shared" si="36"/>
        <v>0.98453629629629635</v>
      </c>
      <c r="S61" s="894"/>
      <c r="T61" s="50">
        <v>0.57013888888888886</v>
      </c>
      <c r="U61" s="50">
        <v>0.66388888888888886</v>
      </c>
      <c r="V61" s="142">
        <v>5</v>
      </c>
      <c r="W61" s="499">
        <f t="shared" si="42"/>
        <v>135</v>
      </c>
      <c r="X61" s="53"/>
      <c r="Y61" s="53"/>
      <c r="Z61" s="54"/>
      <c r="AA61" s="54"/>
      <c r="AB61" s="879"/>
      <c r="AC61" s="879"/>
      <c r="AD61" s="516"/>
      <c r="AE61" s="516"/>
      <c r="AF61" s="48">
        <f t="shared" si="6"/>
        <v>-23.195555555555529</v>
      </c>
      <c r="AG61" s="506">
        <f t="shared" si="7"/>
        <v>0.98453629629629635</v>
      </c>
      <c r="AH61" s="894"/>
    </row>
    <row r="62" spans="1:34" ht="19.2" customHeight="1">
      <c r="A62" s="907"/>
      <c r="B62" s="121">
        <v>0</v>
      </c>
      <c r="C62" s="516"/>
      <c r="D62" s="42"/>
      <c r="E62" s="43"/>
      <c r="F62" s="355" t="s">
        <v>133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894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879"/>
      <c r="AC62" s="879"/>
      <c r="AD62" s="516"/>
      <c r="AE62" s="516"/>
      <c r="AF62" s="48">
        <f t="shared" si="6"/>
        <v>0</v>
      </c>
      <c r="AG62" s="506" t="e">
        <f t="shared" si="7"/>
        <v>#DIV/0!</v>
      </c>
      <c r="AH62" s="894"/>
    </row>
    <row r="63" spans="1:34" ht="19.2" customHeight="1">
      <c r="A63" s="907"/>
      <c r="B63" s="121">
        <v>0</v>
      </c>
      <c r="C63" s="516"/>
      <c r="D63" s="42"/>
      <c r="E63" s="43"/>
      <c r="F63" s="355" t="s">
        <v>133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894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879"/>
      <c r="AC63" s="879"/>
      <c r="AD63" s="516"/>
      <c r="AE63" s="516"/>
      <c r="AF63" s="48">
        <f t="shared" si="6"/>
        <v>0</v>
      </c>
      <c r="AG63" s="510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894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879"/>
      <c r="AC64" s="879"/>
      <c r="AD64" s="516"/>
      <c r="AE64" s="516"/>
      <c r="AF64" s="48">
        <f t="shared" si="6"/>
        <v>0</v>
      </c>
      <c r="AG64" s="506" t="e">
        <f t="shared" si="7"/>
        <v>#DIV/0!</v>
      </c>
      <c r="AH64" s="894"/>
    </row>
    <row r="65" spans="1:34" ht="19.2" customHeight="1">
      <c r="A65" s="908"/>
      <c r="B65" s="97">
        <v>0</v>
      </c>
      <c r="C65" s="512"/>
      <c r="D65" s="42"/>
      <c r="E65" s="43"/>
      <c r="F65" s="355" t="s">
        <v>133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894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879"/>
      <c r="AC65" s="879"/>
      <c r="AD65" s="516"/>
      <c r="AE65" s="516"/>
      <c r="AF65" s="48">
        <f t="shared" si="6"/>
        <v>0</v>
      </c>
      <c r="AG65" s="506" t="e">
        <f t="shared" si="7"/>
        <v>#DIV/0!</v>
      </c>
      <c r="AH65" s="894"/>
    </row>
    <row r="66" spans="1:34" ht="19.2" customHeight="1">
      <c r="A66" s="908"/>
      <c r="B66" s="97">
        <v>0</v>
      </c>
      <c r="C66" s="512"/>
      <c r="D66" s="42"/>
      <c r="E66" s="43"/>
      <c r="F66" s="355" t="s">
        <v>133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894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879"/>
      <c r="AC66" s="879"/>
      <c r="AD66" s="516"/>
      <c r="AE66" s="516"/>
      <c r="AF66" s="48">
        <f t="shared" si="6"/>
        <v>0</v>
      </c>
      <c r="AG66" s="510" t="e">
        <f t="shared" si="7"/>
        <v>#DIV/0!</v>
      </c>
      <c r="AH66" s="894"/>
    </row>
    <row r="67" spans="1:34" ht="19.2" customHeight="1">
      <c r="A67" s="908"/>
      <c r="B67" s="97">
        <v>0</v>
      </c>
      <c r="C67" s="512"/>
      <c r="D67" s="42"/>
      <c r="E67" s="43"/>
      <c r="F67" s="355" t="s">
        <v>133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894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879"/>
      <c r="AC67" s="879"/>
      <c r="AD67" s="516"/>
      <c r="AE67" s="516"/>
      <c r="AF67" s="48">
        <f t="shared" si="6"/>
        <v>0</v>
      </c>
      <c r="AG67" s="506" t="e">
        <f t="shared" si="7"/>
        <v>#DIV/0!</v>
      </c>
      <c r="AH67" s="894"/>
    </row>
    <row r="68" spans="1:34" ht="19.2" customHeight="1">
      <c r="A68" s="908"/>
      <c r="B68" s="502">
        <v>0</v>
      </c>
      <c r="C68" s="512"/>
      <c r="D68" s="42"/>
      <c r="E68" s="43"/>
      <c r="F68" s="362" t="s">
        <v>133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894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879"/>
      <c r="AC68" s="879"/>
      <c r="AD68" s="516"/>
      <c r="AE68" s="516"/>
      <c r="AF68" s="48"/>
      <c r="AG68" s="506"/>
      <c r="AH68" s="894"/>
    </row>
    <row r="69" spans="1:34" ht="19.2" customHeight="1">
      <c r="A69" s="908"/>
      <c r="B69" s="168">
        <v>0</v>
      </c>
      <c r="C69" s="6" t="s">
        <v>969</v>
      </c>
      <c r="D69" s="875" t="s">
        <v>961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1475.9597838034981</v>
      </c>
      <c r="O69" s="73">
        <f t="shared" si="43"/>
        <v>224.91452193762399</v>
      </c>
      <c r="P69" s="48">
        <f>M69-J69</f>
        <v>0</v>
      </c>
      <c r="Q69" s="49">
        <f>N69-K69</f>
        <v>-24.040216196501888</v>
      </c>
      <c r="R69" s="172">
        <f t="shared" ref="R69:R75" si="44">O69/L69</f>
        <v>0.98400103347710488</v>
      </c>
      <c r="S69" s="894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-24.040216196501888</v>
      </c>
      <c r="AG69" s="506">
        <f t="shared" si="7"/>
        <v>0.98397318920233212</v>
      </c>
      <c r="AH69" s="894"/>
    </row>
    <row r="70" spans="1:34" ht="19.2" customHeight="1">
      <c r="A70" s="909" t="s">
        <v>970</v>
      </c>
      <c r="B70" s="502" t="s">
        <v>129</v>
      </c>
      <c r="C70" s="97"/>
      <c r="D70" s="42" t="s">
        <v>817</v>
      </c>
      <c r="E70" s="43"/>
      <c r="F70" s="355">
        <v>49.91</v>
      </c>
      <c r="G70" s="57">
        <v>1095.4000000000001</v>
      </c>
      <c r="H70" s="45">
        <f>F70*G70</f>
        <v>54671.414000000004</v>
      </c>
      <c r="I70" s="502"/>
      <c r="J70" s="46">
        <v>17</v>
      </c>
      <c r="K70" s="44">
        <v>1500</v>
      </c>
      <c r="L70" s="47">
        <v>88.235294117647058</v>
      </c>
      <c r="M70" s="500">
        <v>17</v>
      </c>
      <c r="N70" s="44">
        <f t="shared" ref="N70:N75" si="45">G70/W70*60</f>
        <v>1428.7826086956525</v>
      </c>
      <c r="O70" s="47">
        <f t="shared" ref="O70:O75" si="46">N70/M70</f>
        <v>84.046035805626616</v>
      </c>
      <c r="P70" s="48">
        <f t="shared" ref="P70:P75" si="47">M70-J70</f>
        <v>0</v>
      </c>
      <c r="Q70" s="49">
        <f t="shared" ref="Q70:Q75" si="48">O70-L70</f>
        <v>-4.1892583120204421</v>
      </c>
      <c r="R70" s="506">
        <f t="shared" si="44"/>
        <v>0.95252173913043503</v>
      </c>
      <c r="S70" s="894">
        <f>R82</f>
        <v>0.93355806043716749</v>
      </c>
      <c r="T70" s="50">
        <v>0.25</v>
      </c>
      <c r="U70" s="50">
        <v>0.28194444444444444</v>
      </c>
      <c r="V70" s="502">
        <v>5</v>
      </c>
      <c r="W70" s="499">
        <f>(U70-T70)*24*60</f>
        <v>46</v>
      </c>
      <c r="X70" s="502"/>
      <c r="Y70" s="502"/>
      <c r="Z70" s="54"/>
      <c r="AA70" s="54"/>
      <c r="AB70" s="879"/>
      <c r="AC70" s="879"/>
      <c r="AD70" s="516"/>
      <c r="AE70" s="516"/>
      <c r="AF70" s="48">
        <f t="shared" si="6"/>
        <v>-71.21739130434753</v>
      </c>
      <c r="AG70" s="506">
        <f t="shared" si="7"/>
        <v>0.95252173913043503</v>
      </c>
      <c r="AH70" s="894">
        <f>AG82</f>
        <v>0.94147622629389494</v>
      </c>
    </row>
    <row r="71" spans="1:34" ht="19.2" customHeight="1">
      <c r="A71" s="909"/>
      <c r="B71" s="502" t="s">
        <v>129</v>
      </c>
      <c r="C71" s="41"/>
      <c r="D71" s="173" t="s">
        <v>197</v>
      </c>
      <c r="E71" s="43"/>
      <c r="F71" s="355">
        <v>62.13</v>
      </c>
      <c r="G71" s="44">
        <v>1868</v>
      </c>
      <c r="H71" s="45">
        <f>F71*G71</f>
        <v>116058.84000000001</v>
      </c>
      <c r="I71" s="502"/>
      <c r="J71" s="46">
        <v>14</v>
      </c>
      <c r="K71" s="174">
        <v>1500</v>
      </c>
      <c r="L71" s="47">
        <v>107.14285714285714</v>
      </c>
      <c r="M71" s="505">
        <v>14</v>
      </c>
      <c r="N71" s="44">
        <f t="shared" si="45"/>
        <v>1474.7368421052638</v>
      </c>
      <c r="O71" s="47">
        <f t="shared" si="46"/>
        <v>105.3383458646617</v>
      </c>
      <c r="P71" s="48">
        <f t="shared" si="47"/>
        <v>0</v>
      </c>
      <c r="Q71" s="49">
        <f t="shared" si="48"/>
        <v>-1.8045112781954344</v>
      </c>
      <c r="R71" s="506">
        <f t="shared" si="44"/>
        <v>0.98315789473684256</v>
      </c>
      <c r="S71" s="894"/>
      <c r="T71" s="50">
        <v>0.28680555555555554</v>
      </c>
      <c r="U71" s="50">
        <v>0.33958333333333329</v>
      </c>
      <c r="V71" s="502">
        <v>7</v>
      </c>
      <c r="W71" s="499">
        <f t="shared" ref="W71:W81" si="49">(U71-T71)*24*60</f>
        <v>75.999999999999972</v>
      </c>
      <c r="X71" s="53"/>
      <c r="Y71" s="53"/>
      <c r="Z71" s="54"/>
      <c r="AA71" s="54"/>
      <c r="AB71" s="879"/>
      <c r="AC71" s="879"/>
      <c r="AD71" s="516"/>
      <c r="AE71" s="516"/>
      <c r="AF71" s="48">
        <f>N71-K71</f>
        <v>-25.263157894736196</v>
      </c>
      <c r="AG71" s="506">
        <f>N71/K71</f>
        <v>0.98315789473684256</v>
      </c>
      <c r="AH71" s="894"/>
    </row>
    <row r="72" spans="1:34" ht="19.2" customHeight="1">
      <c r="A72" s="909"/>
      <c r="B72" s="502" t="s">
        <v>128</v>
      </c>
      <c r="C72" s="66"/>
      <c r="D72" s="173" t="s">
        <v>72</v>
      </c>
      <c r="E72" s="43"/>
      <c r="F72" s="355">
        <v>53.36</v>
      </c>
      <c r="G72" s="44">
        <v>4117.1000000000004</v>
      </c>
      <c r="H72" s="45">
        <f t="shared" ref="H72:H80" si="50">F72*G72</f>
        <v>219688.45600000001</v>
      </c>
      <c r="I72" s="502"/>
      <c r="J72" s="87">
        <v>19</v>
      </c>
      <c r="K72" s="57">
        <v>1440</v>
      </c>
      <c r="L72" s="86">
        <v>75.78947368421052</v>
      </c>
      <c r="M72" s="500">
        <v>19</v>
      </c>
      <c r="N72" s="44">
        <f t="shared" si="45"/>
        <v>1357.2857142857144</v>
      </c>
      <c r="O72" s="47">
        <f t="shared" si="46"/>
        <v>71.436090225563916</v>
      </c>
      <c r="P72" s="48">
        <f t="shared" si="47"/>
        <v>0</v>
      </c>
      <c r="Q72" s="49">
        <f t="shared" si="48"/>
        <v>-4.3533834586466043</v>
      </c>
      <c r="R72" s="506">
        <f t="shared" si="44"/>
        <v>0.94255952380952401</v>
      </c>
      <c r="S72" s="894"/>
      <c r="T72" s="50">
        <v>0.35486111111111107</v>
      </c>
      <c r="U72" s="50">
        <v>0.48124999999999996</v>
      </c>
      <c r="V72" s="502">
        <v>22</v>
      </c>
      <c r="W72" s="499">
        <f t="shared" si="49"/>
        <v>182</v>
      </c>
      <c r="X72" s="53">
        <v>0.34375</v>
      </c>
      <c r="Y72" s="53">
        <v>0.35416666666666669</v>
      </c>
      <c r="Z72" s="54"/>
      <c r="AA72" s="54"/>
      <c r="AB72" s="879"/>
      <c r="AC72" s="879"/>
      <c r="AD72" s="516">
        <v>1</v>
      </c>
      <c r="AE72" s="516"/>
      <c r="AF72" s="48">
        <f>N72-K72</f>
        <v>-82.714285714285552</v>
      </c>
      <c r="AG72" s="506">
        <f>N72/K72</f>
        <v>0.9425595238095239</v>
      </c>
      <c r="AH72" s="894"/>
    </row>
    <row r="73" spans="1:34" ht="19.2" customHeight="1">
      <c r="A73" s="909"/>
      <c r="B73" s="502" t="s">
        <v>128</v>
      </c>
      <c r="C73" s="175"/>
      <c r="D73" s="176" t="s">
        <v>73</v>
      </c>
      <c r="E73" s="177"/>
      <c r="F73" s="355">
        <v>53.76</v>
      </c>
      <c r="G73" s="44">
        <v>2690</v>
      </c>
      <c r="H73" s="45">
        <f t="shared" si="50"/>
        <v>144614.39999999999</v>
      </c>
      <c r="I73" s="516"/>
      <c r="J73" s="178">
        <v>16</v>
      </c>
      <c r="K73" s="179">
        <v>1440</v>
      </c>
      <c r="L73" s="86">
        <v>90</v>
      </c>
      <c r="M73" s="505">
        <v>17</v>
      </c>
      <c r="N73" s="44">
        <f t="shared" si="45"/>
        <v>1322.9508196721308</v>
      </c>
      <c r="O73" s="47">
        <f t="shared" si="46"/>
        <v>77.820636451301809</v>
      </c>
      <c r="P73" s="48">
        <f t="shared" si="47"/>
        <v>1</v>
      </c>
      <c r="Q73" s="49">
        <f t="shared" si="48"/>
        <v>-12.179363548698191</v>
      </c>
      <c r="R73" s="506">
        <f t="shared" si="44"/>
        <v>0.86467373834779793</v>
      </c>
      <c r="S73" s="894"/>
      <c r="T73" s="50">
        <v>0.5215277777777777</v>
      </c>
      <c r="U73" s="50">
        <v>0.60624999999999996</v>
      </c>
      <c r="V73" s="502">
        <v>5</v>
      </c>
      <c r="W73" s="499">
        <f t="shared" si="49"/>
        <v>122.00000000000004</v>
      </c>
      <c r="X73" s="180"/>
      <c r="Y73" s="180"/>
      <c r="Z73" s="124"/>
      <c r="AA73" s="124"/>
      <c r="AB73" s="879"/>
      <c r="AC73" s="879"/>
      <c r="AD73" s="516"/>
      <c r="AE73" s="516">
        <v>1</v>
      </c>
      <c r="AF73" s="48">
        <f>N73-K73</f>
        <v>-117.04918032786918</v>
      </c>
      <c r="AG73" s="506">
        <f>N73/K73</f>
        <v>0.91871584699453535</v>
      </c>
      <c r="AH73" s="894"/>
    </row>
    <row r="74" spans="1:34" ht="19.2" customHeight="1">
      <c r="A74" s="909"/>
      <c r="B74" s="502" t="s">
        <v>128</v>
      </c>
      <c r="C74" s="175"/>
      <c r="D74" s="176" t="s">
        <v>74</v>
      </c>
      <c r="E74" s="177"/>
      <c r="F74" s="355">
        <v>47.51</v>
      </c>
      <c r="G74" s="44">
        <v>2024</v>
      </c>
      <c r="H74" s="45">
        <f t="shared" si="50"/>
        <v>96160.239999999991</v>
      </c>
      <c r="I74" s="502"/>
      <c r="J74" s="46">
        <v>17</v>
      </c>
      <c r="K74" s="174">
        <v>1440</v>
      </c>
      <c r="L74" s="47">
        <v>84.705882352941174</v>
      </c>
      <c r="M74" s="500">
        <v>17</v>
      </c>
      <c r="N74" s="44">
        <f t="shared" si="45"/>
        <v>1320</v>
      </c>
      <c r="O74" s="47">
        <f t="shared" si="46"/>
        <v>77.647058823529406</v>
      </c>
      <c r="P74" s="48">
        <f t="shared" si="47"/>
        <v>0</v>
      </c>
      <c r="Q74" s="49">
        <f t="shared" si="48"/>
        <v>-7.058823529411768</v>
      </c>
      <c r="R74" s="506">
        <f t="shared" si="44"/>
        <v>0.91666666666666663</v>
      </c>
      <c r="S74" s="894"/>
      <c r="T74" s="50">
        <v>0.62222222222222223</v>
      </c>
      <c r="U74" s="50">
        <v>0.68611111111111112</v>
      </c>
      <c r="V74" s="502">
        <v>23</v>
      </c>
      <c r="W74" s="499">
        <f t="shared" si="49"/>
        <v>92</v>
      </c>
      <c r="X74" s="180">
        <v>0.61111111111111105</v>
      </c>
      <c r="Y74" s="180">
        <v>0.62152777777777779</v>
      </c>
      <c r="Z74" s="124"/>
      <c r="AA74" s="124"/>
      <c r="AB74" s="879"/>
      <c r="AC74" s="879"/>
      <c r="AD74" s="516"/>
      <c r="AE74" s="516"/>
      <c r="AF74" s="48">
        <f t="shared" ref="AF74:AF80" si="51">N74-K74</f>
        <v>-120</v>
      </c>
      <c r="AG74" s="506">
        <f t="shared" ref="AG74:AG80" si="52">N74/K74</f>
        <v>0.91666666666666663</v>
      </c>
      <c r="AH74" s="894"/>
    </row>
    <row r="75" spans="1:34" ht="19.2" customHeight="1">
      <c r="A75" s="909"/>
      <c r="B75" s="502" t="s">
        <v>128</v>
      </c>
      <c r="C75" s="66"/>
      <c r="D75" s="173" t="s">
        <v>72</v>
      </c>
      <c r="E75" s="43"/>
      <c r="F75" s="355">
        <v>53.36</v>
      </c>
      <c r="G75" s="57">
        <v>2216.8999999999996</v>
      </c>
      <c r="H75" s="45">
        <f t="shared" si="50"/>
        <v>118293.78399999999</v>
      </c>
      <c r="I75" s="502">
        <v>1</v>
      </c>
      <c r="J75" s="87">
        <v>19</v>
      </c>
      <c r="K75" s="57">
        <v>1440</v>
      </c>
      <c r="L75" s="86">
        <v>75.78947368421052</v>
      </c>
      <c r="M75" s="500">
        <v>19</v>
      </c>
      <c r="N75" s="44">
        <f t="shared" si="45"/>
        <v>1343.5757575757577</v>
      </c>
      <c r="O75" s="47">
        <f t="shared" si="46"/>
        <v>70.714513556618826</v>
      </c>
      <c r="P75" s="48">
        <f t="shared" si="47"/>
        <v>0</v>
      </c>
      <c r="Q75" s="49">
        <f t="shared" si="48"/>
        <v>-5.0749601275916945</v>
      </c>
      <c r="R75" s="506">
        <f t="shared" si="44"/>
        <v>0.93303872053872072</v>
      </c>
      <c r="S75" s="894"/>
      <c r="T75" s="50">
        <v>0.69097222222222221</v>
      </c>
      <c r="U75" s="50">
        <v>0.75972222222222219</v>
      </c>
      <c r="V75" s="502">
        <v>7</v>
      </c>
      <c r="W75" s="499">
        <f t="shared" si="49"/>
        <v>98.999999999999972</v>
      </c>
      <c r="X75" s="180"/>
      <c r="Y75" s="180"/>
      <c r="Z75" s="124"/>
      <c r="AA75" s="124"/>
      <c r="AB75" s="879"/>
      <c r="AC75" s="879"/>
      <c r="AD75" s="516"/>
      <c r="AE75" s="516"/>
      <c r="AF75" s="48">
        <f t="shared" si="51"/>
        <v>-96.424242424242266</v>
      </c>
      <c r="AG75" s="506">
        <f t="shared" si="52"/>
        <v>0.93303872053872061</v>
      </c>
      <c r="AH75" s="894"/>
    </row>
    <row r="76" spans="1:34" ht="19.2" customHeight="1">
      <c r="A76" s="909"/>
      <c r="B76" s="50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02"/>
      <c r="J76" s="178"/>
      <c r="K76" s="179"/>
      <c r="L76" s="86"/>
      <c r="M76" s="505"/>
      <c r="N76" s="44"/>
      <c r="O76" s="47"/>
      <c r="P76" s="48"/>
      <c r="Q76" s="49"/>
      <c r="R76" s="506"/>
      <c r="S76" s="894"/>
      <c r="T76" s="50"/>
      <c r="U76" s="50"/>
      <c r="V76" s="502" t="s">
        <v>15</v>
      </c>
      <c r="W76" s="499">
        <f t="shared" si="49"/>
        <v>0</v>
      </c>
      <c r="X76" s="180"/>
      <c r="Y76" s="180"/>
      <c r="Z76" s="124"/>
      <c r="AA76" s="124"/>
      <c r="AB76" s="879"/>
      <c r="AC76" s="879"/>
      <c r="AD76" s="516"/>
      <c r="AE76" s="516"/>
      <c r="AF76" s="48">
        <f t="shared" si="51"/>
        <v>0</v>
      </c>
      <c r="AG76" s="506" t="e">
        <f t="shared" si="52"/>
        <v>#DIV/0!</v>
      </c>
      <c r="AH76" s="894"/>
    </row>
    <row r="77" spans="1:34" ht="19.2" customHeight="1">
      <c r="A77" s="909"/>
      <c r="B77" s="502">
        <v>0</v>
      </c>
      <c r="C77" s="512"/>
      <c r="D77" s="42"/>
      <c r="E77" s="43"/>
      <c r="F77" s="355" t="s">
        <v>133</v>
      </c>
      <c r="G77" s="174"/>
      <c r="H77" s="45">
        <f t="shared" si="50"/>
        <v>0</v>
      </c>
      <c r="I77" s="516"/>
      <c r="J77" s="46"/>
      <c r="K77" s="174"/>
      <c r="L77" s="47"/>
      <c r="M77" s="505"/>
      <c r="N77" s="44"/>
      <c r="O77" s="47"/>
      <c r="P77" s="48"/>
      <c r="Q77" s="49"/>
      <c r="R77" s="506"/>
      <c r="S77" s="894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879"/>
      <c r="AC77" s="879"/>
      <c r="AD77" s="516"/>
      <c r="AE77" s="516"/>
      <c r="AF77" s="48">
        <f t="shared" si="51"/>
        <v>0</v>
      </c>
      <c r="AG77" s="506" t="e">
        <f t="shared" si="52"/>
        <v>#DIV/0!</v>
      </c>
      <c r="AH77" s="894"/>
    </row>
    <row r="78" spans="1:34" ht="19.2" customHeight="1">
      <c r="A78" s="909"/>
      <c r="B78" s="502">
        <v>0</v>
      </c>
      <c r="C78" s="512"/>
      <c r="D78" s="42"/>
      <c r="E78" s="43"/>
      <c r="F78" s="355" t="s">
        <v>133</v>
      </c>
      <c r="G78" s="57"/>
      <c r="H78" s="45">
        <f t="shared" si="50"/>
        <v>0</v>
      </c>
      <c r="I78" s="516"/>
      <c r="J78" s="87"/>
      <c r="K78" s="57"/>
      <c r="L78" s="86"/>
      <c r="M78" s="505"/>
      <c r="N78" s="44"/>
      <c r="O78" s="47"/>
      <c r="P78" s="48"/>
      <c r="Q78" s="49"/>
      <c r="R78" s="506"/>
      <c r="S78" s="894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879"/>
      <c r="AC78" s="879"/>
      <c r="AD78" s="516"/>
      <c r="AE78" s="516"/>
      <c r="AF78" s="48">
        <f t="shared" si="51"/>
        <v>0</v>
      </c>
      <c r="AG78" s="506" t="e">
        <f t="shared" si="52"/>
        <v>#DIV/0!</v>
      </c>
      <c r="AH78" s="894"/>
    </row>
    <row r="79" spans="1:34" ht="19.2" customHeight="1">
      <c r="A79" s="909"/>
      <c r="B79" s="50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16"/>
      <c r="J79" s="87"/>
      <c r="K79" s="57"/>
      <c r="L79" s="86"/>
      <c r="M79" s="505"/>
      <c r="N79" s="57"/>
      <c r="O79" s="181"/>
      <c r="P79" s="108"/>
      <c r="Q79" s="182"/>
      <c r="R79" s="109"/>
      <c r="S79" s="894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879"/>
      <c r="AC79" s="879"/>
      <c r="AD79" s="516"/>
      <c r="AE79" s="516"/>
      <c r="AF79" s="48">
        <f t="shared" si="51"/>
        <v>0</v>
      </c>
      <c r="AG79" s="506" t="e">
        <f t="shared" si="52"/>
        <v>#DIV/0!</v>
      </c>
      <c r="AH79" s="894"/>
    </row>
    <row r="80" spans="1:34" ht="19.2" customHeight="1">
      <c r="A80" s="909"/>
      <c r="B80" s="502">
        <v>0</v>
      </c>
      <c r="C80" s="512"/>
      <c r="D80" s="42"/>
      <c r="E80" s="43"/>
      <c r="F80" s="355"/>
      <c r="G80" s="57"/>
      <c r="H80" s="45">
        <f t="shared" si="50"/>
        <v>0</v>
      </c>
      <c r="I80" s="516"/>
      <c r="J80" s="87"/>
      <c r="K80" s="57"/>
      <c r="L80" s="86"/>
      <c r="M80" s="505"/>
      <c r="N80" s="57"/>
      <c r="O80" s="183"/>
      <c r="P80" s="54"/>
      <c r="Q80" s="88"/>
      <c r="R80" s="515"/>
      <c r="S80" s="894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879"/>
      <c r="AC80" s="879"/>
      <c r="AD80" s="516"/>
      <c r="AE80" s="516"/>
      <c r="AF80" s="48">
        <f t="shared" si="51"/>
        <v>0</v>
      </c>
      <c r="AG80" s="506" t="e">
        <f t="shared" si="52"/>
        <v>#DIV/0!</v>
      </c>
      <c r="AH80" s="894"/>
    </row>
    <row r="81" spans="1:34" ht="19.2" customHeight="1">
      <c r="A81" s="909"/>
      <c r="B81" s="502">
        <v>0</v>
      </c>
      <c r="C81" s="512"/>
      <c r="D81" s="42"/>
      <c r="E81" s="43"/>
      <c r="F81" s="362"/>
      <c r="G81" s="57"/>
      <c r="H81" s="84"/>
      <c r="I81" s="516"/>
      <c r="J81" s="87"/>
      <c r="K81" s="57"/>
      <c r="L81" s="86"/>
      <c r="M81" s="505"/>
      <c r="N81" s="57"/>
      <c r="O81" s="183"/>
      <c r="P81" s="54"/>
      <c r="Q81" s="88"/>
      <c r="R81" s="515"/>
      <c r="S81" s="894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879"/>
      <c r="AC81" s="879"/>
      <c r="AD81" s="516"/>
      <c r="AE81" s="516"/>
      <c r="AF81" s="48"/>
      <c r="AG81" s="125"/>
      <c r="AH81" s="894"/>
    </row>
    <row r="82" spans="1:34" ht="19.2" customHeight="1">
      <c r="A82" s="910"/>
      <c r="B82" s="168">
        <v>0</v>
      </c>
      <c r="C82" s="100" t="s">
        <v>971</v>
      </c>
      <c r="D82" s="875" t="s">
        <v>961</v>
      </c>
      <c r="E82" s="875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1374.5552903890866</v>
      </c>
      <c r="O82" s="184">
        <f t="shared" si="53"/>
        <v>81.167113454550375</v>
      </c>
      <c r="P82" s="116">
        <f>M82-J82</f>
        <v>0.16666666666666785</v>
      </c>
      <c r="Q82" s="117">
        <f>N82-K82</f>
        <v>-85.444709610913378</v>
      </c>
      <c r="R82" s="172">
        <f>O82/L82</f>
        <v>0.93355806043716749</v>
      </c>
      <c r="S82" s="894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1</v>
      </c>
      <c r="AF82" s="48">
        <f>N82-K82</f>
        <v>-85.444709610913378</v>
      </c>
      <c r="AG82" s="506">
        <f>N82/K82</f>
        <v>0.94147622629389494</v>
      </c>
      <c r="AH82" s="894"/>
    </row>
    <row r="83" spans="1:34" ht="19.2" customHeight="1">
      <c r="A83" s="902" t="s">
        <v>972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2293.85</v>
      </c>
      <c r="H83" s="84">
        <f t="shared" ref="H83:H94" si="54">F83*G83</f>
        <v>116229.3795</v>
      </c>
      <c r="I83" s="516"/>
      <c r="J83" s="87">
        <v>18</v>
      </c>
      <c r="K83" s="57">
        <v>1500</v>
      </c>
      <c r="L83" s="86">
        <v>83.333333333333329</v>
      </c>
      <c r="M83" s="505">
        <v>18</v>
      </c>
      <c r="N83" s="57">
        <f t="shared" ref="N83:N90" si="55">G83/W83*60</f>
        <v>1323.3749999999995</v>
      </c>
      <c r="O83" s="183">
        <f t="shared" ref="O83:O90" si="56">N83/M83</f>
        <v>73.520833333333314</v>
      </c>
      <c r="P83" s="54">
        <f t="shared" ref="P83:P90" si="57">M83-J83</f>
        <v>0</v>
      </c>
      <c r="Q83" s="88">
        <f t="shared" ref="Q83:Q90" si="58">O83-L83</f>
        <v>-9.8125000000000142</v>
      </c>
      <c r="R83" s="185">
        <f t="shared" ref="R83:R90" si="59">O83/L83</f>
        <v>0.88224999999999987</v>
      </c>
      <c r="S83" s="894">
        <f>R95</f>
        <v>0.85385834678782169</v>
      </c>
      <c r="T83" s="50">
        <v>0.33333333333333331</v>
      </c>
      <c r="U83" s="50">
        <v>0.40555555555555556</v>
      </c>
      <c r="V83" s="502">
        <v>5</v>
      </c>
      <c r="W83" s="499">
        <f t="shared" ref="W83:W93" si="60">(U83-T83)*24*60</f>
        <v>104.00000000000003</v>
      </c>
      <c r="X83" s="53"/>
      <c r="Y83" s="53"/>
      <c r="Z83" s="54"/>
      <c r="AA83" s="54"/>
      <c r="AB83" s="879"/>
      <c r="AC83" s="879"/>
      <c r="AD83" s="516"/>
      <c r="AE83" s="516"/>
      <c r="AF83" s="48">
        <f t="shared" ref="AF83:AF173" si="61">N83-K83</f>
        <v>-176.62500000000045</v>
      </c>
      <c r="AG83" s="506">
        <f t="shared" ref="AG83:AG173" si="62">N83/K83</f>
        <v>0.88224999999999965</v>
      </c>
      <c r="AH83" s="894">
        <f>AG95</f>
        <v>0.86795783100152957</v>
      </c>
    </row>
    <row r="84" spans="1:34" ht="19.2" customHeight="1">
      <c r="A84" s="903"/>
      <c r="B84" s="110" t="s">
        <v>128</v>
      </c>
      <c r="C84" s="512"/>
      <c r="D84" s="186" t="s">
        <v>185</v>
      </c>
      <c r="E84" s="43"/>
      <c r="F84" s="362">
        <v>61.02</v>
      </c>
      <c r="G84" s="44">
        <v>2458</v>
      </c>
      <c r="H84" s="84">
        <f t="shared" si="54"/>
        <v>149987.16</v>
      </c>
      <c r="I84" s="502"/>
      <c r="J84" s="87">
        <v>17</v>
      </c>
      <c r="K84" s="57">
        <v>1440</v>
      </c>
      <c r="L84" s="86">
        <v>84.705882352941174</v>
      </c>
      <c r="M84" s="505">
        <v>17</v>
      </c>
      <c r="N84" s="57">
        <f t="shared" si="55"/>
        <v>1293.6842105263158</v>
      </c>
      <c r="O84" s="183">
        <f t="shared" si="56"/>
        <v>76.099071207430342</v>
      </c>
      <c r="P84" s="54">
        <f t="shared" si="57"/>
        <v>0</v>
      </c>
      <c r="Q84" s="88">
        <f t="shared" si="58"/>
        <v>-8.6068111455108323</v>
      </c>
      <c r="R84" s="185">
        <f t="shared" si="59"/>
        <v>0.89839181286549707</v>
      </c>
      <c r="S84" s="894"/>
      <c r="T84" s="50">
        <v>0.42083333333333334</v>
      </c>
      <c r="U84" s="50">
        <v>0.5</v>
      </c>
      <c r="V84" s="502">
        <v>22</v>
      </c>
      <c r="W84" s="499">
        <f t="shared" si="60"/>
        <v>114</v>
      </c>
      <c r="X84" s="53">
        <v>0.40972222222222227</v>
      </c>
      <c r="Y84" s="53">
        <v>0.4201388888888889</v>
      </c>
      <c r="Z84" s="54"/>
      <c r="AA84" s="54"/>
      <c r="AB84" s="879"/>
      <c r="AC84" s="879"/>
      <c r="AD84" s="516"/>
      <c r="AE84" s="516"/>
      <c r="AF84" s="48">
        <f t="shared" si="61"/>
        <v>-146.31578947368416</v>
      </c>
      <c r="AG84" s="506">
        <f t="shared" si="62"/>
        <v>0.89839181286549707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1069</v>
      </c>
      <c r="H85" s="84">
        <f t="shared" si="54"/>
        <v>57822.210000000006</v>
      </c>
      <c r="I85" s="502"/>
      <c r="J85" s="87">
        <v>20</v>
      </c>
      <c r="K85" s="57">
        <v>1300</v>
      </c>
      <c r="L85" s="86">
        <v>65</v>
      </c>
      <c r="M85" s="505">
        <v>20</v>
      </c>
      <c r="N85" s="57">
        <f t="shared" si="55"/>
        <v>1051.4754098360665</v>
      </c>
      <c r="O85" s="183">
        <f t="shared" si="56"/>
        <v>52.57377049180333</v>
      </c>
      <c r="P85" s="54">
        <f t="shared" si="57"/>
        <v>0</v>
      </c>
      <c r="Q85" s="88">
        <f t="shared" si="58"/>
        <v>-12.42622950819667</v>
      </c>
      <c r="R85" s="185">
        <f t="shared" si="59"/>
        <v>0.80882723833543579</v>
      </c>
      <c r="S85" s="894"/>
      <c r="T85" s="50">
        <v>0.54027777777777775</v>
      </c>
      <c r="U85" s="50">
        <v>0.58263888888888882</v>
      </c>
      <c r="V85" s="502">
        <v>5</v>
      </c>
      <c r="W85" s="499">
        <f t="shared" si="60"/>
        <v>60.999999999999943</v>
      </c>
      <c r="X85" s="53"/>
      <c r="Y85" s="53"/>
      <c r="Z85" s="54"/>
      <c r="AA85" s="54"/>
      <c r="AB85" s="879"/>
      <c r="AC85" s="879"/>
      <c r="AD85" s="516">
        <v>1</v>
      </c>
      <c r="AE85" s="516"/>
      <c r="AF85" s="48">
        <f t="shared" si="61"/>
        <v>-248.52459016393345</v>
      </c>
      <c r="AG85" s="506">
        <f t="shared" si="62"/>
        <v>0.80882723833543579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2287</v>
      </c>
      <c r="H86" s="84">
        <f t="shared" si="54"/>
        <v>139712.83000000002</v>
      </c>
      <c r="I86" s="502"/>
      <c r="J86" s="87">
        <v>17</v>
      </c>
      <c r="K86" s="57">
        <v>1440</v>
      </c>
      <c r="L86" s="86">
        <v>84.705882352941174</v>
      </c>
      <c r="M86" s="505">
        <v>17</v>
      </c>
      <c r="N86" s="57">
        <f t="shared" si="55"/>
        <v>1247.4545454545462</v>
      </c>
      <c r="O86" s="183">
        <f t="shared" si="56"/>
        <v>73.379679144385065</v>
      </c>
      <c r="P86" s="54">
        <f t="shared" si="57"/>
        <v>0</v>
      </c>
      <c r="Q86" s="88">
        <f t="shared" si="58"/>
        <v>-11.326203208556109</v>
      </c>
      <c r="R86" s="185">
        <f t="shared" si="59"/>
        <v>0.86628787878787927</v>
      </c>
      <c r="S86" s="894"/>
      <c r="T86" s="50">
        <v>0.59861111111111098</v>
      </c>
      <c r="U86" s="50">
        <v>0.67499999999999982</v>
      </c>
      <c r="V86" s="502">
        <v>23</v>
      </c>
      <c r="W86" s="499">
        <f t="shared" si="60"/>
        <v>109.99999999999993</v>
      </c>
      <c r="X86" s="53">
        <v>0.58750000000000002</v>
      </c>
      <c r="Y86" s="53">
        <v>0.59722222222222221</v>
      </c>
      <c r="Z86" s="54"/>
      <c r="AA86" s="54"/>
      <c r="AB86" s="879"/>
      <c r="AC86" s="879"/>
      <c r="AD86" s="516"/>
      <c r="AE86" s="516"/>
      <c r="AF86" s="48">
        <f t="shared" si="61"/>
        <v>-192.54545454545382</v>
      </c>
      <c r="AG86" s="506">
        <f t="shared" si="62"/>
        <v>0.86628787878787927</v>
      </c>
      <c r="AH86" s="894"/>
    </row>
    <row r="87" spans="1:34" ht="19.2" customHeight="1">
      <c r="A87" s="903"/>
      <c r="B87" s="110" t="s">
        <v>129</v>
      </c>
      <c r="C87" s="97"/>
      <c r="D87" s="186" t="s">
        <v>62</v>
      </c>
      <c r="E87" s="43"/>
      <c r="F87" s="362">
        <v>38.39</v>
      </c>
      <c r="G87" s="44">
        <v>809.19999999999993</v>
      </c>
      <c r="H87" s="84">
        <f t="shared" si="54"/>
        <v>31065.187999999998</v>
      </c>
      <c r="I87" s="502">
        <v>1</v>
      </c>
      <c r="J87" s="87">
        <v>16</v>
      </c>
      <c r="K87" s="57">
        <v>1636</v>
      </c>
      <c r="L87" s="86">
        <v>102.25</v>
      </c>
      <c r="M87" s="505">
        <v>17</v>
      </c>
      <c r="N87" s="57">
        <f t="shared" si="55"/>
        <v>1348.6666666666654</v>
      </c>
      <c r="O87" s="183">
        <f t="shared" si="56"/>
        <v>79.333333333333258</v>
      </c>
      <c r="P87" s="54">
        <f t="shared" si="57"/>
        <v>1</v>
      </c>
      <c r="Q87" s="88">
        <f t="shared" si="58"/>
        <v>-22.916666666666742</v>
      </c>
      <c r="R87" s="185">
        <f t="shared" si="59"/>
        <v>0.77587612061939615</v>
      </c>
      <c r="S87" s="894"/>
      <c r="T87" s="50">
        <v>0.67986111111111092</v>
      </c>
      <c r="U87" s="50">
        <v>0.70486111111111094</v>
      </c>
      <c r="V87" s="502">
        <v>7</v>
      </c>
      <c r="W87" s="499">
        <f t="shared" si="60"/>
        <v>36.000000000000028</v>
      </c>
      <c r="X87" s="53"/>
      <c r="Y87" s="53"/>
      <c r="Z87" s="54"/>
      <c r="AA87" s="54"/>
      <c r="AB87" s="879"/>
      <c r="AC87" s="879"/>
      <c r="AD87" s="516"/>
      <c r="AE87" s="516"/>
      <c r="AF87" s="48">
        <f t="shared" si="61"/>
        <v>-287.33333333333462</v>
      </c>
      <c r="AG87" s="506">
        <f t="shared" si="62"/>
        <v>0.82436837815810837</v>
      </c>
      <c r="AH87" s="894"/>
    </row>
    <row r="88" spans="1:34" ht="19.2" customHeight="1">
      <c r="A88" s="903"/>
      <c r="B88" s="110" t="s">
        <v>130</v>
      </c>
      <c r="C88" s="512"/>
      <c r="D88" s="186" t="s">
        <v>61</v>
      </c>
      <c r="E88" s="43"/>
      <c r="F88" s="362">
        <v>43.14</v>
      </c>
      <c r="G88" s="57">
        <v>609</v>
      </c>
      <c r="H88" s="84">
        <f t="shared" si="54"/>
        <v>26272.260000000002</v>
      </c>
      <c r="I88" s="502">
        <v>1</v>
      </c>
      <c r="J88" s="87">
        <v>16</v>
      </c>
      <c r="K88" s="57">
        <v>1440</v>
      </c>
      <c r="L88" s="86">
        <v>90</v>
      </c>
      <c r="M88" s="505">
        <v>17</v>
      </c>
      <c r="N88" s="57">
        <f t="shared" si="55"/>
        <v>1304.9999999999973</v>
      </c>
      <c r="O88" s="183">
        <f t="shared" si="56"/>
        <v>76.764705882352786</v>
      </c>
      <c r="P88" s="54">
        <f t="shared" si="57"/>
        <v>1</v>
      </c>
      <c r="Q88" s="88">
        <f t="shared" si="58"/>
        <v>-13.235294117647214</v>
      </c>
      <c r="R88" s="185">
        <f t="shared" si="59"/>
        <v>0.85294117647058654</v>
      </c>
      <c r="S88" s="894"/>
      <c r="T88" s="50">
        <v>0.70972222222222203</v>
      </c>
      <c r="U88" s="50">
        <v>0.72916666666666652</v>
      </c>
      <c r="V88" s="502">
        <v>7</v>
      </c>
      <c r="W88" s="499">
        <f t="shared" si="60"/>
        <v>28.00000000000006</v>
      </c>
      <c r="X88" s="53"/>
      <c r="Y88" s="53"/>
      <c r="Z88" s="54"/>
      <c r="AA88" s="54"/>
      <c r="AB88" s="879"/>
      <c r="AC88" s="879"/>
      <c r="AD88" s="516"/>
      <c r="AE88" s="516"/>
      <c r="AF88" s="48">
        <f t="shared" si="61"/>
        <v>-135.00000000000273</v>
      </c>
      <c r="AG88" s="506">
        <f t="shared" si="62"/>
        <v>0.90624999999999811</v>
      </c>
      <c r="AH88" s="894"/>
    </row>
    <row r="89" spans="1:34" ht="19.2" customHeight="1">
      <c r="A89" s="903"/>
      <c r="B89" s="110" t="s">
        <v>129</v>
      </c>
      <c r="C89" s="512"/>
      <c r="D89" s="42" t="s">
        <v>210</v>
      </c>
      <c r="E89" s="43"/>
      <c r="F89" s="362">
        <v>44.3</v>
      </c>
      <c r="G89" s="114">
        <v>1510.9499999999998</v>
      </c>
      <c r="H89" s="84">
        <f t="shared" si="54"/>
        <v>66935.084999999992</v>
      </c>
      <c r="I89" s="502">
        <v>1</v>
      </c>
      <c r="J89" s="87">
        <v>17</v>
      </c>
      <c r="K89" s="57">
        <v>1636</v>
      </c>
      <c r="L89" s="86">
        <v>96.235294117647058</v>
      </c>
      <c r="M89" s="505">
        <v>17</v>
      </c>
      <c r="N89" s="57">
        <f t="shared" si="55"/>
        <v>1333.1911764705865</v>
      </c>
      <c r="O89" s="183">
        <f t="shared" si="56"/>
        <v>78.423010380622728</v>
      </c>
      <c r="P89" s="54">
        <f t="shared" si="57"/>
        <v>0</v>
      </c>
      <c r="Q89" s="88">
        <f t="shared" si="58"/>
        <v>-17.81228373702433</v>
      </c>
      <c r="R89" s="185">
        <f t="shared" si="59"/>
        <v>0.81490903207248555</v>
      </c>
      <c r="S89" s="894"/>
      <c r="T89" s="50">
        <v>0.74444444444444424</v>
      </c>
      <c r="U89" s="50">
        <v>0.79166666666666652</v>
      </c>
      <c r="V89" s="502">
        <v>22</v>
      </c>
      <c r="W89" s="499">
        <f t="shared" si="60"/>
        <v>68.000000000000085</v>
      </c>
      <c r="X89" s="53">
        <v>0.73402777777777783</v>
      </c>
      <c r="Y89" s="53">
        <v>0.74305555555555547</v>
      </c>
      <c r="Z89" s="54"/>
      <c r="AA89" s="54"/>
      <c r="AB89" s="879"/>
      <c r="AC89" s="879"/>
      <c r="AD89" s="516"/>
      <c r="AE89" s="516"/>
      <c r="AF89" s="48">
        <f t="shared" si="61"/>
        <v>-302.80882352941353</v>
      </c>
      <c r="AG89" s="506">
        <f t="shared" si="62"/>
        <v>0.81490903207248566</v>
      </c>
      <c r="AH89" s="894"/>
    </row>
    <row r="90" spans="1:34" ht="19.2" customHeight="1">
      <c r="A90" s="903"/>
      <c r="B90" s="110" t="s">
        <v>127</v>
      </c>
      <c r="C90" s="512"/>
      <c r="D90" s="42" t="s">
        <v>816</v>
      </c>
      <c r="E90" s="43"/>
      <c r="F90" s="362">
        <v>46.93</v>
      </c>
      <c r="G90" s="127">
        <v>2530.0800000000004</v>
      </c>
      <c r="H90" s="84">
        <f t="shared" si="54"/>
        <v>118736.65440000001</v>
      </c>
      <c r="I90" s="187">
        <v>1</v>
      </c>
      <c r="J90" s="87">
        <v>20</v>
      </c>
      <c r="K90" s="57">
        <v>2400</v>
      </c>
      <c r="L90" s="86">
        <v>120</v>
      </c>
      <c r="M90" s="505">
        <v>20</v>
      </c>
      <c r="N90" s="57">
        <f t="shared" si="55"/>
        <v>2200.0695652173895</v>
      </c>
      <c r="O90" s="183">
        <f t="shared" si="56"/>
        <v>110.00347826086947</v>
      </c>
      <c r="P90" s="54">
        <f t="shared" si="57"/>
        <v>0</v>
      </c>
      <c r="Q90" s="88">
        <f t="shared" si="58"/>
        <v>-9.9965217391305288</v>
      </c>
      <c r="R90" s="185">
        <f t="shared" si="59"/>
        <v>0.91669565217391225</v>
      </c>
      <c r="S90" s="894"/>
      <c r="T90" s="50">
        <v>0.79722222222222205</v>
      </c>
      <c r="U90" s="50">
        <v>0.84513888888888877</v>
      </c>
      <c r="V90" s="502">
        <v>8</v>
      </c>
      <c r="W90" s="499">
        <f t="shared" si="60"/>
        <v>69.000000000000071</v>
      </c>
      <c r="X90" s="188"/>
      <c r="Y90" s="188"/>
      <c r="Z90" s="54"/>
      <c r="AA90" s="54"/>
      <c r="AB90" s="879"/>
      <c r="AC90" s="879"/>
      <c r="AD90" s="516"/>
      <c r="AE90" s="516"/>
      <c r="AF90" s="48">
        <f t="shared" si="61"/>
        <v>-199.93043478261052</v>
      </c>
      <c r="AG90" s="506">
        <f t="shared" si="62"/>
        <v>0.91669565217391225</v>
      </c>
      <c r="AH90" s="894"/>
    </row>
    <row r="91" spans="1:34" ht="19.2" customHeight="1">
      <c r="A91" s="903"/>
      <c r="B91" s="110">
        <v>0</v>
      </c>
      <c r="C91" s="51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895"/>
      <c r="T91" s="50"/>
      <c r="U91" s="50"/>
      <c r="V91" s="502"/>
      <c r="W91" s="499"/>
      <c r="X91" s="115"/>
      <c r="Y91" s="115"/>
      <c r="Z91" s="54"/>
      <c r="AA91" s="54"/>
      <c r="AB91" s="879"/>
      <c r="AC91" s="879"/>
      <c r="AD91" s="516"/>
      <c r="AE91" s="516"/>
      <c r="AF91" s="48">
        <f t="shared" si="61"/>
        <v>0</v>
      </c>
      <c r="AG91" s="506" t="e">
        <f t="shared" si="62"/>
        <v>#DIV/0!</v>
      </c>
      <c r="AH91" s="895"/>
    </row>
    <row r="92" spans="1:34" ht="19.2" customHeight="1">
      <c r="A92" s="903"/>
      <c r="B92" s="110">
        <v>0</v>
      </c>
      <c r="C92" s="51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14"/>
      <c r="S92" s="895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879"/>
      <c r="AC92" s="879"/>
      <c r="AD92" s="516"/>
      <c r="AE92" s="516"/>
      <c r="AF92" s="48">
        <f t="shared" si="61"/>
        <v>0</v>
      </c>
      <c r="AG92" s="506" t="e">
        <f t="shared" si="62"/>
        <v>#DIV/0!</v>
      </c>
      <c r="AH92" s="895"/>
    </row>
    <row r="93" spans="1:34" ht="19.2" customHeight="1">
      <c r="A93" s="903"/>
      <c r="B93" s="50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05"/>
      <c r="N93" s="57"/>
      <c r="O93" s="86"/>
      <c r="P93" s="54"/>
      <c r="Q93" s="88"/>
      <c r="R93" s="509"/>
      <c r="S93" s="904"/>
      <c r="T93" s="63"/>
      <c r="U93" s="63"/>
      <c r="V93" s="503"/>
      <c r="W93" s="499">
        <f t="shared" si="60"/>
        <v>0</v>
      </c>
      <c r="X93" s="197"/>
      <c r="Y93" s="197"/>
      <c r="Z93" s="124"/>
      <c r="AA93" s="124"/>
      <c r="AB93" s="879"/>
      <c r="AC93" s="879"/>
      <c r="AD93" s="516"/>
      <c r="AE93" s="516"/>
      <c r="AF93" s="48">
        <f t="shared" si="61"/>
        <v>0</v>
      </c>
      <c r="AG93" s="506" t="e">
        <f t="shared" si="62"/>
        <v>#DIV/0!</v>
      </c>
      <c r="AH93" s="895"/>
    </row>
    <row r="94" spans="1:34" ht="19.2" customHeight="1">
      <c r="A94" s="903"/>
      <c r="B94" s="50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09"/>
      <c r="S94" s="904"/>
      <c r="T94" s="63"/>
      <c r="U94" s="63"/>
      <c r="V94" s="503"/>
      <c r="W94" s="499">
        <f>(U94-T94)*24*60</f>
        <v>0</v>
      </c>
      <c r="X94" s="197"/>
      <c r="Y94" s="197"/>
      <c r="Z94" s="124"/>
      <c r="AA94" s="124"/>
      <c r="AB94" s="879"/>
      <c r="AC94" s="879"/>
      <c r="AD94" s="516"/>
      <c r="AE94" s="516"/>
      <c r="AF94" s="48">
        <f t="shared" si="61"/>
        <v>0</v>
      </c>
      <c r="AG94" s="50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973</v>
      </c>
      <c r="D95" s="875" t="s">
        <v>961</v>
      </c>
      <c r="E95" s="875"/>
      <c r="F95" s="356"/>
      <c r="G95" s="70"/>
      <c r="H95" s="201"/>
      <c r="I95" s="103"/>
      <c r="J95" s="202">
        <v>17.625</v>
      </c>
      <c r="K95" s="202">
        <v>1599</v>
      </c>
      <c r="L95" s="203">
        <v>90.778799019607845</v>
      </c>
      <c r="M95" s="202">
        <f t="shared" ref="M95:O95" si="63">AVERAGE(M83:M94)</f>
        <v>17.875</v>
      </c>
      <c r="N95" s="202">
        <f t="shared" si="63"/>
        <v>1387.8645717714458</v>
      </c>
      <c r="O95" s="203">
        <f t="shared" si="63"/>
        <v>77.512235254266287</v>
      </c>
      <c r="P95" s="204">
        <f>M95-J95</f>
        <v>0.25</v>
      </c>
      <c r="Q95" s="205">
        <f t="shared" ref="Q95:Q104" si="64">O95-L95</f>
        <v>-13.266563765341559</v>
      </c>
      <c r="R95" s="206">
        <f>O95/L95</f>
        <v>0.85385834678782169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0</v>
      </c>
      <c r="AF95" s="65">
        <f t="shared" si="61"/>
        <v>-211.13542822855425</v>
      </c>
      <c r="AG95" s="507">
        <f t="shared" si="62"/>
        <v>0.86795783100152957</v>
      </c>
      <c r="AH95" s="895"/>
    </row>
    <row r="96" spans="1:34" ht="19.2" customHeight="1">
      <c r="A96" s="905" t="s">
        <v>974</v>
      </c>
      <c r="B96" s="502" t="s">
        <v>130</v>
      </c>
      <c r="C96" s="97"/>
      <c r="D96" s="42" t="s">
        <v>211</v>
      </c>
      <c r="E96" s="43"/>
      <c r="F96" s="355">
        <v>29.46</v>
      </c>
      <c r="G96" s="44">
        <v>1667</v>
      </c>
      <c r="H96" s="45">
        <f t="shared" ref="H96:H105" si="65">F96*G96</f>
        <v>49109.82</v>
      </c>
      <c r="I96" s="502"/>
      <c r="J96" s="46">
        <v>16</v>
      </c>
      <c r="K96" s="44">
        <v>1440</v>
      </c>
      <c r="L96" s="47">
        <v>90</v>
      </c>
      <c r="M96" s="500">
        <v>16</v>
      </c>
      <c r="N96" s="44">
        <f t="shared" ref="N96:N104" si="66">G96/W96*60</f>
        <v>1123.8202247191011</v>
      </c>
      <c r="O96" s="47">
        <f t="shared" ref="O96:O104" si="67">N96/M96</f>
        <v>70.238764044943821</v>
      </c>
      <c r="P96" s="48">
        <f t="shared" ref="P96:P104" si="68">M96-J96</f>
        <v>0</v>
      </c>
      <c r="Q96" s="49">
        <f t="shared" si="64"/>
        <v>-19.761235955056179</v>
      </c>
      <c r="R96" s="506">
        <f t="shared" ref="R96:R104" si="69">O96/L96</f>
        <v>0.78043071161048694</v>
      </c>
      <c r="S96" s="894">
        <f>R108</f>
        <v>0.8696205435493306</v>
      </c>
      <c r="T96" s="89">
        <v>0.33333333333333331</v>
      </c>
      <c r="U96" s="89">
        <v>0.39513888888888887</v>
      </c>
      <c r="V96" s="516">
        <v>5</v>
      </c>
      <c r="W96" s="90">
        <f t="shared" ref="W96:W133" si="70">(U96-T96)*24*60</f>
        <v>89</v>
      </c>
      <c r="X96" s="96"/>
      <c r="Y96" s="96"/>
      <c r="Z96" s="54"/>
      <c r="AA96" s="54"/>
      <c r="AB96" s="879"/>
      <c r="AC96" s="879"/>
      <c r="AD96" s="516">
        <v>1</v>
      </c>
      <c r="AE96" s="516"/>
      <c r="AF96" s="54">
        <f t="shared" si="61"/>
        <v>-316.17977528089887</v>
      </c>
      <c r="AG96" s="509">
        <f t="shared" si="62"/>
        <v>0.78043071161048694</v>
      </c>
      <c r="AH96" s="878">
        <f>AG108</f>
        <v>0.86451978863532597</v>
      </c>
    </row>
    <row r="97" spans="1:34" s="215" customFormat="1" ht="19.2" customHeight="1">
      <c r="A97" s="905"/>
      <c r="B97" s="502" t="s">
        <v>130</v>
      </c>
      <c r="C97" s="207"/>
      <c r="D97" s="208" t="s">
        <v>65</v>
      </c>
      <c r="E97" s="56"/>
      <c r="F97" s="366">
        <v>29.113149847094796</v>
      </c>
      <c r="G97" s="209">
        <v>2573</v>
      </c>
      <c r="H97" s="210">
        <f t="shared" si="65"/>
        <v>74908.134556574907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1319.4871794871797</v>
      </c>
      <c r="O97" s="47">
        <f t="shared" si="67"/>
        <v>73.304843304843317</v>
      </c>
      <c r="P97" s="48">
        <f t="shared" si="68"/>
        <v>-2</v>
      </c>
      <c r="Q97" s="49">
        <f t="shared" si="64"/>
        <v>-1.6951566951566832</v>
      </c>
      <c r="R97" s="506">
        <f t="shared" si="69"/>
        <v>0.97739791073124427</v>
      </c>
      <c r="S97" s="894"/>
      <c r="T97" s="211">
        <v>0.41041666666666665</v>
      </c>
      <c r="U97" s="211">
        <v>0.49166666666666664</v>
      </c>
      <c r="V97" s="212">
        <v>22</v>
      </c>
      <c r="W97" s="90">
        <f t="shared" si="70"/>
        <v>116.99999999999999</v>
      </c>
      <c r="X97" s="53">
        <v>0.39930555555555558</v>
      </c>
      <c r="Y97" s="53">
        <v>0.40972222222222227</v>
      </c>
      <c r="Z97" s="54"/>
      <c r="AA97" s="54"/>
      <c r="AB97" s="879"/>
      <c r="AC97" s="879"/>
      <c r="AD97" s="212"/>
      <c r="AE97" s="212"/>
      <c r="AF97" s="213">
        <f t="shared" si="61"/>
        <v>-180.51282051282033</v>
      </c>
      <c r="AG97" s="214">
        <f t="shared" si="62"/>
        <v>0.8796581196581198</v>
      </c>
      <c r="AH97" s="878"/>
    </row>
    <row r="98" spans="1:34" s="218" customFormat="1" ht="19.2" customHeight="1">
      <c r="A98" s="905"/>
      <c r="B98" s="502" t="s">
        <v>128</v>
      </c>
      <c r="C98" s="55"/>
      <c r="D98" s="42" t="s">
        <v>177</v>
      </c>
      <c r="E98" s="83"/>
      <c r="F98" s="366">
        <v>77.349999999999994</v>
      </c>
      <c r="G98" s="57">
        <v>460</v>
      </c>
      <c r="H98" s="210">
        <f t="shared" si="65"/>
        <v>35581</v>
      </c>
      <c r="I98" s="51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1103.9999999999968</v>
      </c>
      <c r="O98" s="47">
        <f t="shared" si="67"/>
        <v>61.333333333333158</v>
      </c>
      <c r="P98" s="48">
        <f t="shared" si="68"/>
        <v>-1</v>
      </c>
      <c r="Q98" s="49">
        <f t="shared" si="64"/>
        <v>-14.456140350877362</v>
      </c>
      <c r="R98" s="506">
        <f t="shared" si="69"/>
        <v>0.80925925925925701</v>
      </c>
      <c r="S98" s="894"/>
      <c r="T98" s="89">
        <v>0.53194444444444444</v>
      </c>
      <c r="U98" s="89">
        <v>0.5493055555555556</v>
      </c>
      <c r="V98" s="516">
        <v>5</v>
      </c>
      <c r="W98" s="90">
        <f t="shared" si="70"/>
        <v>25.000000000000071</v>
      </c>
      <c r="X98" s="216"/>
      <c r="Y98" s="216"/>
      <c r="Z98" s="217"/>
      <c r="AA98" s="217"/>
      <c r="AB98" s="879"/>
      <c r="AC98" s="879"/>
      <c r="AD98" s="516"/>
      <c r="AE98" s="516"/>
      <c r="AF98" s="54">
        <f t="shared" si="61"/>
        <v>-336.00000000000318</v>
      </c>
      <c r="AG98" s="509">
        <f t="shared" si="62"/>
        <v>0.7666666666666645</v>
      </c>
      <c r="AH98" s="878"/>
    </row>
    <row r="99" spans="1:34" ht="19.2" customHeight="1">
      <c r="A99" s="905"/>
      <c r="B99" s="502" t="s">
        <v>128</v>
      </c>
      <c r="C99" s="81"/>
      <c r="D99" s="82" t="s">
        <v>58</v>
      </c>
      <c r="E99" s="83"/>
      <c r="F99" s="366">
        <v>77.34</v>
      </c>
      <c r="G99" s="57">
        <v>1022</v>
      </c>
      <c r="H99" s="210">
        <f t="shared" si="65"/>
        <v>79041.48000000001</v>
      </c>
      <c r="I99" s="516"/>
      <c r="J99" s="46">
        <v>18</v>
      </c>
      <c r="K99" s="44">
        <v>1440</v>
      </c>
      <c r="L99" s="47">
        <v>80</v>
      </c>
      <c r="M99" s="500">
        <v>18</v>
      </c>
      <c r="N99" s="44">
        <f t="shared" si="66"/>
        <v>1277.5000000000002</v>
      </c>
      <c r="O99" s="47">
        <f t="shared" si="67"/>
        <v>70.972222222222229</v>
      </c>
      <c r="P99" s="48">
        <f t="shared" si="68"/>
        <v>0</v>
      </c>
      <c r="Q99" s="49">
        <f t="shared" si="64"/>
        <v>-9.0277777777777715</v>
      </c>
      <c r="R99" s="506">
        <f t="shared" si="69"/>
        <v>0.8871527777777779</v>
      </c>
      <c r="S99" s="894"/>
      <c r="T99" s="89">
        <v>0.5541666666666667</v>
      </c>
      <c r="U99" s="89">
        <v>0.58750000000000002</v>
      </c>
      <c r="V99" s="516">
        <v>7</v>
      </c>
      <c r="W99" s="90">
        <f t="shared" si="70"/>
        <v>47.999999999999986</v>
      </c>
      <c r="X99" s="180"/>
      <c r="Y99" s="180"/>
      <c r="Z99" s="124"/>
      <c r="AA99" s="124"/>
      <c r="AB99" s="879"/>
      <c r="AC99" s="879"/>
      <c r="AD99" s="516"/>
      <c r="AE99" s="516"/>
      <c r="AF99" s="213">
        <f t="shared" si="61"/>
        <v>-162.49999999999977</v>
      </c>
      <c r="AG99" s="214">
        <f t="shared" si="62"/>
        <v>0.8871527777777779</v>
      </c>
      <c r="AH99" s="878"/>
    </row>
    <row r="100" spans="1:34" s="218" customFormat="1" ht="19.2" customHeight="1">
      <c r="A100" s="905"/>
      <c r="B100" s="502" t="s">
        <v>128</v>
      </c>
      <c r="C100" s="55"/>
      <c r="D100" s="42" t="s">
        <v>57</v>
      </c>
      <c r="E100" s="83"/>
      <c r="F100" s="366">
        <v>71.55</v>
      </c>
      <c r="G100" s="57">
        <v>954</v>
      </c>
      <c r="H100" s="210">
        <f t="shared" si="65"/>
        <v>68258.7</v>
      </c>
      <c r="I100" s="516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1217.872340425532</v>
      </c>
      <c r="O100" s="47">
        <f t="shared" si="67"/>
        <v>67.659574468085111</v>
      </c>
      <c r="P100" s="48">
        <f t="shared" si="68"/>
        <v>0</v>
      </c>
      <c r="Q100" s="49">
        <f t="shared" si="64"/>
        <v>-9.2848699763593316</v>
      </c>
      <c r="R100" s="506">
        <f t="shared" si="69"/>
        <v>0.87933020969352493</v>
      </c>
      <c r="S100" s="894"/>
      <c r="T100" s="211">
        <v>0.59236111111111112</v>
      </c>
      <c r="U100" s="211">
        <v>0.625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879"/>
      <c r="AC100" s="879"/>
      <c r="AD100" s="516"/>
      <c r="AE100" s="516"/>
      <c r="AF100" s="54">
        <f t="shared" si="61"/>
        <v>-167.127659574468</v>
      </c>
      <c r="AG100" s="509">
        <f t="shared" si="62"/>
        <v>0.87933020969352493</v>
      </c>
      <c r="AH100" s="878"/>
    </row>
    <row r="101" spans="1:34" s="218" customFormat="1" ht="19.2" customHeight="1">
      <c r="A101" s="905"/>
      <c r="B101" s="502" t="s">
        <v>128</v>
      </c>
      <c r="C101" s="55"/>
      <c r="D101" s="82" t="s">
        <v>56</v>
      </c>
      <c r="E101" s="83"/>
      <c r="F101" s="366">
        <v>59.34</v>
      </c>
      <c r="G101" s="57">
        <v>726</v>
      </c>
      <c r="H101" s="210">
        <f t="shared" si="65"/>
        <v>43080.840000000004</v>
      </c>
      <c r="I101" s="516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1281.1764705882338</v>
      </c>
      <c r="O101" s="47">
        <f t="shared" si="67"/>
        <v>71.176470588235205</v>
      </c>
      <c r="P101" s="48">
        <f t="shared" si="68"/>
        <v>1</v>
      </c>
      <c r="Q101" s="49">
        <f t="shared" si="64"/>
        <v>-13.529411764705969</v>
      </c>
      <c r="R101" s="506">
        <f t="shared" si="69"/>
        <v>0.84027777777777679</v>
      </c>
      <c r="S101" s="894"/>
      <c r="T101" s="211">
        <v>0.64097222222222228</v>
      </c>
      <c r="U101" s="89">
        <v>0.66458333333333341</v>
      </c>
      <c r="V101" s="212">
        <v>23</v>
      </c>
      <c r="W101" s="90">
        <f t="shared" si="70"/>
        <v>34.000000000000043</v>
      </c>
      <c r="X101" s="220">
        <v>0.62986111111111109</v>
      </c>
      <c r="Y101" s="220">
        <v>0.63958333333333328</v>
      </c>
      <c r="Z101" s="217"/>
      <c r="AA101" s="217"/>
      <c r="AB101" s="879"/>
      <c r="AC101" s="879"/>
      <c r="AD101" s="516"/>
      <c r="AE101" s="516"/>
      <c r="AF101" s="213">
        <f t="shared" si="61"/>
        <v>-158.82352941176623</v>
      </c>
      <c r="AG101" s="214">
        <f t="shared" si="62"/>
        <v>0.88970588235294013</v>
      </c>
      <c r="AH101" s="878"/>
    </row>
    <row r="102" spans="1:34" s="218" customFormat="1" ht="19.2" customHeight="1">
      <c r="A102" s="905"/>
      <c r="B102" s="502" t="s">
        <v>130</v>
      </c>
      <c r="C102" s="175"/>
      <c r="D102" s="176" t="s">
        <v>65</v>
      </c>
      <c r="E102" s="177"/>
      <c r="F102" s="366">
        <v>29.113149847094796</v>
      </c>
      <c r="G102" s="57">
        <v>527</v>
      </c>
      <c r="H102" s="210">
        <f t="shared" si="65"/>
        <v>15342.629969418958</v>
      </c>
      <c r="I102" s="50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1317.4999999999959</v>
      </c>
      <c r="O102" s="47">
        <f t="shared" si="67"/>
        <v>73.194444444444215</v>
      </c>
      <c r="P102" s="48">
        <f t="shared" si="68"/>
        <v>-2</v>
      </c>
      <c r="Q102" s="49">
        <f t="shared" si="64"/>
        <v>-1.8055555555557845</v>
      </c>
      <c r="R102" s="506">
        <f t="shared" si="69"/>
        <v>0.97592592592592287</v>
      </c>
      <c r="S102" s="894"/>
      <c r="T102" s="211">
        <v>0.66944444444444451</v>
      </c>
      <c r="U102" s="211">
        <v>0.68611111111111123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879"/>
      <c r="AC102" s="879"/>
      <c r="AD102" s="516"/>
      <c r="AE102" s="516"/>
      <c r="AF102" s="54">
        <f t="shared" si="61"/>
        <v>-182.50000000000409</v>
      </c>
      <c r="AG102" s="509">
        <f t="shared" si="62"/>
        <v>0.87833333333333063</v>
      </c>
      <c r="AH102" s="878"/>
    </row>
    <row r="103" spans="1:34" s="218" customFormat="1" ht="19.2" customHeight="1">
      <c r="A103" s="905"/>
      <c r="B103" s="502" t="s">
        <v>129</v>
      </c>
      <c r="C103" s="221"/>
      <c r="D103" s="82" t="s">
        <v>179</v>
      </c>
      <c r="E103" s="83"/>
      <c r="F103" s="366">
        <v>49.91</v>
      </c>
      <c r="G103" s="57">
        <v>1385.3999999999999</v>
      </c>
      <c r="H103" s="210">
        <f t="shared" si="65"/>
        <v>69145.313999999984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1340.709677419356</v>
      </c>
      <c r="O103" s="47">
        <f t="shared" si="67"/>
        <v>83.794354838709751</v>
      </c>
      <c r="P103" s="48">
        <f t="shared" si="68"/>
        <v>1</v>
      </c>
      <c r="Q103" s="49">
        <f t="shared" si="64"/>
        <v>-16.205645161290249</v>
      </c>
      <c r="R103" s="506">
        <f t="shared" si="69"/>
        <v>0.8379435483870975</v>
      </c>
      <c r="S103" s="894"/>
      <c r="T103" s="211">
        <v>0.69166666666666676</v>
      </c>
      <c r="U103" s="211">
        <v>0.73472222222222228</v>
      </c>
      <c r="V103" s="212">
        <v>8</v>
      </c>
      <c r="W103" s="90">
        <f t="shared" si="70"/>
        <v>61.999999999999943</v>
      </c>
      <c r="X103" s="220"/>
      <c r="Y103" s="220"/>
      <c r="Z103" s="217"/>
      <c r="AA103" s="217"/>
      <c r="AB103" s="879"/>
      <c r="AC103" s="879"/>
      <c r="AD103" s="516"/>
      <c r="AE103" s="516"/>
      <c r="AF103" s="54">
        <f t="shared" si="61"/>
        <v>-159.29032258064399</v>
      </c>
      <c r="AG103" s="509">
        <f t="shared" si="62"/>
        <v>0.89380645161290406</v>
      </c>
      <c r="AH103" s="878"/>
    </row>
    <row r="104" spans="1:34" s="218" customFormat="1" ht="19.2" customHeight="1">
      <c r="A104" s="905"/>
      <c r="B104" s="502" t="s">
        <v>129</v>
      </c>
      <c r="C104" s="223"/>
      <c r="D104" s="82" t="s">
        <v>817</v>
      </c>
      <c r="E104" s="83"/>
      <c r="F104" s="366">
        <v>49.91</v>
      </c>
      <c r="G104" s="209">
        <v>2464.65</v>
      </c>
      <c r="H104" s="210">
        <f t="shared" si="65"/>
        <v>123010.68149999999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1382.0467289719634</v>
      </c>
      <c r="O104" s="47">
        <f t="shared" si="67"/>
        <v>76.780373831775748</v>
      </c>
      <c r="P104" s="48">
        <f t="shared" si="68"/>
        <v>1</v>
      </c>
      <c r="Q104" s="49">
        <f t="shared" si="64"/>
        <v>-11.45492028587131</v>
      </c>
      <c r="R104" s="506">
        <f t="shared" si="69"/>
        <v>0.87017757009345853</v>
      </c>
      <c r="S104" s="895"/>
      <c r="T104" s="211">
        <v>0.75069444444444455</v>
      </c>
      <c r="U104" s="211">
        <v>0.82500000000000007</v>
      </c>
      <c r="V104" s="212">
        <v>23</v>
      </c>
      <c r="W104" s="90">
        <f t="shared" si="70"/>
        <v>106.99999999999994</v>
      </c>
      <c r="X104" s="220">
        <v>0.73958333333333337</v>
      </c>
      <c r="Y104" s="220">
        <v>0.75</v>
      </c>
      <c r="Z104" s="217"/>
      <c r="AA104" s="217"/>
      <c r="AB104" s="879"/>
      <c r="AC104" s="879"/>
      <c r="AD104" s="516"/>
      <c r="AE104" s="516"/>
      <c r="AF104" s="213">
        <f t="shared" si="61"/>
        <v>-117.95327102803662</v>
      </c>
      <c r="AG104" s="214">
        <f t="shared" si="62"/>
        <v>0.92136448598130893</v>
      </c>
      <c r="AH104" s="878"/>
    </row>
    <row r="105" spans="1:34" s="218" customFormat="1" ht="19.2" customHeight="1">
      <c r="A105" s="905"/>
      <c r="B105" s="50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0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516"/>
      <c r="AE105" s="516"/>
      <c r="AF105" s="54">
        <f t="shared" si="61"/>
        <v>0</v>
      </c>
      <c r="AG105" s="509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0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516"/>
      <c r="AE106" s="516"/>
      <c r="AF106" s="54">
        <f t="shared" si="61"/>
        <v>0</v>
      </c>
      <c r="AG106" s="509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09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516"/>
      <c r="AE107" s="516"/>
      <c r="AF107" s="217"/>
      <c r="AG107" s="509"/>
      <c r="AH107" s="878"/>
    </row>
    <row r="108" spans="1:34" ht="19.2" customHeight="1">
      <c r="A108" s="905"/>
      <c r="B108" s="110">
        <v>0</v>
      </c>
      <c r="C108" s="100" t="s">
        <v>975</v>
      </c>
      <c r="D108" s="875" t="s">
        <v>961</v>
      </c>
      <c r="E108" s="875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1262.67918017904</v>
      </c>
      <c r="O108" s="104">
        <f t="shared" si="71"/>
        <v>72.050486786288047</v>
      </c>
      <c r="P108" s="54">
        <f t="shared" ref="P108:P117" si="72">M108-J108</f>
        <v>-0.22222222222222143</v>
      </c>
      <c r="Q108" s="88">
        <f t="shared" ref="Q108:Q117" si="73">O108-L108</f>
        <v>-10.802301502516755</v>
      </c>
      <c r="R108" s="105">
        <f t="shared" ref="R108:R117" si="74">O108/L108</f>
        <v>0.8696205435493306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-197.87637537651563</v>
      </c>
      <c r="AG108" s="509">
        <f t="shared" si="62"/>
        <v>0.86451978863532597</v>
      </c>
      <c r="AH108" s="878"/>
    </row>
    <row r="109" spans="1:34" ht="19.2" customHeight="1">
      <c r="A109" s="896" t="s">
        <v>976</v>
      </c>
      <c r="B109" s="502" t="s">
        <v>131</v>
      </c>
      <c r="C109" s="512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502">
        <v>1</v>
      </c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7" si="76">G109/W109*60</f>
        <v>1157.0526315789466</v>
      </c>
      <c r="O109" s="47">
        <f t="shared" ref="O109:O117" si="77">N109/M109</f>
        <v>64.280701754385916</v>
      </c>
      <c r="P109" s="48">
        <f t="shared" si="72"/>
        <v>0</v>
      </c>
      <c r="Q109" s="49">
        <f t="shared" si="73"/>
        <v>-2.3859649122807554</v>
      </c>
      <c r="R109" s="506">
        <f t="shared" si="74"/>
        <v>0.96421052631578863</v>
      </c>
      <c r="S109" s="899">
        <f>R121</f>
        <v>0.87382372398047292</v>
      </c>
      <c r="T109" s="226">
        <v>0.45833333333333331</v>
      </c>
      <c r="U109" s="226">
        <v>0.52430555555555558</v>
      </c>
      <c r="V109" s="227">
        <v>5</v>
      </c>
      <c r="W109" s="499">
        <f t="shared" si="70"/>
        <v>95.000000000000057</v>
      </c>
      <c r="X109" s="53"/>
      <c r="Y109" s="53"/>
      <c r="Z109" s="54"/>
      <c r="AA109" s="54"/>
      <c r="AB109" s="879"/>
      <c r="AC109" s="879"/>
      <c r="AD109" s="516"/>
      <c r="AE109" s="516"/>
      <c r="AF109" s="48">
        <f t="shared" si="61"/>
        <v>-42.947368421053397</v>
      </c>
      <c r="AG109" s="125">
        <f t="shared" si="62"/>
        <v>0.96421052631578885</v>
      </c>
      <c r="AH109" s="878">
        <f>AG121</f>
        <v>0.87309530925575318</v>
      </c>
    </row>
    <row r="110" spans="1:34" ht="19.2" customHeight="1">
      <c r="A110" s="897"/>
      <c r="B110" s="502" t="s">
        <v>132</v>
      </c>
      <c r="C110" s="175"/>
      <c r="D110" s="42" t="s">
        <v>79</v>
      </c>
      <c r="E110" s="177"/>
      <c r="F110" s="355">
        <v>56.43</v>
      </c>
      <c r="G110" s="174">
        <v>1011</v>
      </c>
      <c r="H110" s="45">
        <f t="shared" si="75"/>
        <v>57050.73</v>
      </c>
      <c r="I110" s="502"/>
      <c r="J110" s="46">
        <v>18</v>
      </c>
      <c r="K110" s="44">
        <v>1500</v>
      </c>
      <c r="L110" s="47">
        <v>83.333333333333329</v>
      </c>
      <c r="M110" s="500">
        <v>18</v>
      </c>
      <c r="N110" s="44">
        <f t="shared" si="76"/>
        <v>1237.9591836734696</v>
      </c>
      <c r="O110" s="47">
        <f t="shared" si="77"/>
        <v>68.775510204081641</v>
      </c>
      <c r="P110" s="48">
        <f t="shared" si="72"/>
        <v>0</v>
      </c>
      <c r="Q110" s="49">
        <f t="shared" si="73"/>
        <v>-14.557823129251688</v>
      </c>
      <c r="R110" s="506">
        <f t="shared" si="74"/>
        <v>0.82530612244897972</v>
      </c>
      <c r="S110" s="885"/>
      <c r="T110" s="226">
        <v>0.54027777777777786</v>
      </c>
      <c r="U110" s="226">
        <v>0.57430555555555562</v>
      </c>
      <c r="V110" s="227">
        <v>23</v>
      </c>
      <c r="W110" s="499">
        <f t="shared" si="70"/>
        <v>48.999999999999986</v>
      </c>
      <c r="X110" s="188">
        <v>0.52847222222222223</v>
      </c>
      <c r="Y110" s="188">
        <v>0.5395833333333333</v>
      </c>
      <c r="Z110" s="54"/>
      <c r="AA110" s="54"/>
      <c r="AB110" s="879"/>
      <c r="AC110" s="879"/>
      <c r="AD110" s="516"/>
      <c r="AE110" s="516"/>
      <c r="AF110" s="48">
        <f t="shared" si="61"/>
        <v>-262.04081632653038</v>
      </c>
      <c r="AG110" s="125">
        <f t="shared" si="62"/>
        <v>0.82530612244897972</v>
      </c>
      <c r="AH110" s="878"/>
    </row>
    <row r="111" spans="1:34" ht="19.2" customHeight="1">
      <c r="A111" s="897"/>
      <c r="B111" s="502" t="s">
        <v>128</v>
      </c>
      <c r="C111" s="175"/>
      <c r="D111" s="176" t="s">
        <v>59</v>
      </c>
      <c r="E111" s="177"/>
      <c r="F111" s="355">
        <v>59.54</v>
      </c>
      <c r="G111" s="57">
        <v>1674</v>
      </c>
      <c r="H111" s="45">
        <f t="shared" si="75"/>
        <v>99669.959999999992</v>
      </c>
      <c r="I111" s="51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1271.3924050632904</v>
      </c>
      <c r="O111" s="47">
        <f t="shared" si="77"/>
        <v>70.63291139240502</v>
      </c>
      <c r="P111" s="48">
        <f t="shared" si="72"/>
        <v>0</v>
      </c>
      <c r="Q111" s="49">
        <f t="shared" si="73"/>
        <v>-6.3115330520394224</v>
      </c>
      <c r="R111" s="506">
        <f t="shared" si="74"/>
        <v>0.91797285564136488</v>
      </c>
      <c r="S111" s="885"/>
      <c r="T111" s="226">
        <v>0.57916666666666672</v>
      </c>
      <c r="U111" s="226">
        <v>0.63402777777777786</v>
      </c>
      <c r="V111" s="227">
        <v>7</v>
      </c>
      <c r="W111" s="499">
        <f t="shared" si="70"/>
        <v>79.000000000000043</v>
      </c>
      <c r="X111" s="53"/>
      <c r="Y111" s="53"/>
      <c r="Z111" s="54"/>
      <c r="AA111" s="54"/>
      <c r="AB111" s="879"/>
      <c r="AC111" s="879"/>
      <c r="AD111" s="516"/>
      <c r="AE111" s="516"/>
      <c r="AF111" s="48">
        <f t="shared" si="61"/>
        <v>-113.60759493670957</v>
      </c>
      <c r="AG111" s="125">
        <f t="shared" si="62"/>
        <v>0.91797285564136488</v>
      </c>
      <c r="AH111" s="878"/>
    </row>
    <row r="112" spans="1:34" ht="19.2" customHeight="1">
      <c r="A112" s="897"/>
      <c r="B112" s="502" t="s">
        <v>131</v>
      </c>
      <c r="C112" s="175"/>
      <c r="D112" s="176" t="s">
        <v>191</v>
      </c>
      <c r="E112" s="83"/>
      <c r="F112" s="355">
        <v>28.57</v>
      </c>
      <c r="G112" s="57">
        <v>1627</v>
      </c>
      <c r="H112" s="45">
        <f t="shared" si="75"/>
        <v>46483.39</v>
      </c>
      <c r="I112" s="516"/>
      <c r="J112" s="46">
        <v>12</v>
      </c>
      <c r="K112" s="44">
        <v>1500</v>
      </c>
      <c r="L112" s="47">
        <v>125</v>
      </c>
      <c r="M112" s="500">
        <v>12</v>
      </c>
      <c r="N112" s="44">
        <f t="shared" si="76"/>
        <v>1374.9295774647874</v>
      </c>
      <c r="O112" s="47">
        <f t="shared" si="77"/>
        <v>114.57746478873229</v>
      </c>
      <c r="P112" s="48">
        <f t="shared" si="72"/>
        <v>0</v>
      </c>
      <c r="Q112" s="49">
        <f t="shared" si="73"/>
        <v>-10.422535211267714</v>
      </c>
      <c r="R112" s="506">
        <f t="shared" si="74"/>
        <v>0.91661971830985833</v>
      </c>
      <c r="S112" s="885"/>
      <c r="T112" s="226">
        <v>0.70833333333333337</v>
      </c>
      <c r="U112" s="226">
        <v>0.75763888888888897</v>
      </c>
      <c r="V112" s="227">
        <v>5</v>
      </c>
      <c r="W112" s="499">
        <f t="shared" si="70"/>
        <v>71.000000000000071</v>
      </c>
      <c r="X112" s="216"/>
      <c r="Y112" s="216"/>
      <c r="Z112" s="54"/>
      <c r="AA112" s="54"/>
      <c r="AB112" s="879"/>
      <c r="AC112" s="879"/>
      <c r="AD112" s="516"/>
      <c r="AE112" s="516"/>
      <c r="AF112" s="48">
        <f t="shared" si="61"/>
        <v>-125.07042253521263</v>
      </c>
      <c r="AG112" s="125">
        <f t="shared" si="62"/>
        <v>0.91661971830985822</v>
      </c>
      <c r="AH112" s="878"/>
    </row>
    <row r="113" spans="1:34" s="218" customFormat="1" ht="19.2" customHeight="1">
      <c r="A113" s="897"/>
      <c r="B113" s="50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516"/>
      <c r="J113" s="46">
        <v>12</v>
      </c>
      <c r="K113" s="44">
        <v>1500</v>
      </c>
      <c r="L113" s="47">
        <v>125</v>
      </c>
      <c r="M113" s="505">
        <v>12</v>
      </c>
      <c r="N113" s="44">
        <f t="shared" si="76"/>
        <v>1222.4999999999961</v>
      </c>
      <c r="O113" s="47">
        <f t="shared" si="77"/>
        <v>101.87499999999967</v>
      </c>
      <c r="P113" s="48">
        <f t="shared" si="72"/>
        <v>0</v>
      </c>
      <c r="Q113" s="49">
        <f t="shared" si="73"/>
        <v>-23.125000000000327</v>
      </c>
      <c r="R113" s="506">
        <f t="shared" si="74"/>
        <v>0.81499999999999739</v>
      </c>
      <c r="S113" s="885"/>
      <c r="T113" s="226">
        <v>0.76111111111111118</v>
      </c>
      <c r="U113" s="226">
        <v>0.7777777777777779</v>
      </c>
      <c r="V113" s="227">
        <v>5</v>
      </c>
      <c r="W113" s="499">
        <f t="shared" si="70"/>
        <v>24.000000000000075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-277.50000000000387</v>
      </c>
      <c r="AG113" s="125">
        <f t="shared" si="62"/>
        <v>0.81499999999999739</v>
      </c>
      <c r="AH113" s="878"/>
    </row>
    <row r="114" spans="1:34" s="218" customFormat="1" ht="19.2" customHeight="1">
      <c r="A114" s="897"/>
      <c r="B114" s="502" t="s">
        <v>132</v>
      </c>
      <c r="C114" s="175"/>
      <c r="D114" s="176" t="s">
        <v>142</v>
      </c>
      <c r="E114" s="43"/>
      <c r="F114" s="355">
        <v>44.98</v>
      </c>
      <c r="G114" s="44">
        <v>1136</v>
      </c>
      <c r="H114" s="45">
        <f t="shared" si="75"/>
        <v>51097.279999999999</v>
      </c>
      <c r="I114" s="516"/>
      <c r="J114" s="46">
        <v>19</v>
      </c>
      <c r="K114" s="44">
        <v>1500</v>
      </c>
      <c r="L114" s="47">
        <v>78.94736842105263</v>
      </c>
      <c r="M114" s="505">
        <v>19</v>
      </c>
      <c r="N114" s="44">
        <f t="shared" si="76"/>
        <v>1195.7894736842115</v>
      </c>
      <c r="O114" s="47">
        <f t="shared" si="77"/>
        <v>62.936288088642712</v>
      </c>
      <c r="P114" s="48">
        <f t="shared" si="72"/>
        <v>0</v>
      </c>
      <c r="Q114" s="49">
        <f t="shared" si="73"/>
        <v>-16.011080332409918</v>
      </c>
      <c r="R114" s="506">
        <f t="shared" si="74"/>
        <v>0.79719298245614101</v>
      </c>
      <c r="S114" s="885"/>
      <c r="T114" s="226">
        <v>0.78333333333333344</v>
      </c>
      <c r="U114" s="226">
        <v>0.82291666666666674</v>
      </c>
      <c r="V114" s="227">
        <v>8</v>
      </c>
      <c r="W114" s="499">
        <f t="shared" si="70"/>
        <v>56.999999999999957</v>
      </c>
      <c r="X114" s="216"/>
      <c r="Y114" s="216"/>
      <c r="Z114" s="217"/>
      <c r="AA114" s="217"/>
      <c r="AB114" s="879"/>
      <c r="AC114" s="879"/>
      <c r="AD114" s="221"/>
      <c r="AE114" s="221">
        <v>1</v>
      </c>
      <c r="AF114" s="48">
        <f t="shared" si="61"/>
        <v>-304.21052631578846</v>
      </c>
      <c r="AG114" s="125">
        <f t="shared" si="62"/>
        <v>0.79719298245614101</v>
      </c>
      <c r="AH114" s="878"/>
    </row>
    <row r="115" spans="1:34" s="218" customFormat="1" ht="19.2" customHeight="1">
      <c r="A115" s="897"/>
      <c r="B115" s="502" t="s">
        <v>132</v>
      </c>
      <c r="C115" s="175"/>
      <c r="D115" s="82" t="s">
        <v>75</v>
      </c>
      <c r="E115" s="83"/>
      <c r="F115" s="355">
        <v>53.68</v>
      </c>
      <c r="G115" s="229">
        <v>972</v>
      </c>
      <c r="H115" s="45">
        <f t="shared" si="75"/>
        <v>52176.959999999999</v>
      </c>
      <c r="I115" s="516"/>
      <c r="J115" s="46">
        <v>20</v>
      </c>
      <c r="K115" s="44">
        <v>1500</v>
      </c>
      <c r="L115" s="47">
        <v>75</v>
      </c>
      <c r="M115" s="505">
        <v>20</v>
      </c>
      <c r="N115" s="44">
        <f t="shared" si="76"/>
        <v>1240.8510638297876</v>
      </c>
      <c r="O115" s="47">
        <f t="shared" si="77"/>
        <v>62.042553191489375</v>
      </c>
      <c r="P115" s="48">
        <f t="shared" si="72"/>
        <v>0</v>
      </c>
      <c r="Q115" s="49">
        <f t="shared" si="73"/>
        <v>-12.957446808510625</v>
      </c>
      <c r="R115" s="506">
        <f t="shared" si="74"/>
        <v>0.82723404255319166</v>
      </c>
      <c r="S115" s="885"/>
      <c r="T115" s="226">
        <v>0.82777777777777783</v>
      </c>
      <c r="U115" s="226">
        <v>0.86041666666666672</v>
      </c>
      <c r="V115" s="227">
        <v>7</v>
      </c>
      <c r="W115" s="499">
        <f t="shared" si="70"/>
        <v>46.999999999999993</v>
      </c>
      <c r="X115" s="216"/>
      <c r="Y115" s="216"/>
      <c r="Z115" s="217"/>
      <c r="AA115" s="217"/>
      <c r="AB115" s="879"/>
      <c r="AC115" s="879"/>
      <c r="AD115" s="221"/>
      <c r="AE115" s="221">
        <v>1</v>
      </c>
      <c r="AF115" s="48">
        <f t="shared" si="61"/>
        <v>-259.14893617021244</v>
      </c>
      <c r="AG115" s="125">
        <f t="shared" si="62"/>
        <v>0.82723404255319166</v>
      </c>
      <c r="AH115" s="878"/>
    </row>
    <row r="116" spans="1:34" s="218" customFormat="1" ht="19.2" customHeight="1">
      <c r="A116" s="897"/>
      <c r="B116" s="502" t="s">
        <v>132</v>
      </c>
      <c r="C116" s="55"/>
      <c r="D116" s="82" t="s">
        <v>81</v>
      </c>
      <c r="E116" s="83"/>
      <c r="F116" s="355">
        <v>55.56</v>
      </c>
      <c r="G116" s="229">
        <v>1165</v>
      </c>
      <c r="H116" s="45">
        <f t="shared" si="75"/>
        <v>64727.4</v>
      </c>
      <c r="I116" s="516"/>
      <c r="J116" s="46">
        <v>16</v>
      </c>
      <c r="K116" s="44">
        <v>1440</v>
      </c>
      <c r="L116" s="47">
        <v>90</v>
      </c>
      <c r="M116" s="505">
        <v>16</v>
      </c>
      <c r="N116" s="44">
        <f t="shared" si="76"/>
        <v>1294.4444444444453</v>
      </c>
      <c r="O116" s="47">
        <f t="shared" si="77"/>
        <v>80.902777777777828</v>
      </c>
      <c r="P116" s="48">
        <f t="shared" si="72"/>
        <v>0</v>
      </c>
      <c r="Q116" s="49">
        <f t="shared" si="73"/>
        <v>-9.0972222222221717</v>
      </c>
      <c r="R116" s="506">
        <f t="shared" si="74"/>
        <v>0.89891975308642036</v>
      </c>
      <c r="S116" s="885"/>
      <c r="T116" s="226">
        <v>0.87638888888888888</v>
      </c>
      <c r="U116" s="226">
        <v>0.91388888888888886</v>
      </c>
      <c r="V116" s="227">
        <v>23</v>
      </c>
      <c r="W116" s="499">
        <f t="shared" si="70"/>
        <v>53.999999999999972</v>
      </c>
      <c r="X116" s="216">
        <v>0.86458333333333337</v>
      </c>
      <c r="Y116" s="216">
        <v>0.875</v>
      </c>
      <c r="Z116" s="217"/>
      <c r="AA116" s="217"/>
      <c r="AB116" s="879"/>
      <c r="AC116" s="879"/>
      <c r="AD116" s="221"/>
      <c r="AE116" s="221"/>
      <c r="AF116" s="48">
        <f t="shared" si="61"/>
        <v>-145.55555555555475</v>
      </c>
      <c r="AG116" s="125">
        <f t="shared" si="62"/>
        <v>0.89891975308642036</v>
      </c>
      <c r="AH116" s="878"/>
    </row>
    <row r="117" spans="1:34" s="218" customFormat="1" ht="19.2" customHeight="1">
      <c r="A117" s="897"/>
      <c r="B117" s="502" t="s">
        <v>132</v>
      </c>
      <c r="C117" s="55"/>
      <c r="D117" s="82" t="s">
        <v>814</v>
      </c>
      <c r="E117" s="83"/>
      <c r="F117" s="355">
        <v>54.09</v>
      </c>
      <c r="G117" s="229">
        <v>2782</v>
      </c>
      <c r="H117" s="45">
        <f t="shared" si="75"/>
        <v>150478.38</v>
      </c>
      <c r="I117" s="516"/>
      <c r="J117" s="46">
        <v>17</v>
      </c>
      <c r="K117" s="44">
        <v>1440</v>
      </c>
      <c r="L117" s="47">
        <v>84.705882352941174</v>
      </c>
      <c r="M117" s="505">
        <v>17</v>
      </c>
      <c r="N117" s="44">
        <f t="shared" si="76"/>
        <v>1324.761904761906</v>
      </c>
      <c r="O117" s="47">
        <f t="shared" si="77"/>
        <v>77.927170868347403</v>
      </c>
      <c r="P117" s="48">
        <f t="shared" si="72"/>
        <v>0</v>
      </c>
      <c r="Q117" s="49">
        <f t="shared" si="73"/>
        <v>-6.7787114845937708</v>
      </c>
      <c r="R117" s="506">
        <f t="shared" si="74"/>
        <v>0.91997354497354578</v>
      </c>
      <c r="S117" s="885"/>
      <c r="T117" s="226">
        <v>0.91874999999999996</v>
      </c>
      <c r="U117" s="226">
        <v>1.0062499999999999</v>
      </c>
      <c r="V117" s="227">
        <v>7</v>
      </c>
      <c r="W117" s="499">
        <f t="shared" si="70"/>
        <v>125.99999999999987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-115.23809523809405</v>
      </c>
      <c r="AG117" s="125">
        <f t="shared" si="62"/>
        <v>0.91997354497354578</v>
      </c>
      <c r="AH117" s="878"/>
    </row>
    <row r="118" spans="1:34" s="218" customFormat="1" ht="19.2" customHeight="1">
      <c r="A118" s="897"/>
      <c r="B118" s="50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516"/>
      <c r="J118" s="46"/>
      <c r="K118" s="44"/>
      <c r="L118" s="47"/>
      <c r="M118" s="505"/>
      <c r="N118" s="44"/>
      <c r="O118" s="47"/>
      <c r="P118" s="48"/>
      <c r="Q118" s="49"/>
      <c r="R118" s="506"/>
      <c r="S118" s="885"/>
      <c r="T118" s="226" t="s">
        <v>15</v>
      </c>
      <c r="U118" s="226" t="s">
        <v>15</v>
      </c>
      <c r="V118" s="227"/>
      <c r="W118" s="499"/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50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16"/>
      <c r="J119" s="178"/>
      <c r="K119" s="231"/>
      <c r="L119" s="47"/>
      <c r="M119" s="505"/>
      <c r="N119" s="179"/>
      <c r="O119" s="224"/>
      <c r="P119" s="165"/>
      <c r="Q119" s="49"/>
      <c r="R119" s="506"/>
      <c r="S119" s="885"/>
      <c r="T119" s="226"/>
      <c r="U119" s="226"/>
      <c r="V119" s="227"/>
      <c r="W119" s="499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50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16"/>
      <c r="J120" s="178"/>
      <c r="K120" s="231"/>
      <c r="L120" s="47"/>
      <c r="M120" s="505"/>
      <c r="N120" s="179"/>
      <c r="O120" s="224"/>
      <c r="P120" s="165"/>
      <c r="Q120" s="49"/>
      <c r="R120" s="506"/>
      <c r="S120" s="885"/>
      <c r="T120" s="226"/>
      <c r="U120" s="226"/>
      <c r="V120" s="227"/>
      <c r="W120" s="499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977</v>
      </c>
      <c r="D121" s="232" t="s">
        <v>961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1257.7422982778712</v>
      </c>
      <c r="O121" s="203">
        <f t="shared" si="78"/>
        <v>78.216708673984641</v>
      </c>
      <c r="P121" s="48">
        <f t="shared" ref="P121:P130" si="79">M121-J121</f>
        <v>0</v>
      </c>
      <c r="Q121" s="49">
        <f t="shared" ref="Q121:Q130" si="80">O121-L121</f>
        <v>-11.294146350286283</v>
      </c>
      <c r="R121" s="172">
        <f t="shared" ref="R121:R130" si="81">O121/L121</f>
        <v>0.87382372398047292</v>
      </c>
      <c r="S121" s="893"/>
      <c r="T121" s="50"/>
      <c r="U121" s="50"/>
      <c r="V121" s="44"/>
      <c r="W121" s="49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2</v>
      </c>
      <c r="AF121" s="48">
        <f>N121-K121</f>
        <v>-182.81325727768444</v>
      </c>
      <c r="AG121" s="125">
        <f>N121/K121</f>
        <v>0.87309530925575318</v>
      </c>
      <c r="AH121" s="878"/>
    </row>
    <row r="122" spans="1:34" ht="19.2" customHeight="1">
      <c r="A122" s="900" t="s">
        <v>978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1095.4000000000001</v>
      </c>
      <c r="H122" s="45">
        <f t="shared" ref="H122:H132" si="82">F122*G122</f>
        <v>54671.414000000004</v>
      </c>
      <c r="I122" s="502">
        <v>1</v>
      </c>
      <c r="J122" s="46">
        <v>17</v>
      </c>
      <c r="K122" s="44">
        <v>1500</v>
      </c>
      <c r="L122" s="47">
        <v>88.235294117647058</v>
      </c>
      <c r="M122" s="500">
        <v>17</v>
      </c>
      <c r="N122" s="174">
        <f t="shared" ref="N122:N130" si="83">G122/W122*60</f>
        <v>1460.5333333333335</v>
      </c>
      <c r="O122" s="237">
        <f t="shared" ref="O122:O130" si="84">N122/M122</f>
        <v>85.913725490196086</v>
      </c>
      <c r="P122" s="108">
        <f t="shared" si="79"/>
        <v>0</v>
      </c>
      <c r="Q122" s="182">
        <f t="shared" si="80"/>
        <v>-2.3215686274509721</v>
      </c>
      <c r="R122" s="109">
        <f t="shared" si="81"/>
        <v>0.97368888888888894</v>
      </c>
      <c r="S122" s="894">
        <f>R134</f>
        <v>0.91745744200664126</v>
      </c>
      <c r="T122" s="50">
        <v>0.45833333333333331</v>
      </c>
      <c r="U122" s="50">
        <v>0.48958333333333331</v>
      </c>
      <c r="V122" s="227">
        <v>5</v>
      </c>
      <c r="W122" s="499">
        <f t="shared" si="70"/>
        <v>45</v>
      </c>
      <c r="X122" s="53"/>
      <c r="Y122" s="53"/>
      <c r="Z122" s="54"/>
      <c r="AA122" s="54"/>
      <c r="AB122" s="879"/>
      <c r="AC122" s="879"/>
      <c r="AD122" s="516"/>
      <c r="AE122" s="516"/>
      <c r="AF122" s="48">
        <f t="shared" si="61"/>
        <v>-39.46666666666647</v>
      </c>
      <c r="AG122" s="506">
        <f t="shared" si="62"/>
        <v>0.97368888888888905</v>
      </c>
      <c r="AH122" s="893">
        <f>AG134</f>
        <v>0.92751574723802477</v>
      </c>
    </row>
    <row r="123" spans="1:34" ht="19.2" customHeight="1">
      <c r="A123" s="900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902</v>
      </c>
      <c r="H123" s="45">
        <f t="shared" si="82"/>
        <v>46678.5</v>
      </c>
      <c r="I123" s="516"/>
      <c r="J123" s="46">
        <v>21</v>
      </c>
      <c r="K123" s="44">
        <v>1500</v>
      </c>
      <c r="L123" s="47">
        <v>71.428571428571431</v>
      </c>
      <c r="M123" s="505">
        <v>21</v>
      </c>
      <c r="N123" s="57">
        <f t="shared" si="83"/>
        <v>1320.000000000002</v>
      </c>
      <c r="O123" s="86">
        <f t="shared" si="84"/>
        <v>62.857142857142954</v>
      </c>
      <c r="P123" s="54">
        <f t="shared" si="79"/>
        <v>0</v>
      </c>
      <c r="Q123" s="88">
        <f t="shared" si="80"/>
        <v>-8.571428571428477</v>
      </c>
      <c r="R123" s="509">
        <f t="shared" si="81"/>
        <v>0.88000000000000134</v>
      </c>
      <c r="S123" s="894"/>
      <c r="T123" s="50">
        <v>0.49444444444444441</v>
      </c>
      <c r="U123" s="50">
        <v>0.52291666666666659</v>
      </c>
      <c r="V123" s="227">
        <v>7</v>
      </c>
      <c r="W123" s="499">
        <f t="shared" si="70"/>
        <v>40.999999999999936</v>
      </c>
      <c r="X123" s="53"/>
      <c r="Y123" s="53"/>
      <c r="Z123" s="54"/>
      <c r="AA123" s="54"/>
      <c r="AB123" s="879"/>
      <c r="AC123" s="879"/>
      <c r="AD123" s="516"/>
      <c r="AE123" s="516"/>
      <c r="AF123" s="48">
        <f t="shared" si="61"/>
        <v>-179.99999999999795</v>
      </c>
      <c r="AG123" s="506">
        <f t="shared" si="62"/>
        <v>0.88000000000000134</v>
      </c>
      <c r="AH123" s="894"/>
    </row>
    <row r="124" spans="1:34" ht="19.2" customHeight="1">
      <c r="A124" s="900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1883</v>
      </c>
      <c r="H124" s="45">
        <f t="shared" si="82"/>
        <v>110475.61</v>
      </c>
      <c r="I124" s="238"/>
      <c r="J124" s="46">
        <v>19</v>
      </c>
      <c r="K124" s="44">
        <v>1440</v>
      </c>
      <c r="L124" s="47">
        <v>75.78947368421052</v>
      </c>
      <c r="M124" s="500">
        <v>20</v>
      </c>
      <c r="N124" s="174">
        <f t="shared" si="83"/>
        <v>1329.1764705882351</v>
      </c>
      <c r="O124" s="237">
        <f t="shared" si="84"/>
        <v>66.45882352941176</v>
      </c>
      <c r="P124" s="108">
        <f t="shared" si="79"/>
        <v>1</v>
      </c>
      <c r="Q124" s="182">
        <f t="shared" si="80"/>
        <v>-9.3306501547987608</v>
      </c>
      <c r="R124" s="109">
        <f t="shared" si="81"/>
        <v>0.87688725490196073</v>
      </c>
      <c r="S124" s="901"/>
      <c r="T124" s="50">
        <v>0.53819444444444431</v>
      </c>
      <c r="U124" s="50">
        <v>0.5972222222222221</v>
      </c>
      <c r="V124" s="227">
        <v>22</v>
      </c>
      <c r="W124" s="499">
        <f t="shared" si="70"/>
        <v>85.000000000000014</v>
      </c>
      <c r="X124" s="188">
        <v>0.52777777777777779</v>
      </c>
      <c r="Y124" s="188">
        <v>0.53680555555555554</v>
      </c>
      <c r="Z124" s="54"/>
      <c r="AA124" s="54"/>
      <c r="AB124" s="879"/>
      <c r="AC124" s="879"/>
      <c r="AD124" s="516"/>
      <c r="AE124" s="516"/>
      <c r="AF124" s="108">
        <f t="shared" si="61"/>
        <v>-110.82352941176487</v>
      </c>
      <c r="AG124" s="109">
        <f t="shared" si="62"/>
        <v>0.92303921568627445</v>
      </c>
      <c r="AH124" s="894"/>
    </row>
    <row r="125" spans="1:34" ht="19.2" customHeight="1">
      <c r="A125" s="900"/>
      <c r="B125" s="130" t="s">
        <v>128</v>
      </c>
      <c r="C125" s="97"/>
      <c r="D125" s="42" t="s">
        <v>82</v>
      </c>
      <c r="E125" s="43"/>
      <c r="F125" s="355">
        <v>59.52</v>
      </c>
      <c r="G125" s="44">
        <v>2354</v>
      </c>
      <c r="H125" s="45">
        <f t="shared" si="82"/>
        <v>140110.08000000002</v>
      </c>
      <c r="I125" s="502"/>
      <c r="J125" s="46">
        <v>21</v>
      </c>
      <c r="K125" s="44">
        <v>1385</v>
      </c>
      <c r="L125" s="47">
        <v>65.952380952380949</v>
      </c>
      <c r="M125" s="500">
        <v>21</v>
      </c>
      <c r="N125" s="174">
        <f t="shared" si="83"/>
        <v>1295.7798165137624</v>
      </c>
      <c r="O125" s="237">
        <f t="shared" si="84"/>
        <v>61.703800786369641</v>
      </c>
      <c r="P125" s="108">
        <f t="shared" si="79"/>
        <v>0</v>
      </c>
      <c r="Q125" s="182">
        <f t="shared" si="80"/>
        <v>-4.2485801660113083</v>
      </c>
      <c r="R125" s="109">
        <f t="shared" si="81"/>
        <v>0.93558109495578523</v>
      </c>
      <c r="S125" s="901"/>
      <c r="T125" s="50">
        <v>0.60277777777777763</v>
      </c>
      <c r="U125" s="50">
        <v>0.67847222222222203</v>
      </c>
      <c r="V125" s="227">
        <v>8</v>
      </c>
      <c r="W125" s="499">
        <f t="shared" si="70"/>
        <v>108.99999999999993</v>
      </c>
      <c r="X125" s="64"/>
      <c r="Y125" s="64"/>
      <c r="Z125" s="54"/>
      <c r="AA125" s="54"/>
      <c r="AB125" s="879"/>
      <c r="AC125" s="879"/>
      <c r="AD125" s="516"/>
      <c r="AE125" s="516"/>
      <c r="AF125" s="48">
        <f t="shared" si="61"/>
        <v>-89.220183486237602</v>
      </c>
      <c r="AG125" s="506">
        <f t="shared" si="62"/>
        <v>0.93558109495578512</v>
      </c>
      <c r="AH125" s="895"/>
    </row>
    <row r="126" spans="1:34" ht="19.2" customHeight="1">
      <c r="A126" s="900"/>
      <c r="B126" s="130" t="s">
        <v>132</v>
      </c>
      <c r="C126" s="516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516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3"/>
        <v>1437.42857142857</v>
      </c>
      <c r="O126" s="86">
        <f t="shared" si="84"/>
        <v>79.857142857142776</v>
      </c>
      <c r="P126" s="54">
        <f t="shared" si="79"/>
        <v>0</v>
      </c>
      <c r="Q126" s="88">
        <f t="shared" si="80"/>
        <v>-11.03174603174611</v>
      </c>
      <c r="R126" s="509">
        <f t="shared" si="81"/>
        <v>0.87862382116660764</v>
      </c>
      <c r="S126" s="901"/>
      <c r="T126" s="50">
        <v>0.71874999999999978</v>
      </c>
      <c r="U126" s="50">
        <v>0.76736111111111094</v>
      </c>
      <c r="V126" s="227">
        <v>5</v>
      </c>
      <c r="W126" s="499">
        <f t="shared" si="70"/>
        <v>70.000000000000071</v>
      </c>
      <c r="X126" s="64"/>
      <c r="Y126" s="64"/>
      <c r="Z126" s="54"/>
      <c r="AA126" s="54"/>
      <c r="AB126" s="879"/>
      <c r="AC126" s="879"/>
      <c r="AD126" s="516"/>
      <c r="AE126" s="516"/>
      <c r="AF126" s="108">
        <f t="shared" si="61"/>
        <v>-198.57142857143003</v>
      </c>
      <c r="AG126" s="109">
        <f t="shared" si="62"/>
        <v>0.87862382116660753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1354</v>
      </c>
      <c r="H127" s="45">
        <f t="shared" si="82"/>
        <v>77001.98</v>
      </c>
      <c r="I127" s="221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3"/>
        <v>1425.263157894738</v>
      </c>
      <c r="O127" s="86">
        <f t="shared" si="84"/>
        <v>79.181286549707664</v>
      </c>
      <c r="P127" s="54">
        <f t="shared" si="79"/>
        <v>0</v>
      </c>
      <c r="Q127" s="88">
        <f t="shared" si="80"/>
        <v>-11.707602339181221</v>
      </c>
      <c r="R127" s="509">
        <f t="shared" si="81"/>
        <v>0.87118774932441201</v>
      </c>
      <c r="S127" s="901"/>
      <c r="T127" s="50">
        <v>0.77222222222222203</v>
      </c>
      <c r="U127" s="50">
        <v>0.81180555555555534</v>
      </c>
      <c r="V127" s="502">
        <v>7</v>
      </c>
      <c r="W127" s="499">
        <f t="shared" si="70"/>
        <v>56.999999999999957</v>
      </c>
      <c r="X127" s="64"/>
      <c r="Y127" s="64"/>
      <c r="Z127" s="54"/>
      <c r="AA127" s="54"/>
      <c r="AB127" s="879"/>
      <c r="AC127" s="879"/>
      <c r="AD127" s="516"/>
      <c r="AE127" s="516"/>
      <c r="AF127" s="108">
        <f t="shared" si="61"/>
        <v>-210.73684210526199</v>
      </c>
      <c r="AG127" s="109">
        <f t="shared" si="62"/>
        <v>0.87118774932441201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1538</v>
      </c>
      <c r="H128" s="45">
        <f t="shared" si="82"/>
        <v>73208.800000000003</v>
      </c>
      <c r="I128" s="51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1357.0588235294101</v>
      </c>
      <c r="O128" s="86">
        <f t="shared" si="84"/>
        <v>71.424148606811059</v>
      </c>
      <c r="P128" s="54">
        <f t="shared" si="79"/>
        <v>0</v>
      </c>
      <c r="Q128" s="88">
        <f t="shared" si="80"/>
        <v>-4.3653250773994614</v>
      </c>
      <c r="R128" s="509">
        <f t="shared" si="81"/>
        <v>0.94240196078431271</v>
      </c>
      <c r="S128" s="901"/>
      <c r="T128" s="50">
        <v>0.81666666666666643</v>
      </c>
      <c r="U128" s="50">
        <v>0.86388888888888871</v>
      </c>
      <c r="V128" s="502">
        <v>7</v>
      </c>
      <c r="W128" s="499">
        <f t="shared" si="70"/>
        <v>68.000000000000085</v>
      </c>
      <c r="X128" s="64"/>
      <c r="Y128" s="64"/>
      <c r="Z128" s="54"/>
      <c r="AA128" s="54"/>
      <c r="AB128" s="879"/>
      <c r="AC128" s="879"/>
      <c r="AD128" s="516">
        <v>1</v>
      </c>
      <c r="AE128" s="516"/>
      <c r="AF128" s="48">
        <f t="shared" si="61"/>
        <v>-82.94117647058988</v>
      </c>
      <c r="AG128" s="506">
        <f t="shared" si="62"/>
        <v>0.9424019607843126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1588</v>
      </c>
      <c r="H129" s="45">
        <f t="shared" si="82"/>
        <v>80463.960000000006</v>
      </c>
      <c r="I129" s="516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1422.0895522388078</v>
      </c>
      <c r="O129" s="237">
        <f t="shared" si="84"/>
        <v>79.004975124378205</v>
      </c>
      <c r="P129" s="108">
        <f t="shared" si="79"/>
        <v>0</v>
      </c>
      <c r="Q129" s="182">
        <f t="shared" si="80"/>
        <v>-4.3283582089551231</v>
      </c>
      <c r="R129" s="109">
        <f t="shared" si="81"/>
        <v>0.94805970149253849</v>
      </c>
      <c r="S129" s="901"/>
      <c r="T129" s="50">
        <v>0.87986111111111098</v>
      </c>
      <c r="U129" s="50">
        <v>0.92638888888888871</v>
      </c>
      <c r="V129" s="502">
        <v>23</v>
      </c>
      <c r="W129" s="499">
        <f t="shared" si="70"/>
        <v>66.999999999999915</v>
      </c>
      <c r="X129" s="64">
        <v>0.86805555555555547</v>
      </c>
      <c r="Y129" s="64">
        <v>0.87847222222222221</v>
      </c>
      <c r="Z129" s="54"/>
      <c r="AA129" s="54"/>
      <c r="AB129" s="879"/>
      <c r="AC129" s="879"/>
      <c r="AD129" s="516"/>
      <c r="AE129" s="516"/>
      <c r="AF129" s="108">
        <f t="shared" si="61"/>
        <v>-77.910447761192245</v>
      </c>
      <c r="AG129" s="109">
        <f t="shared" si="62"/>
        <v>0.94805970149253849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1816</v>
      </c>
      <c r="H130" s="45">
        <f t="shared" si="82"/>
        <v>105636.72</v>
      </c>
      <c r="I130" s="516"/>
      <c r="J130" s="46">
        <v>16</v>
      </c>
      <c r="K130" s="44">
        <v>1440</v>
      </c>
      <c r="L130" s="47">
        <v>90</v>
      </c>
      <c r="M130" s="505">
        <v>17</v>
      </c>
      <c r="N130" s="57">
        <f t="shared" si="83"/>
        <v>1452.7999999999988</v>
      </c>
      <c r="O130" s="86">
        <f t="shared" si="84"/>
        <v>85.458823529411688</v>
      </c>
      <c r="P130" s="54">
        <f t="shared" si="79"/>
        <v>1</v>
      </c>
      <c r="Q130" s="88">
        <f t="shared" si="80"/>
        <v>-4.5411764705883115</v>
      </c>
      <c r="R130" s="509">
        <f t="shared" si="81"/>
        <v>0.94954248366012983</v>
      </c>
      <c r="S130" s="901"/>
      <c r="T130" s="50">
        <v>0.9312499999999998</v>
      </c>
      <c r="U130" s="50">
        <v>0.98333333333333317</v>
      </c>
      <c r="V130" s="502">
        <v>7</v>
      </c>
      <c r="W130" s="499">
        <f t="shared" si="70"/>
        <v>75.000000000000057</v>
      </c>
      <c r="X130" s="64"/>
      <c r="Y130" s="64"/>
      <c r="Z130" s="54"/>
      <c r="AA130" s="54"/>
      <c r="AB130" s="879"/>
      <c r="AC130" s="879"/>
      <c r="AD130" s="516"/>
      <c r="AE130" s="516"/>
      <c r="AF130" s="108">
        <f t="shared" si="61"/>
        <v>12.799999999998818</v>
      </c>
      <c r="AG130" s="109">
        <f t="shared" si="62"/>
        <v>1.0088888888888881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09"/>
      <c r="S131" s="901"/>
      <c r="T131" s="50"/>
      <c r="U131" s="50"/>
      <c r="V131" s="502"/>
      <c r="W131" s="499">
        <f t="shared" si="70"/>
        <v>0</v>
      </c>
      <c r="X131" s="64"/>
      <c r="Y131" s="64"/>
      <c r="Z131" s="54"/>
      <c r="AA131" s="54"/>
      <c r="AB131" s="879"/>
      <c r="AC131" s="879"/>
      <c r="AD131" s="516"/>
      <c r="AE131" s="516"/>
      <c r="AF131" s="48">
        <f t="shared" si="61"/>
        <v>0</v>
      </c>
      <c r="AG131" s="50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16"/>
      <c r="J132" s="87"/>
      <c r="K132" s="57"/>
      <c r="L132" s="86"/>
      <c r="M132" s="505"/>
      <c r="N132" s="57"/>
      <c r="O132" s="86"/>
      <c r="P132" s="54"/>
      <c r="Q132" s="88"/>
      <c r="R132" s="509"/>
      <c r="S132" s="901"/>
      <c r="T132" s="50"/>
      <c r="U132" s="50"/>
      <c r="V132" s="502"/>
      <c r="W132" s="499">
        <f t="shared" si="70"/>
        <v>0</v>
      </c>
      <c r="X132" s="64"/>
      <c r="Y132" s="64"/>
      <c r="Z132" s="54"/>
      <c r="AA132" s="54"/>
      <c r="AB132" s="879"/>
      <c r="AC132" s="879"/>
      <c r="AD132" s="516"/>
      <c r="AE132" s="516"/>
      <c r="AF132" s="65"/>
      <c r="AG132" s="50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16"/>
      <c r="J133" s="87"/>
      <c r="K133" s="57"/>
      <c r="L133" s="86"/>
      <c r="M133" s="505"/>
      <c r="N133" s="57"/>
      <c r="O133" s="86"/>
      <c r="P133" s="54"/>
      <c r="Q133" s="88"/>
      <c r="R133" s="509"/>
      <c r="S133" s="901"/>
      <c r="T133" s="50"/>
      <c r="U133" s="50"/>
      <c r="V133" s="502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516"/>
      <c r="AE133" s="516"/>
      <c r="AF133" s="65"/>
      <c r="AG133" s="507"/>
      <c r="AH133" s="895"/>
    </row>
    <row r="134" spans="1:34" ht="19.2" customHeight="1">
      <c r="A134" s="900"/>
      <c r="B134" s="168">
        <v>0</v>
      </c>
      <c r="C134" s="100" t="s">
        <v>979</v>
      </c>
      <c r="D134" s="875" t="s">
        <v>961</v>
      </c>
      <c r="E134" s="875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1388.9033028363176</v>
      </c>
      <c r="O134" s="243">
        <f t="shared" si="85"/>
        <v>74.651096592285768</v>
      </c>
      <c r="P134" s="51">
        <f t="shared" ref="P134:P143" si="86">M134-J134</f>
        <v>0.22222222222222143</v>
      </c>
      <c r="Q134" s="139">
        <f t="shared" ref="Q134:Q143" si="87">O134-L134</f>
        <v>-6.7162706275066313</v>
      </c>
      <c r="R134" s="244">
        <f t="shared" ref="R134:R143" si="88">O134/L134</f>
        <v>0.91745744200664126</v>
      </c>
      <c r="S134" s="894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-108.54114160812674</v>
      </c>
      <c r="AG134" s="506">
        <f t="shared" si="62"/>
        <v>0.92751574723802477</v>
      </c>
      <c r="AH134" s="895"/>
    </row>
    <row r="135" spans="1:34" ht="19.2" customHeight="1">
      <c r="A135" s="881" t="s">
        <v>980</v>
      </c>
      <c r="B135" s="502" t="s">
        <v>132</v>
      </c>
      <c r="C135" s="516"/>
      <c r="D135" s="82" t="s">
        <v>144</v>
      </c>
      <c r="E135" s="83"/>
      <c r="F135" s="355">
        <v>54.09</v>
      </c>
      <c r="G135" s="57">
        <v>2359.2000000000003</v>
      </c>
      <c r="H135" s="245">
        <f t="shared" ref="H135:H146" si="89">F135*G135</f>
        <v>127609.12800000003</v>
      </c>
      <c r="I135" s="516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1361.0769230769229</v>
      </c>
      <c r="O135" s="115">
        <f t="shared" ref="O135:O143" si="91">N135/M135</f>
        <v>75.615384615384599</v>
      </c>
      <c r="P135" s="54">
        <f t="shared" si="86"/>
        <v>0</v>
      </c>
      <c r="Q135" s="88">
        <f t="shared" si="87"/>
        <v>-7.7179487179487296</v>
      </c>
      <c r="R135" s="509">
        <f t="shared" si="88"/>
        <v>0.90738461538461523</v>
      </c>
      <c r="S135" s="885">
        <f>R147</f>
        <v>0.88765114946879575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879"/>
      <c r="AC135" s="879"/>
      <c r="AD135" s="516"/>
      <c r="AE135" s="516"/>
      <c r="AF135" s="116">
        <f t="shared" si="61"/>
        <v>-138.92307692307713</v>
      </c>
      <c r="AG135" s="120">
        <f t="shared" si="62"/>
        <v>0.90738461538461523</v>
      </c>
      <c r="AH135" s="878">
        <f>AG147</f>
        <v>0.90134833676122739</v>
      </c>
    </row>
    <row r="136" spans="1:34" ht="19.2" customHeight="1">
      <c r="A136" s="882"/>
      <c r="B136" s="502" t="s">
        <v>132</v>
      </c>
      <c r="C136" s="516"/>
      <c r="D136" s="82" t="s">
        <v>78</v>
      </c>
      <c r="E136" s="83"/>
      <c r="F136" s="355">
        <v>57.734999999999999</v>
      </c>
      <c r="G136" s="57">
        <v>1749</v>
      </c>
      <c r="H136" s="84">
        <f t="shared" si="89"/>
        <v>100978.515</v>
      </c>
      <c r="I136" s="516"/>
      <c r="J136" s="46">
        <v>16</v>
      </c>
      <c r="K136" s="57">
        <v>1565</v>
      </c>
      <c r="L136" s="86">
        <v>97.8125</v>
      </c>
      <c r="M136" s="505">
        <v>17</v>
      </c>
      <c r="N136" s="57">
        <f t="shared" si="90"/>
        <v>1380.7894736842095</v>
      </c>
      <c r="O136" s="86">
        <f t="shared" si="91"/>
        <v>81.222910216718205</v>
      </c>
      <c r="P136" s="54">
        <f t="shared" si="86"/>
        <v>1</v>
      </c>
      <c r="Q136" s="88">
        <f t="shared" si="87"/>
        <v>-16.589589783281795</v>
      </c>
      <c r="R136" s="509">
        <f t="shared" si="88"/>
        <v>0.83039397026676764</v>
      </c>
      <c r="S136" s="885"/>
      <c r="T136" s="246">
        <v>0.53541666666666665</v>
      </c>
      <c r="U136" s="50">
        <v>0.58819444444444446</v>
      </c>
      <c r="V136" s="142">
        <v>7</v>
      </c>
      <c r="W136" s="247">
        <f t="shared" si="92"/>
        <v>76.000000000000057</v>
      </c>
      <c r="X136" s="53"/>
      <c r="Y136" s="53"/>
      <c r="Z136" s="54"/>
      <c r="AA136" s="54"/>
      <c r="AB136" s="879"/>
      <c r="AC136" s="879"/>
      <c r="AD136" s="516"/>
      <c r="AE136" s="516"/>
      <c r="AF136" s="48">
        <f t="shared" si="61"/>
        <v>-184.2105263157905</v>
      </c>
      <c r="AG136" s="125">
        <f t="shared" si="62"/>
        <v>0.8822935934084406</v>
      </c>
      <c r="AH136" s="878"/>
    </row>
    <row r="137" spans="1:34" ht="19.2" customHeight="1">
      <c r="A137" s="882"/>
      <c r="B137" s="502" t="s">
        <v>132</v>
      </c>
      <c r="C137" s="516"/>
      <c r="D137" s="82" t="s">
        <v>202</v>
      </c>
      <c r="E137" s="83"/>
      <c r="F137" s="355">
        <v>53.27</v>
      </c>
      <c r="G137" s="209">
        <v>1656</v>
      </c>
      <c r="H137" s="84">
        <f t="shared" si="89"/>
        <v>88215.12000000001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1324.799999999999</v>
      </c>
      <c r="O137" s="86">
        <f t="shared" si="91"/>
        <v>77.929411764705833</v>
      </c>
      <c r="P137" s="54">
        <f t="shared" si="86"/>
        <v>1</v>
      </c>
      <c r="Q137" s="88">
        <f t="shared" si="87"/>
        <v>-15.820588235294167</v>
      </c>
      <c r="R137" s="509">
        <f t="shared" si="88"/>
        <v>0.83124705882352889</v>
      </c>
      <c r="S137" s="885"/>
      <c r="T137" s="50">
        <v>0.60347222222222219</v>
      </c>
      <c r="U137" s="50">
        <v>0.65555555555555556</v>
      </c>
      <c r="V137" s="249">
        <v>22</v>
      </c>
      <c r="W137" s="247">
        <f t="shared" si="92"/>
        <v>75.000000000000057</v>
      </c>
      <c r="X137" s="53">
        <v>0.59236111111111112</v>
      </c>
      <c r="Y137" s="53">
        <v>0.60277777777777775</v>
      </c>
      <c r="Z137" s="54"/>
      <c r="AA137" s="54"/>
      <c r="AB137" s="879"/>
      <c r="AC137" s="879"/>
      <c r="AD137" s="516"/>
      <c r="AE137" s="516"/>
      <c r="AF137" s="48">
        <f t="shared" si="61"/>
        <v>-175.20000000000095</v>
      </c>
      <c r="AG137" s="125">
        <f t="shared" si="62"/>
        <v>0.88319999999999932</v>
      </c>
      <c r="AH137" s="878"/>
    </row>
    <row r="138" spans="1:34" ht="19.2" customHeight="1">
      <c r="A138" s="882"/>
      <c r="B138" s="502" t="s">
        <v>132</v>
      </c>
      <c r="C138" s="223"/>
      <c r="D138" s="82" t="s">
        <v>175</v>
      </c>
      <c r="E138" s="83"/>
      <c r="F138" s="355">
        <v>50.67</v>
      </c>
      <c r="G138" s="57">
        <v>1691</v>
      </c>
      <c r="H138" s="84">
        <f t="shared" si="89"/>
        <v>85682.97</v>
      </c>
      <c r="I138" s="516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1371.0810810810799</v>
      </c>
      <c r="O138" s="86">
        <f t="shared" si="91"/>
        <v>76.17117117117111</v>
      </c>
      <c r="P138" s="54">
        <f t="shared" si="86"/>
        <v>0</v>
      </c>
      <c r="Q138" s="88">
        <f t="shared" si="87"/>
        <v>-7.1621621621622182</v>
      </c>
      <c r="R138" s="515">
        <f t="shared" si="88"/>
        <v>0.91405405405405338</v>
      </c>
      <c r="S138" s="885"/>
      <c r="T138" s="50">
        <v>0.66041666666666665</v>
      </c>
      <c r="U138" s="50">
        <v>0.71180555555555558</v>
      </c>
      <c r="V138" s="249">
        <v>7</v>
      </c>
      <c r="W138" s="247">
        <f t="shared" si="92"/>
        <v>74.000000000000057</v>
      </c>
      <c r="X138" s="53"/>
      <c r="Y138" s="53"/>
      <c r="Z138" s="54"/>
      <c r="AA138" s="54"/>
      <c r="AB138" s="879"/>
      <c r="AC138" s="879"/>
      <c r="AD138" s="516"/>
      <c r="AE138" s="516"/>
      <c r="AF138" s="48">
        <f t="shared" si="61"/>
        <v>-128.9189189189201</v>
      </c>
      <c r="AG138" s="125">
        <f t="shared" si="62"/>
        <v>0.91405405405405327</v>
      </c>
      <c r="AH138" s="878"/>
    </row>
    <row r="139" spans="1:34" ht="19.2" customHeight="1">
      <c r="A139" s="882"/>
      <c r="B139" s="502" t="s">
        <v>132</v>
      </c>
      <c r="C139" s="512"/>
      <c r="D139" s="42" t="s">
        <v>88</v>
      </c>
      <c r="E139" s="43"/>
      <c r="F139" s="355">
        <v>50.98</v>
      </c>
      <c r="G139" s="57">
        <v>1696</v>
      </c>
      <c r="H139" s="84">
        <f t="shared" si="89"/>
        <v>86462.080000000002</v>
      </c>
      <c r="I139" s="51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1304.6153846153838</v>
      </c>
      <c r="O139" s="86">
        <f t="shared" si="91"/>
        <v>65.230769230769198</v>
      </c>
      <c r="P139" s="54">
        <f t="shared" si="86"/>
        <v>0</v>
      </c>
      <c r="Q139" s="88">
        <f t="shared" si="87"/>
        <v>-6.769230769230802</v>
      </c>
      <c r="R139" s="509">
        <f t="shared" si="88"/>
        <v>0.90598290598290554</v>
      </c>
      <c r="S139" s="885"/>
      <c r="T139" s="50">
        <v>0.75208333333333333</v>
      </c>
      <c r="U139" s="50">
        <v>0.80625000000000002</v>
      </c>
      <c r="V139" s="250">
        <v>5</v>
      </c>
      <c r="W139" s="247">
        <f t="shared" si="92"/>
        <v>78.000000000000043</v>
      </c>
      <c r="X139" s="53"/>
      <c r="Y139" s="53"/>
      <c r="Z139" s="54"/>
      <c r="AA139" s="54"/>
      <c r="AB139" s="879"/>
      <c r="AC139" s="879"/>
      <c r="AD139" s="516"/>
      <c r="AE139" s="516">
        <v>1</v>
      </c>
      <c r="AF139" s="48">
        <f t="shared" si="61"/>
        <v>-135.38461538461615</v>
      </c>
      <c r="AG139" s="125">
        <f t="shared" si="62"/>
        <v>0.90598290598290543</v>
      </c>
      <c r="AH139" s="878"/>
    </row>
    <row r="140" spans="1:34" ht="19.2" customHeight="1">
      <c r="A140" s="883"/>
      <c r="B140" s="502" t="s">
        <v>132</v>
      </c>
      <c r="C140" s="512"/>
      <c r="D140" s="251" t="s">
        <v>87</v>
      </c>
      <c r="E140" s="83"/>
      <c r="F140" s="355">
        <v>50.67</v>
      </c>
      <c r="G140" s="57">
        <v>1105</v>
      </c>
      <c r="H140" s="84">
        <f t="shared" si="89"/>
        <v>55990.35</v>
      </c>
      <c r="I140" s="51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1353.0612244897964</v>
      </c>
      <c r="O140" s="86">
        <f t="shared" si="91"/>
        <v>79.591836734693899</v>
      </c>
      <c r="P140" s="54">
        <f t="shared" si="86"/>
        <v>0</v>
      </c>
      <c r="Q140" s="88">
        <f t="shared" si="87"/>
        <v>-8.6434573829531587</v>
      </c>
      <c r="R140" s="509">
        <f t="shared" si="88"/>
        <v>0.90204081632653088</v>
      </c>
      <c r="S140" s="886"/>
      <c r="T140" s="63">
        <v>0.81111111111111112</v>
      </c>
      <c r="U140" s="252">
        <v>0.84513888888888888</v>
      </c>
      <c r="V140" s="253">
        <v>7</v>
      </c>
      <c r="W140" s="247">
        <f t="shared" si="92"/>
        <v>48.999999999999986</v>
      </c>
      <c r="X140" s="53"/>
      <c r="Y140" s="53"/>
      <c r="Z140" s="54"/>
      <c r="AA140" s="54"/>
      <c r="AB140" s="879"/>
      <c r="AC140" s="879"/>
      <c r="AD140" s="516"/>
      <c r="AE140" s="516"/>
      <c r="AF140" s="48">
        <f t="shared" si="61"/>
        <v>-146.93877551020364</v>
      </c>
      <c r="AG140" s="125">
        <f t="shared" si="62"/>
        <v>0.90204081632653088</v>
      </c>
      <c r="AH140" s="878"/>
    </row>
    <row r="141" spans="1:34" ht="19.2" customHeight="1">
      <c r="A141" s="883"/>
      <c r="B141" s="502" t="s">
        <v>132</v>
      </c>
      <c r="C141" s="512"/>
      <c r="D141" s="42" t="s">
        <v>89</v>
      </c>
      <c r="E141" s="254"/>
      <c r="F141" s="355">
        <v>50.92</v>
      </c>
      <c r="G141" s="57">
        <v>2020</v>
      </c>
      <c r="H141" s="84">
        <f t="shared" si="89"/>
        <v>102858.40000000001</v>
      </c>
      <c r="I141" s="51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1303.2258064516129</v>
      </c>
      <c r="O141" s="86">
        <f t="shared" si="91"/>
        <v>68.590831918505941</v>
      </c>
      <c r="P141" s="54">
        <f t="shared" si="86"/>
        <v>0</v>
      </c>
      <c r="Q141" s="88">
        <f t="shared" si="87"/>
        <v>-7.1986417657045791</v>
      </c>
      <c r="R141" s="509">
        <f t="shared" si="88"/>
        <v>0.90501792114695345</v>
      </c>
      <c r="S141" s="886"/>
      <c r="T141" s="63">
        <v>0.86111111111111116</v>
      </c>
      <c r="U141" s="252">
        <v>0.92569444444444449</v>
      </c>
      <c r="V141" s="55">
        <v>23</v>
      </c>
      <c r="W141" s="247">
        <f t="shared" si="92"/>
        <v>92.999999999999986</v>
      </c>
      <c r="X141" s="53">
        <v>0.85</v>
      </c>
      <c r="Y141" s="53">
        <v>0.85972222222222217</v>
      </c>
      <c r="Z141" s="54"/>
      <c r="AA141" s="54"/>
      <c r="AB141" s="879"/>
      <c r="AC141" s="879"/>
      <c r="AD141" s="516"/>
      <c r="AE141" s="516"/>
      <c r="AF141" s="48">
        <f t="shared" si="61"/>
        <v>-136.77419354838707</v>
      </c>
      <c r="AG141" s="125">
        <f t="shared" si="62"/>
        <v>0.90501792114695345</v>
      </c>
      <c r="AH141" s="878"/>
    </row>
    <row r="142" spans="1:34" ht="19.2" customHeight="1">
      <c r="A142" s="883"/>
      <c r="B142" s="502" t="s">
        <v>132</v>
      </c>
      <c r="C142" s="512"/>
      <c r="D142" s="42" t="s">
        <v>187</v>
      </c>
      <c r="E142" s="254"/>
      <c r="F142" s="355">
        <v>52.86</v>
      </c>
      <c r="G142" s="57">
        <v>1030</v>
      </c>
      <c r="H142" s="84">
        <f t="shared" si="89"/>
        <v>54445.8</v>
      </c>
      <c r="I142" s="516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1314.8936170212769</v>
      </c>
      <c r="O142" s="86">
        <f t="shared" si="91"/>
        <v>73.049645390070935</v>
      </c>
      <c r="P142" s="54">
        <f t="shared" si="86"/>
        <v>0</v>
      </c>
      <c r="Q142" s="88">
        <f t="shared" si="87"/>
        <v>-6.9503546099290645</v>
      </c>
      <c r="R142" s="509">
        <f t="shared" si="88"/>
        <v>0.91312056737588665</v>
      </c>
      <c r="S142" s="886"/>
      <c r="T142" s="63">
        <v>0.93125000000000002</v>
      </c>
      <c r="U142" s="252">
        <v>0.96388888888888891</v>
      </c>
      <c r="V142" s="55">
        <v>8</v>
      </c>
      <c r="W142" s="247">
        <f t="shared" si="92"/>
        <v>46.999999999999993</v>
      </c>
      <c r="X142" s="53"/>
      <c r="Y142" s="53"/>
      <c r="Z142" s="54"/>
      <c r="AA142" s="54"/>
      <c r="AB142" s="879"/>
      <c r="AC142" s="879"/>
      <c r="AD142" s="516"/>
      <c r="AE142" s="516"/>
      <c r="AF142" s="48">
        <f t="shared" si="61"/>
        <v>-125.1063829787231</v>
      </c>
      <c r="AG142" s="125">
        <f t="shared" si="62"/>
        <v>0.91312056737588676</v>
      </c>
      <c r="AH142" s="878"/>
    </row>
    <row r="143" spans="1:34" ht="19.2" customHeight="1">
      <c r="A143" s="883"/>
      <c r="B143" s="502" t="s">
        <v>132</v>
      </c>
      <c r="C143" s="255"/>
      <c r="D143" s="82" t="s">
        <v>90</v>
      </c>
      <c r="E143" s="83"/>
      <c r="F143" s="355">
        <v>50.67</v>
      </c>
      <c r="G143" s="57">
        <v>1124</v>
      </c>
      <c r="H143" s="84">
        <f t="shared" si="89"/>
        <v>56953.08</v>
      </c>
      <c r="I143" s="51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1296.9230769230735</v>
      </c>
      <c r="O143" s="86">
        <f t="shared" si="91"/>
        <v>76.289592760180795</v>
      </c>
      <c r="P143" s="54">
        <f t="shared" si="86"/>
        <v>0</v>
      </c>
      <c r="Q143" s="88">
        <f t="shared" si="87"/>
        <v>-8.4162895927603785</v>
      </c>
      <c r="R143" s="509">
        <f t="shared" si="88"/>
        <v>0.90064102564102333</v>
      </c>
      <c r="S143" s="886"/>
      <c r="T143" s="63">
        <v>0.96875</v>
      </c>
      <c r="U143" s="252">
        <v>1.0048611111111112</v>
      </c>
      <c r="V143" s="55">
        <v>7</v>
      </c>
      <c r="W143" s="247">
        <f t="shared" si="92"/>
        <v>52.000000000000135</v>
      </c>
      <c r="X143" s="53"/>
      <c r="Y143" s="53"/>
      <c r="Z143" s="54"/>
      <c r="AA143" s="54"/>
      <c r="AB143" s="879"/>
      <c r="AC143" s="879"/>
      <c r="AD143" s="516"/>
      <c r="AE143" s="516"/>
      <c r="AF143" s="48">
        <f t="shared" si="61"/>
        <v>-143.07692307692651</v>
      </c>
      <c r="AG143" s="125">
        <f t="shared" si="62"/>
        <v>0.90064102564102322</v>
      </c>
      <c r="AH143" s="878"/>
    </row>
    <row r="144" spans="1:34" ht="19.2" customHeight="1">
      <c r="A144" s="883"/>
      <c r="B144" s="502">
        <v>0</v>
      </c>
      <c r="C144" s="512"/>
      <c r="D144" s="42"/>
      <c r="E144" s="254"/>
      <c r="F144" s="355" t="s">
        <v>133</v>
      </c>
      <c r="G144" s="57"/>
      <c r="H144" s="84">
        <f t="shared" si="89"/>
        <v>0</v>
      </c>
      <c r="I144" s="516"/>
      <c r="J144" s="46"/>
      <c r="K144" s="44"/>
      <c r="L144" s="47"/>
      <c r="M144" s="505"/>
      <c r="N144" s="57"/>
      <c r="O144" s="86"/>
      <c r="P144" s="54"/>
      <c r="Q144" s="88"/>
      <c r="R144" s="509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516"/>
      <c r="AE144" s="516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502">
        <v>0</v>
      </c>
      <c r="C145" s="512"/>
      <c r="D145" s="42"/>
      <c r="E145" s="254"/>
      <c r="F145" s="355" t="s">
        <v>133</v>
      </c>
      <c r="G145" s="57"/>
      <c r="H145" s="84">
        <f t="shared" si="89"/>
        <v>0</v>
      </c>
      <c r="I145" s="516"/>
      <c r="J145" s="87"/>
      <c r="K145" s="57"/>
      <c r="L145" s="86"/>
      <c r="M145" s="505"/>
      <c r="N145" s="57"/>
      <c r="O145" s="86"/>
      <c r="P145" s="54"/>
      <c r="Q145" s="88"/>
      <c r="R145" s="509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516"/>
      <c r="AE145" s="516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50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16"/>
      <c r="J146" s="87"/>
      <c r="K146" s="57"/>
      <c r="L146" s="86"/>
      <c r="M146" s="505"/>
      <c r="N146" s="57"/>
      <c r="O146" s="86"/>
      <c r="P146" s="54"/>
      <c r="Q146" s="88"/>
      <c r="R146" s="509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516"/>
      <c r="AE146" s="516"/>
      <c r="AF146" s="54"/>
      <c r="AG146" s="509"/>
      <c r="AH146" s="878"/>
    </row>
    <row r="147" spans="1:34" ht="19.2" customHeight="1">
      <c r="A147" s="884"/>
      <c r="B147" s="257">
        <v>0</v>
      </c>
      <c r="C147" s="100" t="s">
        <v>981</v>
      </c>
      <c r="D147" s="875" t="s">
        <v>961</v>
      </c>
      <c r="E147" s="875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1334.4962874825951</v>
      </c>
      <c r="O147" s="243">
        <f t="shared" si="93"/>
        <v>74.854617089133384</v>
      </c>
      <c r="P147" s="51">
        <f t="shared" ref="P147:P152" si="94">M147-J147</f>
        <v>0.22222222222222143</v>
      </c>
      <c r="Q147" s="139">
        <f t="shared" ref="Q147:Q152" si="95">O147-L147</f>
        <v>-9.4742514465850007</v>
      </c>
      <c r="R147" s="258">
        <f t="shared" ref="R147:R152" si="96">O147/L147</f>
        <v>0.88765114946879575</v>
      </c>
      <c r="S147" s="887"/>
      <c r="T147" s="63"/>
      <c r="U147" s="63"/>
      <c r="V147" s="55"/>
      <c r="W147" s="49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1</v>
      </c>
      <c r="AF147" s="204">
        <f t="shared" si="61"/>
        <v>-146.05926807296055</v>
      </c>
      <c r="AG147" s="259">
        <f t="shared" si="62"/>
        <v>0.90134833676122739</v>
      </c>
      <c r="AH147" s="878"/>
    </row>
    <row r="148" spans="1:34" ht="19.2" customHeight="1">
      <c r="A148" s="890" t="s">
        <v>982</v>
      </c>
      <c r="B148" s="516" t="s">
        <v>130</v>
      </c>
      <c r="C148" s="121"/>
      <c r="D148" s="173" t="s">
        <v>143</v>
      </c>
      <c r="E148" s="43"/>
      <c r="F148" s="362">
        <v>36.92</v>
      </c>
      <c r="G148" s="57">
        <v>3177</v>
      </c>
      <c r="H148" s="84">
        <f t="shared" ref="H148:H172" si="97">F148*G148</f>
        <v>117294.84000000001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1601.8487394957986</v>
      </c>
      <c r="O148" s="47">
        <f t="shared" ref="O148:O152" si="99">N148/M148</f>
        <v>133.48739495798321</v>
      </c>
      <c r="P148" s="48">
        <f t="shared" si="94"/>
        <v>0</v>
      </c>
      <c r="Q148" s="49">
        <f t="shared" si="95"/>
        <v>-33.179271708683444</v>
      </c>
      <c r="R148" s="506">
        <f t="shared" si="96"/>
        <v>0.80092436974789927</v>
      </c>
      <c r="S148" s="891">
        <f>R160</f>
        <v>0.843607059066531</v>
      </c>
      <c r="T148" s="246">
        <v>0.45833333333333331</v>
      </c>
      <c r="U148" s="50">
        <v>0.54097222222222219</v>
      </c>
      <c r="V148" s="502">
        <v>5</v>
      </c>
      <c r="W148" s="499">
        <f>(U148-T148)*24*60</f>
        <v>118.99999999999997</v>
      </c>
      <c r="X148" s="53"/>
      <c r="Y148" s="53"/>
      <c r="Z148" s="54"/>
      <c r="AA148" s="54"/>
      <c r="AB148" s="879"/>
      <c r="AC148" s="879"/>
      <c r="AD148" s="516"/>
      <c r="AE148" s="516"/>
      <c r="AF148" s="48">
        <f t="shared" si="61"/>
        <v>-398.15126050420145</v>
      </c>
      <c r="AG148" s="125">
        <f t="shared" si="62"/>
        <v>0.80092436974789927</v>
      </c>
      <c r="AH148" s="878">
        <f>AG160</f>
        <v>0.87028312628501614</v>
      </c>
    </row>
    <row r="149" spans="1:34" ht="19.2" customHeight="1">
      <c r="A149" s="890"/>
      <c r="B149" s="516" t="s">
        <v>130</v>
      </c>
      <c r="C149" s="221"/>
      <c r="D149" s="251" t="s">
        <v>201</v>
      </c>
      <c r="E149" s="60"/>
      <c r="F149" s="362">
        <v>26.5</v>
      </c>
      <c r="G149" s="57">
        <v>1007.9999999999999</v>
      </c>
      <c r="H149" s="84">
        <f t="shared" si="97"/>
        <v>26711.999999999996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1591.5789473684197</v>
      </c>
      <c r="O149" s="47">
        <f t="shared" si="99"/>
        <v>132.6315789473683</v>
      </c>
      <c r="P149" s="48">
        <f t="shared" si="94"/>
        <v>0</v>
      </c>
      <c r="Q149" s="49">
        <f t="shared" si="95"/>
        <v>-34.03508771929836</v>
      </c>
      <c r="R149" s="506">
        <f t="shared" si="96"/>
        <v>0.79578947368420982</v>
      </c>
      <c r="S149" s="892"/>
      <c r="T149" s="246">
        <v>0.5444444444444444</v>
      </c>
      <c r="U149" s="50">
        <v>0.5708333333333333</v>
      </c>
      <c r="V149" s="502">
        <v>5</v>
      </c>
      <c r="W149" s="499">
        <f t="shared" ref="W149:W159" si="100">(U149-T149)*24*60</f>
        <v>38.000000000000028</v>
      </c>
      <c r="X149" s="53"/>
      <c r="Y149" s="53"/>
      <c r="Z149" s="54"/>
      <c r="AA149" s="54"/>
      <c r="AB149" s="879"/>
      <c r="AC149" s="879"/>
      <c r="AD149" s="516"/>
      <c r="AE149" s="516"/>
      <c r="AF149" s="48">
        <f t="shared" si="61"/>
        <v>-408.42105263158032</v>
      </c>
      <c r="AG149" s="125">
        <f t="shared" si="62"/>
        <v>0.79578947368420982</v>
      </c>
      <c r="AH149" s="880"/>
    </row>
    <row r="150" spans="1:34" ht="19.2" customHeight="1">
      <c r="A150" s="890"/>
      <c r="B150" s="516" t="s">
        <v>132</v>
      </c>
      <c r="C150" s="221"/>
      <c r="D150" s="176" t="s">
        <v>204</v>
      </c>
      <c r="E150" s="60"/>
      <c r="F150" s="362">
        <v>51.06</v>
      </c>
      <c r="G150" s="57">
        <v>1387.1000000000001</v>
      </c>
      <c r="H150" s="84">
        <f t="shared" si="97"/>
        <v>70825.326000000015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1321.0476190476204</v>
      </c>
      <c r="O150" s="47">
        <f t="shared" si="99"/>
        <v>77.708683473389442</v>
      </c>
      <c r="P150" s="48">
        <f t="shared" si="94"/>
        <v>1</v>
      </c>
      <c r="Q150" s="49">
        <f t="shared" si="95"/>
        <v>-12.291316526610558</v>
      </c>
      <c r="R150" s="506">
        <f t="shared" si="96"/>
        <v>0.86342981637099381</v>
      </c>
      <c r="S150" s="892"/>
      <c r="T150" s="246">
        <v>0.70833333333333337</v>
      </c>
      <c r="U150" s="50">
        <v>0.75208333333333333</v>
      </c>
      <c r="V150" s="502">
        <v>5</v>
      </c>
      <c r="W150" s="499">
        <f t="shared" si="100"/>
        <v>62.999999999999936</v>
      </c>
      <c r="X150" s="216"/>
      <c r="Y150" s="216"/>
      <c r="Z150" s="217"/>
      <c r="AA150" s="217"/>
      <c r="AB150" s="879"/>
      <c r="AC150" s="879"/>
      <c r="AD150" s="516"/>
      <c r="AE150" s="516"/>
      <c r="AF150" s="48">
        <f t="shared" si="61"/>
        <v>-118.9523809523796</v>
      </c>
      <c r="AG150" s="125">
        <f t="shared" si="62"/>
        <v>0.91739417989418082</v>
      </c>
      <c r="AH150" s="880"/>
    </row>
    <row r="151" spans="1:34" s="218" customFormat="1" ht="19.2" customHeight="1">
      <c r="A151" s="890"/>
      <c r="B151" s="516" t="s">
        <v>132</v>
      </c>
      <c r="C151" s="221"/>
      <c r="D151" s="59" t="s">
        <v>91</v>
      </c>
      <c r="E151" s="60"/>
      <c r="F151" s="362">
        <v>50.49</v>
      </c>
      <c r="G151" s="57">
        <v>1367</v>
      </c>
      <c r="H151" s="84">
        <f t="shared" si="97"/>
        <v>69019.83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1344.5901639344274</v>
      </c>
      <c r="O151" s="47">
        <f t="shared" si="99"/>
        <v>89.639344262295168</v>
      </c>
      <c r="P151" s="48">
        <f t="shared" si="94"/>
        <v>1</v>
      </c>
      <c r="Q151" s="49">
        <f t="shared" si="95"/>
        <v>-13.217798594847693</v>
      </c>
      <c r="R151" s="506">
        <f t="shared" si="96"/>
        <v>0.87149362477231407</v>
      </c>
      <c r="S151" s="892"/>
      <c r="T151" s="246">
        <v>0.76805555555555549</v>
      </c>
      <c r="U151" s="50">
        <v>0.81041666666666656</v>
      </c>
      <c r="V151" s="502">
        <v>23</v>
      </c>
      <c r="W151" s="499">
        <f t="shared" si="100"/>
        <v>60.999999999999943</v>
      </c>
      <c r="X151" s="216">
        <v>0.75694444444444453</v>
      </c>
      <c r="Y151" s="216">
        <v>0.76736111111111116</v>
      </c>
      <c r="Z151" s="217"/>
      <c r="AA151" s="217"/>
      <c r="AB151" s="879"/>
      <c r="AC151" s="879"/>
      <c r="AD151" s="221">
        <v>1</v>
      </c>
      <c r="AE151" s="221">
        <v>1</v>
      </c>
      <c r="AF151" s="48">
        <f t="shared" si="61"/>
        <v>-95.409836065572563</v>
      </c>
      <c r="AG151" s="125">
        <f t="shared" si="62"/>
        <v>0.93374316939890789</v>
      </c>
      <c r="AH151" s="880"/>
    </row>
    <row r="152" spans="1:34" s="218" customFormat="1" ht="19.2" customHeight="1">
      <c r="A152" s="890"/>
      <c r="B152" s="516" t="s">
        <v>132</v>
      </c>
      <c r="C152" s="221"/>
      <c r="D152" s="59" t="s">
        <v>208</v>
      </c>
      <c r="E152" s="60"/>
      <c r="F152" s="362">
        <v>56.43</v>
      </c>
      <c r="G152" s="57">
        <v>1635</v>
      </c>
      <c r="H152" s="84">
        <f t="shared" si="97"/>
        <v>92263.05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1381.690140845069</v>
      </c>
      <c r="O152" s="47">
        <f t="shared" si="99"/>
        <v>86.355633802816811</v>
      </c>
      <c r="P152" s="48">
        <f t="shared" si="94"/>
        <v>0</v>
      </c>
      <c r="Q152" s="49">
        <f t="shared" si="95"/>
        <v>-3.6443661971831887</v>
      </c>
      <c r="R152" s="506">
        <f t="shared" si="96"/>
        <v>0.95950704225352013</v>
      </c>
      <c r="S152" s="892"/>
      <c r="T152" s="261">
        <v>0.81527777777777766</v>
      </c>
      <c r="U152" s="63">
        <v>0.86458333333333326</v>
      </c>
      <c r="V152" s="503">
        <v>7</v>
      </c>
      <c r="W152" s="499">
        <f t="shared" si="100"/>
        <v>71.000000000000071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-58.309859154931019</v>
      </c>
      <c r="AG152" s="125">
        <f t="shared" si="62"/>
        <v>0.95950704225352013</v>
      </c>
      <c r="AH152" s="880"/>
    </row>
    <row r="153" spans="1:34" s="218" customFormat="1" ht="19.2" customHeight="1">
      <c r="A153" s="890"/>
      <c r="B153" s="516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06"/>
      <c r="S153" s="892"/>
      <c r="T153" s="261"/>
      <c r="U153" s="63"/>
      <c r="V153" s="503"/>
      <c r="W153" s="499"/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51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06"/>
      <c r="S154" s="892"/>
      <c r="T154" s="261"/>
      <c r="U154" s="63"/>
      <c r="V154" s="503"/>
      <c r="W154" s="499"/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51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06"/>
      <c r="S155" s="892"/>
      <c r="T155" s="261"/>
      <c r="U155" s="63"/>
      <c r="V155" s="503"/>
      <c r="W155" s="499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06"/>
      <c r="S156" s="892"/>
      <c r="T156" s="261"/>
      <c r="U156" s="63"/>
      <c r="V156" s="503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503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503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05"/>
      <c r="N159" s="179"/>
      <c r="O159" s="224"/>
      <c r="P159" s="263"/>
      <c r="Q159" s="74"/>
      <c r="R159" s="129"/>
      <c r="S159" s="892"/>
      <c r="T159" s="261"/>
      <c r="U159" s="63"/>
      <c r="V159" s="503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983</v>
      </c>
      <c r="D160" s="888" t="s">
        <v>961</v>
      </c>
      <c r="E160" s="889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1448.1511221382668</v>
      </c>
      <c r="O160" s="270">
        <f t="shared" si="101"/>
        <v>103.96452708877057</v>
      </c>
      <c r="P160" s="65">
        <f t="shared" ref="P160:P163" si="102">M160-J160</f>
        <v>0.40000000000000036</v>
      </c>
      <c r="Q160" s="74">
        <f t="shared" ref="Q160:Q163" si="103">O160-L160</f>
        <v>-19.27356814932466</v>
      </c>
      <c r="R160" s="271">
        <f>O160/L160</f>
        <v>0.843607059066531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1</v>
      </c>
      <c r="AF160" s="65">
        <f t="shared" si="61"/>
        <v>-215.84887786173317</v>
      </c>
      <c r="AG160" s="129">
        <f t="shared" si="62"/>
        <v>0.87028312628501614</v>
      </c>
      <c r="AH160" s="880"/>
    </row>
    <row r="161" spans="1:36" ht="19.2" customHeight="1">
      <c r="A161" s="877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3300</v>
      </c>
      <c r="H161" s="84">
        <f t="shared" ref="H161:H170" si="104">F161*G161</f>
        <v>112958.99999999999</v>
      </c>
      <c r="I161" s="51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2152.1739130434785</v>
      </c>
      <c r="O161" s="86">
        <f t="shared" ref="O161:O166" si="106">N161/M161</f>
        <v>165.55183946488296</v>
      </c>
      <c r="P161" s="54">
        <f t="shared" si="102"/>
        <v>0</v>
      </c>
      <c r="Q161" s="88">
        <f t="shared" si="103"/>
        <v>-7.5250836120401061</v>
      </c>
      <c r="R161" s="509">
        <f t="shared" ref="R161:R163" si="107">O161/L161</f>
        <v>0.95652173913043492</v>
      </c>
      <c r="S161" s="878">
        <f>R173</f>
        <v>0.90041269187428075</v>
      </c>
      <c r="T161" s="89">
        <v>0.16666666666666666</v>
      </c>
      <c r="U161" s="89">
        <v>0.23055555555555554</v>
      </c>
      <c r="V161" s="516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879"/>
      <c r="AC161" s="879"/>
      <c r="AD161" s="516"/>
      <c r="AE161" s="516"/>
      <c r="AF161" s="54">
        <f t="shared" si="61"/>
        <v>-97.826086956521522</v>
      </c>
      <c r="AG161" s="509">
        <f t="shared" si="62"/>
        <v>0.95652173913043492</v>
      </c>
      <c r="AH161" s="878">
        <f>AG173</f>
        <v>0.90506118350155784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3357</v>
      </c>
      <c r="H162" s="84">
        <f t="shared" si="104"/>
        <v>114910.10999999999</v>
      </c>
      <c r="I162" s="51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2120.21052631579</v>
      </c>
      <c r="O162" s="86">
        <f t="shared" si="106"/>
        <v>163.09311740890692</v>
      </c>
      <c r="P162" s="54">
        <f t="shared" si="102"/>
        <v>0</v>
      </c>
      <c r="Q162" s="88">
        <f t="shared" si="103"/>
        <v>-9.9838056680161458</v>
      </c>
      <c r="R162" s="509">
        <f t="shared" si="107"/>
        <v>0.94231578947368444</v>
      </c>
      <c r="S162" s="878"/>
      <c r="T162" s="89">
        <v>0.23541666666666666</v>
      </c>
      <c r="U162" s="89">
        <v>0.30138888888888887</v>
      </c>
      <c r="V162" s="516">
        <v>7</v>
      </c>
      <c r="W162" s="90">
        <f t="shared" si="108"/>
        <v>94.999999999999986</v>
      </c>
      <c r="X162" s="96"/>
      <c r="Y162" s="96"/>
      <c r="Z162" s="54"/>
      <c r="AA162" s="54"/>
      <c r="AB162" s="879"/>
      <c r="AC162" s="879"/>
      <c r="AD162" s="516"/>
      <c r="AE162" s="516"/>
      <c r="AF162" s="54">
        <f t="shared" si="61"/>
        <v>-129.78947368420995</v>
      </c>
      <c r="AG162" s="509">
        <f t="shared" si="62"/>
        <v>0.94231578947368444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3441.2</v>
      </c>
      <c r="H163" s="84">
        <f t="shared" si="104"/>
        <v>123298.19599999998</v>
      </c>
      <c r="I163" s="51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2128.5773195876295</v>
      </c>
      <c r="O163" s="86">
        <f t="shared" si="106"/>
        <v>193.50702905342087</v>
      </c>
      <c r="P163" s="54">
        <f t="shared" si="102"/>
        <v>0</v>
      </c>
      <c r="Q163" s="88">
        <f t="shared" si="103"/>
        <v>-11.038425492033667</v>
      </c>
      <c r="R163" s="509">
        <f t="shared" si="107"/>
        <v>0.94603436426116871</v>
      </c>
      <c r="S163" s="878"/>
      <c r="T163" s="89">
        <v>0.31666666666666665</v>
      </c>
      <c r="U163" s="89">
        <v>0.38402777777777775</v>
      </c>
      <c r="V163" s="516">
        <v>22</v>
      </c>
      <c r="W163" s="90">
        <f t="shared" si="108"/>
        <v>96.999999999999972</v>
      </c>
      <c r="X163" s="96">
        <v>0.30555555555555552</v>
      </c>
      <c r="Y163" s="96">
        <v>0.31597222222222221</v>
      </c>
      <c r="Z163" s="54"/>
      <c r="AA163" s="54"/>
      <c r="AB163" s="879"/>
      <c r="AC163" s="879"/>
      <c r="AD163" s="516"/>
      <c r="AE163" s="516"/>
      <c r="AF163" s="54">
        <f t="shared" si="61"/>
        <v>-121.42268041237048</v>
      </c>
      <c r="AG163" s="509">
        <f t="shared" si="62"/>
        <v>0.94603436426116871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2299.7999999999997</v>
      </c>
      <c r="H164" s="84">
        <f t="shared" si="104"/>
        <v>83735.717999999979</v>
      </c>
      <c r="I164" s="51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2299.7999999999988</v>
      </c>
      <c r="O164" s="86">
        <f t="shared" si="106"/>
        <v>229.97999999999988</v>
      </c>
      <c r="P164" s="54">
        <f>M164-J164</f>
        <v>0</v>
      </c>
      <c r="Q164" s="88">
        <f>O164-L164</f>
        <v>-46.920000000000101</v>
      </c>
      <c r="R164" s="509">
        <f>O164/L164</f>
        <v>0.83055254604550344</v>
      </c>
      <c r="S164" s="878"/>
      <c r="T164" s="89">
        <v>0.38888888888888884</v>
      </c>
      <c r="U164" s="89">
        <v>0.43055555555555552</v>
      </c>
      <c r="V164" s="516">
        <v>7</v>
      </c>
      <c r="W164" s="90">
        <f t="shared" si="108"/>
        <v>60.000000000000028</v>
      </c>
      <c r="X164" s="96"/>
      <c r="Y164" s="96"/>
      <c r="Z164" s="54"/>
      <c r="AA164" s="54"/>
      <c r="AB164" s="879"/>
      <c r="AC164" s="879"/>
      <c r="AD164" s="516">
        <v>1</v>
      </c>
      <c r="AE164" s="516"/>
      <c r="AF164" s="54">
        <f>N164-K164</f>
        <v>-469.20000000000118</v>
      </c>
      <c r="AG164" s="509">
        <f>N164/K164</f>
        <v>0.83055254604550333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5366.2</v>
      </c>
      <c r="H165" s="84">
        <f t="shared" si="104"/>
        <v>195383.34199999998</v>
      </c>
      <c r="I165" s="51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2350.160583941607</v>
      </c>
      <c r="O165" s="86">
        <f t="shared" si="106"/>
        <v>235.01605839416069</v>
      </c>
      <c r="P165" s="54">
        <f>M165-J165</f>
        <v>0</v>
      </c>
      <c r="Q165" s="88">
        <f>O165-L165</f>
        <v>-41.883941605839283</v>
      </c>
      <c r="R165" s="509">
        <f>O165/L165</f>
        <v>0.84873982807569781</v>
      </c>
      <c r="S165" s="878"/>
      <c r="T165" s="89">
        <v>0.47083333333333327</v>
      </c>
      <c r="U165" s="89">
        <v>0.5659722222222221</v>
      </c>
      <c r="V165" s="516">
        <v>5</v>
      </c>
      <c r="W165" s="90">
        <f t="shared" si="108"/>
        <v>136.99999999999991</v>
      </c>
      <c r="X165" s="96"/>
      <c r="Y165" s="96"/>
      <c r="Z165" s="54"/>
      <c r="AA165" s="54"/>
      <c r="AB165" s="879"/>
      <c r="AC165" s="879"/>
      <c r="AD165" s="516"/>
      <c r="AE165" s="516"/>
      <c r="AF165" s="54">
        <f>N165-K165</f>
        <v>-418.839416058393</v>
      </c>
      <c r="AG165" s="509">
        <f>N165/K165</f>
        <v>0.8487398280756977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1474.8</v>
      </c>
      <c r="H166" s="84">
        <f t="shared" si="104"/>
        <v>52842.083999999995</v>
      </c>
      <c r="I166" s="51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2106.8571428571422</v>
      </c>
      <c r="O166" s="86">
        <f t="shared" si="106"/>
        <v>191.53246753246748</v>
      </c>
      <c r="P166" s="54">
        <f>M166-J166</f>
        <v>0</v>
      </c>
      <c r="Q166" s="88">
        <f>O166-L166</f>
        <v>-13.012987012987054</v>
      </c>
      <c r="R166" s="509">
        <f>O166/L166</f>
        <v>0.9363809523809522</v>
      </c>
      <c r="S166" s="878"/>
      <c r="T166" s="89">
        <v>0.58194444444444438</v>
      </c>
      <c r="U166" s="89">
        <v>0.61111111111111105</v>
      </c>
      <c r="V166" s="516">
        <v>23</v>
      </c>
      <c r="W166" s="90">
        <f t="shared" si="108"/>
        <v>42.000000000000014</v>
      </c>
      <c r="X166" s="96">
        <v>0.5708333333333333</v>
      </c>
      <c r="Y166" s="96">
        <v>0.5805555555555556</v>
      </c>
      <c r="Z166" s="54"/>
      <c r="AA166" s="54"/>
      <c r="AB166" s="879"/>
      <c r="AC166" s="879"/>
      <c r="AD166" s="516"/>
      <c r="AE166" s="516"/>
      <c r="AF166" s="54">
        <f>N166-K166</f>
        <v>-143.14285714285779</v>
      </c>
      <c r="AG166" s="509">
        <f>N166/K166</f>
        <v>0.93638095238095209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16"/>
      <c r="J167" s="87"/>
      <c r="K167" s="57"/>
      <c r="L167" s="86"/>
      <c r="M167" s="87"/>
      <c r="N167" s="57"/>
      <c r="O167" s="86"/>
      <c r="P167" s="54"/>
      <c r="Q167" s="88"/>
      <c r="R167" s="509"/>
      <c r="S167" s="878"/>
      <c r="T167" s="89"/>
      <c r="U167" s="89"/>
      <c r="V167" s="516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516"/>
      <c r="AE167" s="516"/>
      <c r="AF167" s="54">
        <f t="shared" si="61"/>
        <v>0</v>
      </c>
      <c r="AG167" s="509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16"/>
      <c r="J168" s="87"/>
      <c r="K168" s="57"/>
      <c r="L168" s="86"/>
      <c r="M168" s="87"/>
      <c r="N168" s="57"/>
      <c r="O168" s="86"/>
      <c r="P168" s="54"/>
      <c r="Q168" s="88"/>
      <c r="R168" s="509"/>
      <c r="S168" s="878"/>
      <c r="T168" s="89"/>
      <c r="U168" s="89"/>
      <c r="V168" s="516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516"/>
      <c r="AE168" s="516"/>
      <c r="AF168" s="54">
        <f t="shared" si="61"/>
        <v>0</v>
      </c>
      <c r="AG168" s="509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16"/>
      <c r="J169" s="87"/>
      <c r="K169" s="57"/>
      <c r="L169" s="86"/>
      <c r="M169" s="87"/>
      <c r="N169" s="57"/>
      <c r="O169" s="86"/>
      <c r="P169" s="54"/>
      <c r="Q169" s="88"/>
      <c r="R169" s="509"/>
      <c r="S169" s="878"/>
      <c r="T169" s="89"/>
      <c r="U169" s="89"/>
      <c r="V169" s="516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516"/>
      <c r="AE169" s="516"/>
      <c r="AF169" s="54">
        <f t="shared" si="61"/>
        <v>0</v>
      </c>
      <c r="AG169" s="509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16"/>
      <c r="J170" s="87"/>
      <c r="K170" s="57"/>
      <c r="L170" s="86"/>
      <c r="M170" s="87"/>
      <c r="N170" s="57"/>
      <c r="O170" s="86"/>
      <c r="P170" s="54"/>
      <c r="Q170" s="88"/>
      <c r="R170" s="509"/>
      <c r="S170" s="878"/>
      <c r="T170" s="89"/>
      <c r="U170" s="89"/>
      <c r="V170" s="516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516"/>
      <c r="AE170" s="516"/>
      <c r="AF170" s="54">
        <f t="shared" si="61"/>
        <v>0</v>
      </c>
      <c r="AG170" s="509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16"/>
      <c r="J171" s="87"/>
      <c r="K171" s="57"/>
      <c r="L171" s="86"/>
      <c r="M171" s="87"/>
      <c r="N171" s="57"/>
      <c r="O171" s="86"/>
      <c r="P171" s="54"/>
      <c r="Q171" s="88"/>
      <c r="R171" s="509"/>
      <c r="S171" s="878"/>
      <c r="T171" s="89"/>
      <c r="U171" s="89"/>
      <c r="V171" s="516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516"/>
      <c r="AE171" s="516"/>
      <c r="AF171" s="54"/>
      <c r="AG171" s="509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16"/>
      <c r="J172" s="87"/>
      <c r="K172" s="57"/>
      <c r="L172" s="86"/>
      <c r="M172" s="87"/>
      <c r="N172" s="57"/>
      <c r="O172" s="86"/>
      <c r="P172" s="54"/>
      <c r="Q172" s="88"/>
      <c r="R172" s="509"/>
      <c r="S172" s="878"/>
      <c r="T172" s="89"/>
      <c r="U172" s="89"/>
      <c r="V172" s="516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516"/>
      <c r="AE172" s="516"/>
      <c r="AF172" s="54"/>
      <c r="AG172" s="509"/>
      <c r="AH172" s="878"/>
    </row>
    <row r="173" spans="1:36" ht="19.2" customHeight="1">
      <c r="A173" s="877"/>
      <c r="B173" s="121">
        <v>0</v>
      </c>
      <c r="C173" s="100" t="s">
        <v>985</v>
      </c>
      <c r="D173" s="875" t="s">
        <v>961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2192.9632476242746</v>
      </c>
      <c r="O173" s="104">
        <f t="shared" si="109"/>
        <v>196.44675197563981</v>
      </c>
      <c r="P173" s="54">
        <f>M173-J173</f>
        <v>0</v>
      </c>
      <c r="Q173" s="88">
        <f>O173-L173</f>
        <v>-21.727373898486036</v>
      </c>
      <c r="R173" s="105">
        <f>O173/L173</f>
        <v>0.90041269187428075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-230.03675237572543</v>
      </c>
      <c r="AG173" s="509">
        <f t="shared" si="62"/>
        <v>0.90506118350155784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85" priority="4" operator="greaterThan">
      <formula>0</formula>
    </cfRule>
  </conditionalFormatting>
  <conditionalFormatting sqref="Q5:Q173">
    <cfRule type="cellIs" dxfId="384" priority="7" operator="lessThan">
      <formula>0</formula>
    </cfRule>
  </conditionalFormatting>
  <conditionalFormatting sqref="R5:R173">
    <cfRule type="cellIs" dxfId="383" priority="5" operator="greaterThan">
      <formula>1</formula>
    </cfRule>
    <cfRule type="cellIs" dxfId="382" priority="6" operator="lessThan">
      <formula>0.8</formula>
    </cfRule>
  </conditionalFormatting>
  <conditionalFormatting sqref="S5:S11">
    <cfRule type="cellIs" dxfId="381" priority="20" operator="lessThan">
      <formula>0.8</formula>
    </cfRule>
  </conditionalFormatting>
  <conditionalFormatting sqref="S21:S29 AH21:AH29">
    <cfRule type="cellIs" dxfId="380" priority="13" operator="lessThan">
      <formula>0.8</formula>
    </cfRule>
  </conditionalFormatting>
  <conditionalFormatting sqref="S43:S72">
    <cfRule type="cellIs" dxfId="379" priority="10" operator="lessThan">
      <formula>0.8</formula>
    </cfRule>
  </conditionalFormatting>
  <conditionalFormatting sqref="S82:S91 AH82:AH91">
    <cfRule type="cellIs" dxfId="378" priority="12" operator="lessThan">
      <formula>0.8</formula>
    </cfRule>
  </conditionalFormatting>
  <conditionalFormatting sqref="S95:S104">
    <cfRule type="cellIs" dxfId="377" priority="8" operator="lessThan">
      <formula>0.8</formula>
    </cfRule>
  </conditionalFormatting>
  <conditionalFormatting sqref="S108:S109">
    <cfRule type="cellIs" dxfId="376" priority="9" operator="lessThan">
      <formula>0.8</formula>
    </cfRule>
  </conditionalFormatting>
  <conditionalFormatting sqref="S122:S135 AH135">
    <cfRule type="cellIs" dxfId="375" priority="21" operator="lessThan">
      <formula>0.8</formula>
    </cfRule>
  </conditionalFormatting>
  <conditionalFormatting sqref="S137 AH137">
    <cfRule type="cellIs" dxfId="374" priority="17" operator="lessThan">
      <formula>0.8</formula>
    </cfRule>
  </conditionalFormatting>
  <conditionalFormatting sqref="S139:S146 AH139:AH146">
    <cfRule type="cellIs" dxfId="373" priority="11" operator="lessThan">
      <formula>0.8</formula>
    </cfRule>
  </conditionalFormatting>
  <conditionalFormatting sqref="S148:S150">
    <cfRule type="cellIs" dxfId="372" priority="14" operator="lessThan">
      <formula>0.8</formula>
    </cfRule>
  </conditionalFormatting>
  <conditionalFormatting sqref="S161">
    <cfRule type="cellIs" dxfId="371" priority="25" operator="lessThan">
      <formula>0.8</formula>
    </cfRule>
  </conditionalFormatting>
  <conditionalFormatting sqref="AF5:AF173">
    <cfRule type="cellIs" dxfId="370" priority="3" operator="lessThan">
      <formula>0</formula>
    </cfRule>
  </conditionalFormatting>
  <conditionalFormatting sqref="AG5:AG173">
    <cfRule type="cellIs" dxfId="369" priority="1" operator="greaterThan">
      <formula>1</formula>
    </cfRule>
    <cfRule type="cellIs" dxfId="368" priority="2" operator="lessThan">
      <formula>0.8</formula>
    </cfRule>
  </conditionalFormatting>
  <conditionalFormatting sqref="AH5:AH9 S17:S18 AH17:AH18 AH57 AH95">
    <cfRule type="cellIs" dxfId="367" priority="26" operator="lessThan">
      <formula>0.8</formula>
    </cfRule>
  </conditionalFormatting>
  <conditionalFormatting sqref="AH31 S31:S32">
    <cfRule type="cellIs" dxfId="366" priority="22" operator="lessThan">
      <formula>0.8</formula>
    </cfRule>
  </conditionalFormatting>
  <conditionalFormatting sqref="AH70:AH72">
    <cfRule type="cellIs" dxfId="365" priority="19" operator="lessThan">
      <formula>0.8</formula>
    </cfRule>
  </conditionalFormatting>
  <conditionalFormatting sqref="AH97:AH98">
    <cfRule type="cellIs" dxfId="364" priority="18" operator="lessThan">
      <formula>0.8</formula>
    </cfRule>
  </conditionalFormatting>
  <conditionalFormatting sqref="AH100:AH107">
    <cfRule type="cellIs" dxfId="363" priority="16" operator="lessThan">
      <formula>0.8</formula>
    </cfRule>
  </conditionalFormatting>
  <conditionalFormatting sqref="AH109">
    <cfRule type="cellIs" dxfId="362" priority="24" operator="lessThan">
      <formula>0.8</formula>
    </cfRule>
  </conditionalFormatting>
  <conditionalFormatting sqref="AH148">
    <cfRule type="cellIs" dxfId="361" priority="23" operator="lessThan">
      <formula>0.8</formula>
    </cfRule>
  </conditionalFormatting>
  <conditionalFormatting sqref="AH150">
    <cfRule type="cellIs" dxfId="3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0" sqref="Q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1084</v>
      </c>
      <c r="E3" s="808"/>
      <c r="F3" s="797" t="s">
        <v>2</v>
      </c>
      <c r="G3" s="758"/>
      <c r="H3" s="809">
        <v>279672.55</v>
      </c>
      <c r="I3" s="810"/>
      <c r="J3" s="797" t="s">
        <v>3</v>
      </c>
      <c r="K3" s="758"/>
      <c r="L3" s="802">
        <v>9422636.8291207422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377.85913633886099</v>
      </c>
      <c r="G6" s="799"/>
      <c r="H6" s="777">
        <f>AVERAGE(D13:P13,Q13)</f>
        <v>138.77864281821016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10</v>
      </c>
      <c r="Q6" s="766">
        <v>4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367.04822398860193</v>
      </c>
      <c r="G7" s="770"/>
      <c r="H7" s="771">
        <f>AVERAGE(D14:P14,Q14)</f>
        <v>126.66497137835454</v>
      </c>
      <c r="I7" s="772"/>
      <c r="J7" s="771">
        <f>AVERAGE(D31:E31,G31:H31)</f>
        <v>706.85554646998855</v>
      </c>
      <c r="K7" s="772"/>
      <c r="L7" s="773">
        <f>AVERAGE(J31:M31)</f>
        <v>868.58228564308115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0.92173853877062617</v>
      </c>
      <c r="G8" s="776"/>
      <c r="H8" s="775">
        <f>AVERAGE(D15:O15,P15:Q15)</f>
        <v>0.90350739742147168</v>
      </c>
      <c r="I8" s="776"/>
      <c r="J8" s="775">
        <f>AVERAGE(D32:E32,G32:H32)</f>
        <v>0.91374346531980244</v>
      </c>
      <c r="K8" s="776"/>
      <c r="L8" s="775">
        <f>AVERAGE(J32:M32)</f>
        <v>0.99354260694349106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89.174701459531178</v>
      </c>
      <c r="J13" s="19">
        <v>89.14005602240897</v>
      </c>
      <c r="K13" s="19">
        <v>83.547927416580677</v>
      </c>
      <c r="L13" s="19">
        <v>88.893102855177162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131.59966432814954</v>
      </c>
      <c r="E14" s="19">
        <v>104.62839617935151</v>
      </c>
      <c r="F14" s="19">
        <v>110.88302762317899</v>
      </c>
      <c r="G14" s="19">
        <v>287.46727419470074</v>
      </c>
      <c r="H14" s="19">
        <v>226.30809796675857</v>
      </c>
      <c r="I14" s="19">
        <v>84.617292788435378</v>
      </c>
      <c r="J14" s="19">
        <v>79.08764889043232</v>
      </c>
      <c r="K14" s="19">
        <v>71.485632830798508</v>
      </c>
      <c r="L14" s="19">
        <v>78.547870548872382</v>
      </c>
      <c r="M14" s="19">
        <v>72.254657377536788</v>
      </c>
      <c r="N14" s="19">
        <v>75.766653136884358</v>
      </c>
      <c r="O14" s="19">
        <v>103.91558298595525</v>
      </c>
      <c r="P14" s="19">
        <v>197.86466552527392</v>
      </c>
      <c r="Q14" s="9">
        <v>148.88313492063506</v>
      </c>
    </row>
    <row r="15" spans="2:17" ht="39.9" customHeight="1">
      <c r="B15" s="751"/>
      <c r="C15" s="373" t="s">
        <v>163</v>
      </c>
      <c r="D15" s="10">
        <f t="shared" ref="D15:Q15" si="0">D14/D13</f>
        <v>0.92228268875440478</v>
      </c>
      <c r="E15" s="10">
        <f t="shared" si="0"/>
        <v>0.87274556513742152</v>
      </c>
      <c r="F15" s="10">
        <f t="shared" si="0"/>
        <v>0.83579602692515886</v>
      </c>
      <c r="G15" s="10">
        <f t="shared" si="0"/>
        <v>0.92366534003543188</v>
      </c>
      <c r="H15" s="10">
        <f t="shared" si="0"/>
        <v>0.99009792860456869</v>
      </c>
      <c r="I15" s="10">
        <f t="shared" si="0"/>
        <v>0.94889347991634132</v>
      </c>
      <c r="J15" s="10">
        <f t="shared" si="0"/>
        <v>0.88722906872024432</v>
      </c>
      <c r="K15" s="10">
        <f t="shared" si="0"/>
        <v>0.85562425114822993</v>
      </c>
      <c r="L15" s="10">
        <f t="shared" si="0"/>
        <v>0.88362165371638535</v>
      </c>
      <c r="M15" s="10">
        <f t="shared" si="0"/>
        <v>0.88800534964293443</v>
      </c>
      <c r="N15" s="10">
        <f t="shared" si="0"/>
        <v>0.89846637874422075</v>
      </c>
      <c r="O15" s="10">
        <f t="shared" si="0"/>
        <v>0.8432099083095288</v>
      </c>
      <c r="P15" s="375">
        <f t="shared" si="0"/>
        <v>0.90691169144149875</v>
      </c>
      <c r="Q15" s="11">
        <f t="shared" si="0"/>
        <v>0.99255423280423372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753"/>
      <c r="C17" s="373" t="s">
        <v>36</v>
      </c>
      <c r="D17" s="12">
        <v>0.7451388888888888</v>
      </c>
      <c r="E17" s="12">
        <v>0.61249999999999993</v>
      </c>
      <c r="F17" s="12">
        <v>0.64027777777777783</v>
      </c>
      <c r="G17" s="12">
        <v>0.66041666666666665</v>
      </c>
      <c r="H17" s="12">
        <v>0.65694444444444433</v>
      </c>
      <c r="I17" s="12">
        <v>0.71319444444444446</v>
      </c>
      <c r="J17" s="12">
        <v>0.78472222222222199</v>
      </c>
      <c r="K17" s="12">
        <v>0.80694444444444424</v>
      </c>
      <c r="L17" s="12">
        <v>0.95277777777777761</v>
      </c>
      <c r="M17" s="12">
        <v>0.95624999999999993</v>
      </c>
      <c r="N17" s="12">
        <v>0.96180555555555558</v>
      </c>
      <c r="O17" s="22">
        <v>0.83263888888888893</v>
      </c>
      <c r="P17" s="12">
        <v>0.59583333333333333</v>
      </c>
      <c r="Q17" s="376">
        <v>0.71527777777777779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>
        <v>2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>
        <v>1</v>
      </c>
      <c r="N20" s="378">
        <v>2</v>
      </c>
      <c r="O20" s="378" t="s">
        <v>15</v>
      </c>
      <c r="P20" s="378">
        <v>2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18.142857142857142</v>
      </c>
      <c r="E22" s="380">
        <v>16.625</v>
      </c>
      <c r="F22" s="380">
        <v>15.75</v>
      </c>
      <c r="G22" s="380">
        <v>6</v>
      </c>
      <c r="H22" s="380">
        <v>6.6</v>
      </c>
      <c r="I22" s="380">
        <v>16.600000000000001</v>
      </c>
      <c r="J22" s="380">
        <v>17.714285714285715</v>
      </c>
      <c r="K22" s="380">
        <v>17.7</v>
      </c>
      <c r="L22" s="380">
        <v>16.8</v>
      </c>
      <c r="M22" s="380">
        <v>18.555555555555557</v>
      </c>
      <c r="N22" s="380">
        <v>17.666666666666668</v>
      </c>
      <c r="O22" s="380">
        <v>14.4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125.06662357250595</v>
      </c>
      <c r="E31" s="8">
        <v>830.33198051948011</v>
      </c>
      <c r="F31" s="8">
        <v>0</v>
      </c>
      <c r="G31" s="8">
        <v>859.62054684514726</v>
      </c>
      <c r="H31" s="389">
        <v>1012.4030349428207</v>
      </c>
      <c r="I31" s="388">
        <v>0</v>
      </c>
      <c r="J31" s="8">
        <v>1126.6666666666708</v>
      </c>
      <c r="K31" s="8">
        <v>622.24999999999932</v>
      </c>
      <c r="L31" s="8">
        <v>870.87128851675584</v>
      </c>
      <c r="M31" s="389">
        <v>854.54118738889906</v>
      </c>
      <c r="N31" s="372"/>
      <c r="O31" s="372"/>
      <c r="P31" s="372"/>
      <c r="Q31" s="372"/>
    </row>
    <row r="32" spans="2:23" ht="39.9" customHeight="1">
      <c r="B32" s="751"/>
      <c r="C32" s="519" t="s">
        <v>163</v>
      </c>
      <c r="D32" s="390">
        <f t="shared" ref="D32:M32" si="1">D31/D30</f>
        <v>0.56848465260229974</v>
      </c>
      <c r="E32" s="10">
        <f t="shared" si="1"/>
        <v>1.0064630066902789</v>
      </c>
      <c r="F32" s="10">
        <f t="shared" si="1"/>
        <v>0</v>
      </c>
      <c r="G32" s="10">
        <f t="shared" si="1"/>
        <v>0.95513394093905246</v>
      </c>
      <c r="H32" s="10">
        <f t="shared" si="1"/>
        <v>1.1248922610475784</v>
      </c>
      <c r="I32" s="388">
        <f t="shared" si="1"/>
        <v>0</v>
      </c>
      <c r="J32" s="10">
        <f t="shared" si="1"/>
        <v>1.3656565656565707</v>
      </c>
      <c r="K32" s="10">
        <f t="shared" si="1"/>
        <v>0.69138888888888816</v>
      </c>
      <c r="L32" s="10">
        <f t="shared" si="1"/>
        <v>0.96763476501861756</v>
      </c>
      <c r="M32" s="11">
        <f t="shared" si="1"/>
        <v>0.94949020820988783</v>
      </c>
      <c r="N32" s="372"/>
      <c r="O32" s="372"/>
      <c r="P32" s="372"/>
      <c r="Q32" s="372"/>
    </row>
    <row r="33" spans="2:17" ht="25.8" customHeight="1">
      <c r="B33" s="752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2885.7142857142849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753"/>
      <c r="C34" s="519" t="s">
        <v>36</v>
      </c>
      <c r="D34" s="391">
        <v>0.53472222222222221</v>
      </c>
      <c r="E34" s="12">
        <v>0.39652777777777781</v>
      </c>
      <c r="F34" s="12">
        <v>0</v>
      </c>
      <c r="G34" s="12">
        <v>1058.6046511627885</v>
      </c>
      <c r="H34" s="376">
        <v>0.55902777777777779</v>
      </c>
      <c r="I34" s="23">
        <v>0</v>
      </c>
      <c r="J34" s="12">
        <v>0.73263888888888884</v>
      </c>
      <c r="K34" s="12">
        <v>0.78472222222222221</v>
      </c>
      <c r="L34" s="12">
        <v>46185.045138888891</v>
      </c>
      <c r="M34" s="13">
        <v>46185.03125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59" priority="4" operator="lessThan">
      <formula>0.8</formula>
    </cfRule>
  </conditionalFormatting>
  <conditionalFormatting sqref="J32:L32">
    <cfRule type="cellIs" dxfId="358" priority="3" operator="lessThan">
      <formula>0.8</formula>
    </cfRule>
  </conditionalFormatting>
  <conditionalFormatting sqref="M32">
    <cfRule type="cellIs" dxfId="357" priority="2" operator="lessThan">
      <formula>0.8</formula>
    </cfRule>
  </conditionalFormatting>
  <conditionalFormatting sqref="H32">
    <cfRule type="cellIs" dxfId="3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6" sqref="B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90398</v>
      </c>
      <c r="F1" s="281" t="s">
        <v>3</v>
      </c>
      <c r="G1" s="282">
        <f>SUM(H5:H124)</f>
        <v>1764926.7783116882</v>
      </c>
      <c r="H1" s="283" t="s">
        <v>999</v>
      </c>
      <c r="I1" s="284">
        <f>+J16+J64+J24+J38+J51+J81+J100+J91+J57+J124+J111</f>
        <v>47.578571428571429</v>
      </c>
      <c r="J1" s="852" t="s">
        <v>1000</v>
      </c>
      <c r="K1" s="853"/>
      <c r="L1" s="854"/>
      <c r="M1" s="852" t="s">
        <v>1001</v>
      </c>
      <c r="N1" s="853"/>
      <c r="O1" s="853"/>
      <c r="P1" s="853"/>
      <c r="Q1" s="853"/>
      <c r="R1" s="854"/>
    </row>
    <row r="2" spans="1:18" ht="26.25" customHeight="1" thickBot="1">
      <c r="A2" s="858" t="s">
        <v>1002</v>
      </c>
      <c r="B2" s="859"/>
      <c r="C2" s="286"/>
      <c r="D2" s="525" t="s">
        <v>1003</v>
      </c>
      <c r="E2" s="287">
        <f>AVERAGE(L16,L24,L38,L51,L100,L111,L91)</f>
        <v>620.67828236600781</v>
      </c>
      <c r="F2" s="288" t="s">
        <v>40</v>
      </c>
      <c r="G2" s="289">
        <f>G1/E1</f>
        <v>19.523958254736701</v>
      </c>
      <c r="H2" s="290" t="s">
        <v>1004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519</v>
      </c>
      <c r="B3" s="862" t="s">
        <v>1005</v>
      </c>
      <c r="C3" s="527"/>
      <c r="D3" s="863" t="s">
        <v>1006</v>
      </c>
      <c r="E3" s="863"/>
      <c r="F3" s="864" t="s">
        <v>43</v>
      </c>
      <c r="G3" s="865" t="s">
        <v>1007</v>
      </c>
      <c r="H3" s="949" t="s">
        <v>1008</v>
      </c>
      <c r="I3" s="866" t="s">
        <v>1009</v>
      </c>
      <c r="J3" s="868" t="s">
        <v>1010</v>
      </c>
      <c r="K3" s="870" t="s">
        <v>1011</v>
      </c>
      <c r="L3" s="872" t="s">
        <v>1003</v>
      </c>
      <c r="M3" s="874" t="s">
        <v>48</v>
      </c>
      <c r="N3" s="874"/>
      <c r="O3" s="868" t="s">
        <v>106</v>
      </c>
      <c r="P3" s="834" t="s">
        <v>1012</v>
      </c>
      <c r="Q3" s="868" t="s">
        <v>1013</v>
      </c>
      <c r="R3" s="868"/>
    </row>
    <row r="4" spans="1:18" ht="15.75" customHeight="1">
      <c r="A4" s="861"/>
      <c r="B4" s="862"/>
      <c r="C4" s="527"/>
      <c r="D4" s="863"/>
      <c r="E4" s="863"/>
      <c r="F4" s="864"/>
      <c r="G4" s="865"/>
      <c r="H4" s="949"/>
      <c r="I4" s="867"/>
      <c r="J4" s="869"/>
      <c r="K4" s="871"/>
      <c r="L4" s="873"/>
      <c r="M4" s="530" t="s">
        <v>50</v>
      </c>
      <c r="N4" s="530" t="s">
        <v>51</v>
      </c>
      <c r="O4" s="869"/>
      <c r="P4" s="835"/>
      <c r="Q4" s="292" t="s">
        <v>1014</v>
      </c>
      <c r="R4" s="292" t="s">
        <v>1015</v>
      </c>
    </row>
    <row r="5" spans="1:18">
      <c r="A5" s="842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881</v>
      </c>
      <c r="H5" s="296">
        <f>F5*G5</f>
        <v>22588.84</v>
      </c>
      <c r="I5" s="528"/>
      <c r="J5" s="297">
        <v>10</v>
      </c>
      <c r="K5" s="298">
        <f t="shared" ref="K5:K7" si="0">G5/P5*60</f>
        <v>1510.2857142857197</v>
      </c>
      <c r="L5" s="299">
        <f t="shared" ref="L5:L7" si="1">K5/J5</f>
        <v>151.02857142857198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524"/>
      <c r="F6" s="476">
        <v>29.85</v>
      </c>
      <c r="G6" s="527">
        <v>2331</v>
      </c>
      <c r="H6" s="296">
        <f t="shared" ref="H6:H15" si="3">F6*G6</f>
        <v>69580.350000000006</v>
      </c>
      <c r="I6" s="528"/>
      <c r="J6" s="297">
        <v>12</v>
      </c>
      <c r="K6" s="298">
        <f t="shared" si="0"/>
        <v>1748.2499999999993</v>
      </c>
      <c r="L6" s="299">
        <f t="shared" si="1"/>
        <v>145.68749999999994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524"/>
      <c r="F7" s="476">
        <v>29.52</v>
      </c>
      <c r="G7" s="527">
        <v>2249</v>
      </c>
      <c r="H7" s="296">
        <f t="shared" si="3"/>
        <v>66390.48</v>
      </c>
      <c r="I7" s="528"/>
      <c r="J7" s="297">
        <v>12</v>
      </c>
      <c r="K7" s="298">
        <f t="shared" si="0"/>
        <v>1799.1999999999987</v>
      </c>
      <c r="L7" s="299">
        <f t="shared" si="1"/>
        <v>149.93333333333322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842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842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842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842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843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843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843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844"/>
      <c r="B16" s="474">
        <v>0</v>
      </c>
      <c r="C16" s="293" t="s">
        <v>1017</v>
      </c>
      <c r="D16" s="827" t="s">
        <v>1018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1685.911904761906</v>
      </c>
      <c r="L16" s="309">
        <f>AVERAGE(L5:L15)</f>
        <v>148.88313492063506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1019</v>
      </c>
      <c r="B17" s="474">
        <v>0</v>
      </c>
      <c r="C17" s="550"/>
      <c r="D17" s="312" t="s">
        <v>1020</v>
      </c>
      <c r="E17" s="312"/>
      <c r="F17" s="476" t="s">
        <v>133</v>
      </c>
      <c r="G17" s="527">
        <v>2331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1554</v>
      </c>
      <c r="L17" s="299">
        <f>K17/J17</f>
        <v>155.4</v>
      </c>
      <c r="M17" s="300">
        <v>0.17361111111111113</v>
      </c>
      <c r="N17" s="300">
        <v>0.23611111111111113</v>
      </c>
      <c r="O17" s="292">
        <v>5</v>
      </c>
      <c r="P17" s="522">
        <f>(N17-M17)*24*60</f>
        <v>90</v>
      </c>
      <c r="Q17" s="292"/>
      <c r="R17" s="292"/>
    </row>
    <row r="18" spans="1:18" ht="15.75" customHeight="1">
      <c r="A18" s="845"/>
      <c r="B18" s="474">
        <v>0</v>
      </c>
      <c r="C18" s="550"/>
      <c r="D18" s="312" t="s">
        <v>1021</v>
      </c>
      <c r="E18" s="312"/>
      <c r="F18" s="476" t="s">
        <v>133</v>
      </c>
      <c r="G18" s="526">
        <v>2249</v>
      </c>
      <c r="H18" s="296">
        <f t="shared" si="4"/>
        <v>0</v>
      </c>
      <c r="I18" s="528"/>
      <c r="J18" s="297">
        <v>10</v>
      </c>
      <c r="K18" s="298">
        <f t="shared" si="5"/>
        <v>1587.5294117647063</v>
      </c>
      <c r="L18" s="299">
        <f t="shared" ref="L18:L20" si="6">K18/J18</f>
        <v>158.75294117647064</v>
      </c>
      <c r="M18" s="300">
        <v>0.23958333333333334</v>
      </c>
      <c r="N18" s="300">
        <v>0.2986111111111111</v>
      </c>
      <c r="O18" s="292">
        <v>5</v>
      </c>
      <c r="P18" s="522">
        <f t="shared" ref="P18:P20" si="7">(N18-M18)*24*60</f>
        <v>84.999999999999972</v>
      </c>
      <c r="Q18" s="301"/>
      <c r="R18" s="301"/>
    </row>
    <row r="19" spans="1:18" ht="15.75" customHeight="1">
      <c r="A19" s="845"/>
      <c r="B19" s="474" t="s">
        <v>131</v>
      </c>
      <c r="C19" s="550"/>
      <c r="D19" s="312" t="s">
        <v>1022</v>
      </c>
      <c r="E19" s="312"/>
      <c r="F19" s="476">
        <v>30.13</v>
      </c>
      <c r="G19" s="526">
        <v>5450</v>
      </c>
      <c r="H19" s="296">
        <f t="shared" si="4"/>
        <v>164208.5</v>
      </c>
      <c r="I19" s="528"/>
      <c r="J19" s="297">
        <v>18</v>
      </c>
      <c r="K19" s="298">
        <f t="shared" si="5"/>
        <v>1257.6923076923074</v>
      </c>
      <c r="L19" s="299">
        <f t="shared" si="6"/>
        <v>69.871794871794862</v>
      </c>
      <c r="M19" s="300">
        <v>0.30208333333333331</v>
      </c>
      <c r="N19" s="300">
        <v>0.4826388888888889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846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1763</v>
      </c>
      <c r="H20" s="296">
        <f t="shared" si="4"/>
        <v>64261.350000000006</v>
      </c>
      <c r="I20" s="528"/>
      <c r="J20" s="297">
        <v>13</v>
      </c>
      <c r="K20" s="298">
        <f t="shared" si="5"/>
        <v>1511.1428571428573</v>
      </c>
      <c r="L20" s="299">
        <f t="shared" si="6"/>
        <v>116.24175824175826</v>
      </c>
      <c r="M20" s="300">
        <v>0.4861111111111111</v>
      </c>
      <c r="N20" s="300">
        <v>0.53472222222222221</v>
      </c>
      <c r="O20" s="292">
        <v>5</v>
      </c>
      <c r="P20" s="522">
        <f t="shared" si="7"/>
        <v>69.999999999999986</v>
      </c>
      <c r="Q20" s="301">
        <v>0.53472222222222221</v>
      </c>
      <c r="R20" s="301">
        <v>0.57291666666666663</v>
      </c>
    </row>
    <row r="21" spans="1:18" ht="15.75" customHeight="1">
      <c r="A21" s="846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846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846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847"/>
      <c r="B24" s="474">
        <v>0</v>
      </c>
      <c r="C24" s="6" t="s">
        <v>1023</v>
      </c>
      <c r="D24" s="827" t="s">
        <v>1018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1477.5911441499679</v>
      </c>
      <c r="L24" s="309">
        <f>AVERAGE(L17:L23)</f>
        <v>125.06662357250595</v>
      </c>
      <c r="M24" s="300"/>
      <c r="N24" s="300"/>
      <c r="O24" s="292"/>
      <c r="P24" s="292"/>
      <c r="Q24" s="292"/>
      <c r="R24" s="292"/>
    </row>
    <row r="25" spans="1:18">
      <c r="A25" s="836" t="s">
        <v>1024</v>
      </c>
      <c r="B25" s="474" t="s">
        <v>131</v>
      </c>
      <c r="C25" s="314"/>
      <c r="D25" s="316" t="s">
        <v>1025</v>
      </c>
      <c r="E25" s="315"/>
      <c r="F25" s="476">
        <v>15.03</v>
      </c>
      <c r="G25" s="527">
        <v>1110</v>
      </c>
      <c r="H25" s="296">
        <f t="shared" ref="H25:H37" si="8">F25*G25</f>
        <v>16683.3</v>
      </c>
      <c r="I25" s="528"/>
      <c r="J25" s="297">
        <v>4</v>
      </c>
      <c r="K25" s="298">
        <f t="shared" ref="K25:K28" si="9">G25/P25*60</f>
        <v>2775.0000000000009</v>
      </c>
      <c r="L25" s="299">
        <f t="shared" ref="L25:L28" si="10">K25/J25</f>
        <v>693.75000000000023</v>
      </c>
      <c r="M25" s="300">
        <v>0.18055555555555555</v>
      </c>
      <c r="N25" s="300">
        <v>0.19722222222222222</v>
      </c>
      <c r="O25" s="292">
        <v>20</v>
      </c>
      <c r="P25" s="522">
        <f t="shared" ref="P25:P28" si="11">(N25-M25)*24*60</f>
        <v>23.999999999999993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527">
        <v>3075</v>
      </c>
      <c r="H26" s="296">
        <f t="shared" si="8"/>
        <v>55903.5</v>
      </c>
      <c r="I26" s="528"/>
      <c r="J26" s="297">
        <v>4</v>
      </c>
      <c r="K26" s="298">
        <f t="shared" si="9"/>
        <v>2795.4545454545437</v>
      </c>
      <c r="L26" s="299">
        <f t="shared" si="10"/>
        <v>698.86363636363592</v>
      </c>
      <c r="M26" s="300">
        <v>0.21111111111111111</v>
      </c>
      <c r="N26" s="300">
        <v>0.25694444444444448</v>
      </c>
      <c r="O26" s="292">
        <v>20</v>
      </c>
      <c r="P26" s="522">
        <f t="shared" si="11"/>
        <v>66.000000000000043</v>
      </c>
      <c r="Q26" s="301">
        <v>0.25694444444444448</v>
      </c>
      <c r="R26" s="301">
        <v>0.2986111111111111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527">
        <v>1861</v>
      </c>
      <c r="H27" s="296">
        <f t="shared" si="8"/>
        <v>34484.33</v>
      </c>
      <c r="I27" s="528"/>
      <c r="J27" s="297">
        <v>3</v>
      </c>
      <c r="K27" s="298">
        <f t="shared" si="9"/>
        <v>2791.4999999999991</v>
      </c>
      <c r="L27" s="299">
        <f t="shared" si="10"/>
        <v>930.49999999999966</v>
      </c>
      <c r="M27" s="300">
        <v>0.31597222222222221</v>
      </c>
      <c r="N27" s="300">
        <v>0.34375</v>
      </c>
      <c r="O27" s="292">
        <v>20</v>
      </c>
      <c r="P27" s="522">
        <f t="shared" si="11"/>
        <v>40.000000000000014</v>
      </c>
      <c r="Q27" s="301"/>
      <c r="R27" s="301"/>
    </row>
    <row r="28" spans="1:18">
      <c r="A28" s="836"/>
      <c r="B28" s="474" t="s">
        <v>131</v>
      </c>
      <c r="C28" s="550"/>
      <c r="D28" s="312" t="s">
        <v>1026</v>
      </c>
      <c r="E28" s="317"/>
      <c r="F28" s="476">
        <v>24.93</v>
      </c>
      <c r="G28" s="527">
        <v>2795</v>
      </c>
      <c r="H28" s="296">
        <f t="shared" si="8"/>
        <v>69679.350000000006</v>
      </c>
      <c r="I28" s="528"/>
      <c r="J28" s="297">
        <v>3</v>
      </c>
      <c r="K28" s="298">
        <f t="shared" si="9"/>
        <v>2994.6428571428551</v>
      </c>
      <c r="L28" s="299">
        <f t="shared" si="10"/>
        <v>998.21428571428498</v>
      </c>
      <c r="M28" s="300">
        <v>0.3576388888888889</v>
      </c>
      <c r="N28" s="300">
        <v>0.39652777777777781</v>
      </c>
      <c r="O28" s="292">
        <v>20</v>
      </c>
      <c r="P28" s="522">
        <f t="shared" si="11"/>
        <v>56.000000000000043</v>
      </c>
      <c r="Q28" s="301"/>
      <c r="R28" s="301"/>
    </row>
    <row r="29" spans="1:18">
      <c r="A29" s="836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836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836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836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836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2839.1493506493498</v>
      </c>
      <c r="L38" s="309">
        <f>AVERAGE(L25:L37)</f>
        <v>830.33198051948011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1027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839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839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839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839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840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840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840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1018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1028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1054</v>
      </c>
      <c r="H52" s="296">
        <f>F52*G52</f>
        <v>19161.72</v>
      </c>
      <c r="I52" s="528"/>
      <c r="J52" s="297">
        <v>3</v>
      </c>
      <c r="K52" s="298">
        <f>G52/P52*60</f>
        <v>3161.9999999999859</v>
      </c>
      <c r="L52" s="299">
        <f>K52/J52</f>
        <v>1053.9999999999952</v>
      </c>
      <c r="M52" s="300">
        <v>0.30555555555555552</v>
      </c>
      <c r="N52" s="300">
        <v>0.31944444444444448</v>
      </c>
      <c r="O52" s="298">
        <v>20</v>
      </c>
      <c r="P52" s="522">
        <f>(N52-M52)*24*60</f>
        <v>20.000000000000089</v>
      </c>
      <c r="Q52" s="301"/>
      <c r="R52" s="301"/>
    </row>
    <row r="53" spans="1:18" ht="15.6" customHeight="1">
      <c r="A53" s="825"/>
      <c r="B53" s="474" t="s">
        <v>131</v>
      </c>
      <c r="C53" s="550"/>
      <c r="D53" s="315" t="s">
        <v>110</v>
      </c>
      <c r="E53" s="331"/>
      <c r="F53" s="476">
        <v>25.03</v>
      </c>
      <c r="G53" s="302">
        <v>756</v>
      </c>
      <c r="H53" s="296">
        <f t="shared" ref="H53:H116" si="13">F53*G53</f>
        <v>18922.68</v>
      </c>
      <c r="I53" s="528"/>
      <c r="J53" s="297">
        <v>4</v>
      </c>
      <c r="K53" s="298">
        <f t="shared" ref="K53:K57" si="14">G53/P53*60</f>
        <v>3023.999999999995</v>
      </c>
      <c r="L53" s="299">
        <f t="shared" ref="L53:L57" si="15">K53/J53</f>
        <v>755.99999999999875</v>
      </c>
      <c r="M53" s="300">
        <v>0.33333333333333331</v>
      </c>
      <c r="N53" s="300">
        <v>0.34375</v>
      </c>
      <c r="O53" s="298">
        <v>20</v>
      </c>
      <c r="P53" s="522">
        <f t="shared" ref="P53:P57" si="16">(N53-M53)*24*60</f>
        <v>15.000000000000027</v>
      </c>
      <c r="Q53" s="301"/>
      <c r="R53" s="301"/>
    </row>
    <row r="54" spans="1:18" ht="15.6" customHeight="1">
      <c r="A54" s="825"/>
      <c r="B54" s="474" t="s">
        <v>131</v>
      </c>
      <c r="C54" s="550"/>
      <c r="D54" s="315" t="s">
        <v>111</v>
      </c>
      <c r="E54" s="524"/>
      <c r="F54" s="476">
        <v>24.82</v>
      </c>
      <c r="G54" s="302">
        <v>990</v>
      </c>
      <c r="H54" s="296">
        <f t="shared" si="13"/>
        <v>24571.8</v>
      </c>
      <c r="I54" s="528"/>
      <c r="J54" s="297">
        <v>4</v>
      </c>
      <c r="K54" s="298">
        <f t="shared" si="14"/>
        <v>3126.3157894736819</v>
      </c>
      <c r="L54" s="299">
        <f t="shared" si="15"/>
        <v>781.57894736842047</v>
      </c>
      <c r="M54" s="300">
        <v>0.3576388888888889</v>
      </c>
      <c r="N54" s="300">
        <v>0.37083333333333335</v>
      </c>
      <c r="O54" s="298">
        <v>20</v>
      </c>
      <c r="P54" s="522">
        <f t="shared" si="16"/>
        <v>19.000000000000014</v>
      </c>
      <c r="Q54" s="301"/>
      <c r="R54" s="301"/>
    </row>
    <row r="55" spans="1:18" ht="15.6" customHeight="1">
      <c r="A55" s="825"/>
      <c r="B55" s="474" t="s">
        <v>131</v>
      </c>
      <c r="C55" s="550"/>
      <c r="D55" s="315" t="s">
        <v>112</v>
      </c>
      <c r="E55" s="317"/>
      <c r="F55" s="476">
        <v>30</v>
      </c>
      <c r="G55" s="302">
        <v>1415</v>
      </c>
      <c r="H55" s="296">
        <f t="shared" si="13"/>
        <v>42450</v>
      </c>
      <c r="I55" s="528"/>
      <c r="J55" s="297">
        <v>4</v>
      </c>
      <c r="K55" s="298">
        <f t="shared" si="14"/>
        <v>3144.4444444444371</v>
      </c>
      <c r="L55" s="299">
        <f t="shared" si="15"/>
        <v>786.11111111110927</v>
      </c>
      <c r="M55" s="300">
        <v>0.38472222222222219</v>
      </c>
      <c r="N55" s="300">
        <v>0.40347222222222223</v>
      </c>
      <c r="O55" s="298">
        <v>20</v>
      </c>
      <c r="P55" s="522">
        <f t="shared" si="16"/>
        <v>27.000000000000064</v>
      </c>
      <c r="Q55" s="301">
        <v>0.40347222222222223</v>
      </c>
      <c r="R55" s="301">
        <v>0.44513888888888892</v>
      </c>
    </row>
    <row r="56" spans="1:18" ht="15.6" customHeight="1">
      <c r="A56" s="825"/>
      <c r="B56" s="474" t="s">
        <v>131</v>
      </c>
      <c r="C56" s="550"/>
      <c r="D56" s="316" t="s">
        <v>1029</v>
      </c>
      <c r="E56" s="317"/>
      <c r="F56" s="476">
        <v>23.72</v>
      </c>
      <c r="G56" s="302">
        <v>1010</v>
      </c>
      <c r="H56" s="296">
        <f t="shared" si="13"/>
        <v>23957.199999999997</v>
      </c>
      <c r="I56" s="528"/>
      <c r="J56" s="297">
        <v>4</v>
      </c>
      <c r="K56" s="298">
        <f t="shared" si="14"/>
        <v>2885.7142857142849</v>
      </c>
      <c r="L56" s="299">
        <f t="shared" si="15"/>
        <v>721.42857142857122</v>
      </c>
      <c r="M56" s="300">
        <v>0.46249999999999997</v>
      </c>
      <c r="N56" s="300">
        <v>0.4770833333333333</v>
      </c>
      <c r="O56" s="298">
        <v>20</v>
      </c>
      <c r="P56" s="522">
        <f t="shared" si="16"/>
        <v>21.000000000000007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1030</v>
      </c>
      <c r="E57" s="317"/>
      <c r="F57" s="476">
        <v>17.07</v>
      </c>
      <c r="G57" s="302">
        <v>2276</v>
      </c>
      <c r="H57" s="296">
        <f t="shared" si="13"/>
        <v>38851.32</v>
      </c>
      <c r="I57" s="528"/>
      <c r="J57" s="297">
        <v>3</v>
      </c>
      <c r="K57" s="298">
        <f t="shared" si="14"/>
        <v>3175.8139534883658</v>
      </c>
      <c r="L57" s="299">
        <f t="shared" si="15"/>
        <v>1058.6046511627885</v>
      </c>
      <c r="M57" s="300">
        <v>0.4909722222222222</v>
      </c>
      <c r="N57" s="300">
        <v>0.52083333333333337</v>
      </c>
      <c r="O57" s="298">
        <v>20</v>
      </c>
      <c r="P57" s="522">
        <f t="shared" si="16"/>
        <v>43.000000000000085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825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825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825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825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826"/>
      <c r="B64" s="474">
        <v>0</v>
      </c>
      <c r="C64" s="6" t="s">
        <v>1031</v>
      </c>
      <c r="D64" s="827" t="s">
        <v>1018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3086.3814121867913</v>
      </c>
      <c r="L64" s="309">
        <f>AVERAGE(L52:L63)</f>
        <v>859.62054684514726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1032</v>
      </c>
      <c r="B65" s="474" t="s">
        <v>131</v>
      </c>
      <c r="C65" s="550"/>
      <c r="D65" s="316" t="s">
        <v>1033</v>
      </c>
      <c r="E65" s="481"/>
      <c r="F65" s="476">
        <v>22.281818181818181</v>
      </c>
      <c r="G65" s="527">
        <v>805</v>
      </c>
      <c r="H65" s="296">
        <f>F65*G65</f>
        <v>17936.863636363636</v>
      </c>
      <c r="I65" s="528"/>
      <c r="J65" s="297">
        <v>4</v>
      </c>
      <c r="K65" s="298">
        <f t="shared" ref="K65:K72" si="17">G65/P65*60</f>
        <v>3018.7500000000036</v>
      </c>
      <c r="L65" s="299">
        <f t="shared" ref="L65:L72" si="18">K65/J65</f>
        <v>754.68750000000091</v>
      </c>
      <c r="M65" s="300">
        <v>0.18055555555555555</v>
      </c>
      <c r="N65" s="300">
        <v>0.19166666666666665</v>
      </c>
      <c r="O65" s="298">
        <v>20</v>
      </c>
      <c r="P65" s="522">
        <f>(N65-M65)*24*60</f>
        <v>15.999999999999982</v>
      </c>
      <c r="Q65" s="301"/>
      <c r="R65" s="301"/>
    </row>
    <row r="66" spans="1:18" ht="15.6" customHeight="1">
      <c r="A66" s="829"/>
      <c r="B66" s="474" t="s">
        <v>131</v>
      </c>
      <c r="C66" s="550"/>
      <c r="D66" s="316" t="s">
        <v>115</v>
      </c>
      <c r="E66" s="331"/>
      <c r="F66" s="476">
        <v>18.18</v>
      </c>
      <c r="G66" s="302">
        <v>1595</v>
      </c>
      <c r="H66" s="296">
        <f t="shared" ref="H66:H74" si="19">F66*G66</f>
        <v>28997.1</v>
      </c>
      <c r="I66" s="528"/>
      <c r="J66" s="297">
        <v>3</v>
      </c>
      <c r="K66" s="298">
        <f t="shared" si="17"/>
        <v>3190.0000000000027</v>
      </c>
      <c r="L66" s="299">
        <f t="shared" si="18"/>
        <v>1063.3333333333342</v>
      </c>
      <c r="M66" s="300">
        <v>0.20555555555555557</v>
      </c>
      <c r="N66" s="300">
        <v>0.22638888888888889</v>
      </c>
      <c r="O66" s="298">
        <v>20</v>
      </c>
      <c r="P66" s="522">
        <f t="shared" ref="P66:P72" si="20">(N66-M66)*24*60</f>
        <v>29.999999999999972</v>
      </c>
      <c r="Q66" s="301"/>
      <c r="R66" s="301"/>
    </row>
    <row r="67" spans="1:18" ht="15.6" customHeight="1">
      <c r="A67" s="829"/>
      <c r="B67" s="474" t="s">
        <v>131</v>
      </c>
      <c r="C67" s="550"/>
      <c r="D67" s="332" t="s">
        <v>1034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28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0.24027777777777778</v>
      </c>
      <c r="N67" s="300">
        <v>0.26250000000000001</v>
      </c>
      <c r="O67" s="298">
        <v>20</v>
      </c>
      <c r="P67" s="522">
        <f t="shared" si="20"/>
        <v>32.000000000000007</v>
      </c>
      <c r="Q67" s="301">
        <v>0.26250000000000001</v>
      </c>
      <c r="R67" s="301">
        <v>0.30416666666666664</v>
      </c>
    </row>
    <row r="68" spans="1:18" ht="15.6" customHeight="1">
      <c r="A68" s="829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4616</v>
      </c>
      <c r="H68" s="296">
        <f t="shared" si="19"/>
        <v>65942.85714285713</v>
      </c>
      <c r="I68" s="528"/>
      <c r="J68" s="297">
        <v>3</v>
      </c>
      <c r="K68" s="298">
        <f t="shared" si="17"/>
        <v>3183.4482758620716</v>
      </c>
      <c r="L68" s="299">
        <f t="shared" si="18"/>
        <v>1061.1494252873572</v>
      </c>
      <c r="M68" s="300">
        <v>0.3215277777777778</v>
      </c>
      <c r="N68" s="300">
        <v>0.38194444444444442</v>
      </c>
      <c r="O68" s="298">
        <v>20</v>
      </c>
      <c r="P68" s="522">
        <f t="shared" si="20"/>
        <v>86.999999999999929</v>
      </c>
      <c r="Q68" s="301"/>
      <c r="R68" s="301"/>
    </row>
    <row r="69" spans="1:18" ht="15.6" customHeight="1">
      <c r="A69" s="829"/>
      <c r="B69" s="474" t="s">
        <v>131</v>
      </c>
      <c r="C69" s="550"/>
      <c r="D69" s="316" t="s">
        <v>1035</v>
      </c>
      <c r="E69" s="317"/>
      <c r="F69" s="476">
        <v>16.66</v>
      </c>
      <c r="G69" s="302">
        <v>3010</v>
      </c>
      <c r="H69" s="296">
        <f t="shared" si="19"/>
        <v>50146.6</v>
      </c>
      <c r="I69" s="528"/>
      <c r="J69" s="297">
        <v>4</v>
      </c>
      <c r="K69" s="298">
        <f t="shared" si="17"/>
        <v>3168.421052631581</v>
      </c>
      <c r="L69" s="299">
        <f t="shared" si="18"/>
        <v>792.10526315789525</v>
      </c>
      <c r="M69" s="300">
        <v>0.39583333333333331</v>
      </c>
      <c r="N69" s="300">
        <v>0.43541666666666662</v>
      </c>
      <c r="O69" s="298">
        <v>20</v>
      </c>
      <c r="P69" s="522">
        <f t="shared" si="20"/>
        <v>56.999999999999957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2953</v>
      </c>
      <c r="H70" s="296">
        <f t="shared" si="19"/>
        <v>41430.589999999997</v>
      </c>
      <c r="I70" s="528"/>
      <c r="J70" s="297">
        <v>3</v>
      </c>
      <c r="K70" s="298">
        <f t="shared" si="17"/>
        <v>3851.739130434783</v>
      </c>
      <c r="L70" s="299">
        <f t="shared" si="18"/>
        <v>1283.913043478261</v>
      </c>
      <c r="M70" s="300">
        <v>0.45624999999999999</v>
      </c>
      <c r="N70" s="300">
        <v>0.48819444444444443</v>
      </c>
      <c r="O70" s="298">
        <v>20</v>
      </c>
      <c r="P70" s="522">
        <f t="shared" si="20"/>
        <v>46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1036</v>
      </c>
      <c r="E71" s="317"/>
      <c r="F71" s="476">
        <v>25.2</v>
      </c>
      <c r="G71" s="334">
        <v>1041</v>
      </c>
      <c r="H71" s="296">
        <f t="shared" si="19"/>
        <v>26233.200000000001</v>
      </c>
      <c r="I71" s="528"/>
      <c r="J71" s="297">
        <v>3</v>
      </c>
      <c r="K71" s="298">
        <f t="shared" si="17"/>
        <v>3123.0000000000109</v>
      </c>
      <c r="L71" s="299">
        <f t="shared" si="18"/>
        <v>1041.0000000000036</v>
      </c>
      <c r="M71" s="300">
        <v>0.50208333333333333</v>
      </c>
      <c r="N71" s="300">
        <v>0.51597222222222217</v>
      </c>
      <c r="O71" s="298">
        <v>20</v>
      </c>
      <c r="P71" s="522">
        <f t="shared" si="20"/>
        <v>19.999999999999929</v>
      </c>
      <c r="Q71" s="301"/>
      <c r="R71" s="301"/>
    </row>
    <row r="72" spans="1:18" ht="15.6" customHeight="1">
      <c r="A72" s="829"/>
      <c r="B72" s="474" t="s">
        <v>131</v>
      </c>
      <c r="C72" s="550"/>
      <c r="D72" s="332" t="s">
        <v>1037</v>
      </c>
      <c r="E72" s="317"/>
      <c r="F72" s="476">
        <v>20.72</v>
      </c>
      <c r="G72" s="302">
        <v>2193</v>
      </c>
      <c r="H72" s="296">
        <f t="shared" si="19"/>
        <v>45438.96</v>
      </c>
      <c r="I72" s="528"/>
      <c r="J72" s="297">
        <v>3</v>
      </c>
      <c r="K72" s="298">
        <f t="shared" si="17"/>
        <v>3132.8571428571418</v>
      </c>
      <c r="L72" s="299">
        <f t="shared" si="18"/>
        <v>1044.285714285714</v>
      </c>
      <c r="M72" s="300">
        <v>0.52986111111111112</v>
      </c>
      <c r="N72" s="300">
        <v>0.55902777777777779</v>
      </c>
      <c r="O72" s="298">
        <v>20</v>
      </c>
      <c r="P72" s="522">
        <f t="shared" si="20"/>
        <v>42.000000000000014</v>
      </c>
      <c r="Q72" s="301"/>
      <c r="R72" s="301"/>
    </row>
    <row r="73" spans="1:18" ht="15.6" customHeight="1">
      <c r="A73" s="829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829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830"/>
      <c r="B75" s="474">
        <v>0</v>
      </c>
      <c r="C75" s="6" t="s">
        <v>1038</v>
      </c>
      <c r="D75" s="827" t="s">
        <v>1018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3230.558200223199</v>
      </c>
      <c r="L75" s="309">
        <f>AVERAGE(L65:L74)</f>
        <v>1012.4030349428207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831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831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831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1018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845</v>
      </c>
      <c r="H82" s="341">
        <f t="shared" ref="H82:H90" si="21">F82*G82</f>
        <v>14550.9</v>
      </c>
      <c r="I82" s="528"/>
      <c r="J82" s="297">
        <v>3</v>
      </c>
      <c r="K82" s="298">
        <f t="shared" ref="K82" si="22">G82/P82*60</f>
        <v>3380.0000000000123</v>
      </c>
      <c r="L82" s="299">
        <f t="shared" ref="L82" si="23">K82/J82</f>
        <v>1126.6666666666708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1024</v>
      </c>
      <c r="D91" s="815" t="s">
        <v>1018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3380.0000000000123</v>
      </c>
      <c r="L91" s="309">
        <f>AVERAGE(L82:L90)</f>
        <v>1126.6666666666708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1041</v>
      </c>
      <c r="B92" s="474" t="s">
        <v>131</v>
      </c>
      <c r="C92" s="293"/>
      <c r="D92" s="346" t="s">
        <v>1042</v>
      </c>
      <c r="E92" s="340"/>
      <c r="F92" s="476">
        <v>24.54</v>
      </c>
      <c r="G92" s="527">
        <v>1451</v>
      </c>
      <c r="H92" s="296">
        <f t="shared" ref="H92:H99" si="25">F92*G92</f>
        <v>35607.54</v>
      </c>
      <c r="I92" s="528"/>
      <c r="J92" s="297">
        <v>3</v>
      </c>
      <c r="K92" s="298">
        <f>G92/P92*60</f>
        <v>2176.4999999999991</v>
      </c>
      <c r="L92" s="299">
        <f t="shared" ref="L92:L93" si="26">K92/J92</f>
        <v>725.49999999999966</v>
      </c>
      <c r="M92" s="300">
        <v>0.72222222222222221</v>
      </c>
      <c r="N92" s="300">
        <v>0.75</v>
      </c>
      <c r="O92" s="292">
        <v>20</v>
      </c>
      <c r="P92" s="522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1043</v>
      </c>
      <c r="E93" s="335"/>
      <c r="F93" s="476">
        <v>23.27</v>
      </c>
      <c r="G93" s="302">
        <v>1038</v>
      </c>
      <c r="H93" s="296">
        <f t="shared" si="25"/>
        <v>24154.26</v>
      </c>
      <c r="I93" s="528"/>
      <c r="J93" s="297">
        <v>4</v>
      </c>
      <c r="K93" s="298">
        <f t="shared" ref="K93" si="27">G93/P93*60</f>
        <v>2075.9999999999964</v>
      </c>
      <c r="L93" s="299">
        <f t="shared" si="26"/>
        <v>518.99999999999909</v>
      </c>
      <c r="M93" s="300">
        <v>0.76388888888888884</v>
      </c>
      <c r="N93" s="300">
        <v>0.78472222222222221</v>
      </c>
      <c r="O93" s="292">
        <v>20</v>
      </c>
      <c r="P93" s="522">
        <f>(N93-M93)*24*60</f>
        <v>30.000000000000053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818"/>
      <c r="B100" s="474">
        <v>0</v>
      </c>
      <c r="C100" s="6" t="s">
        <v>1044</v>
      </c>
      <c r="D100" s="819" t="s">
        <v>1018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2126.2499999999977</v>
      </c>
      <c r="L100" s="309">
        <f>AVERAGE(L92:L99)</f>
        <v>622.24999999999932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1031</v>
      </c>
      <c r="H101" s="296">
        <f t="shared" ref="H101:H110" si="28">F101*G101</f>
        <v>25805.93</v>
      </c>
      <c r="I101" s="528"/>
      <c r="J101" s="297">
        <v>4</v>
      </c>
      <c r="K101" s="298">
        <f>G101/P101*60</f>
        <v>3092.9999999999864</v>
      </c>
      <c r="L101" s="299">
        <f t="shared" ref="L101:L105" si="29">K101/J101</f>
        <v>773.24999999999659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1663</v>
      </c>
      <c r="H102" s="296">
        <f t="shared" si="28"/>
        <v>41275.660000000003</v>
      </c>
      <c r="I102" s="528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1046</v>
      </c>
      <c r="E103" s="315"/>
      <c r="F103" s="476">
        <v>30</v>
      </c>
      <c r="G103" s="527">
        <v>1850</v>
      </c>
      <c r="H103" s="296">
        <f t="shared" si="28"/>
        <v>55500</v>
      </c>
      <c r="I103" s="528"/>
      <c r="J103" s="297">
        <v>3</v>
      </c>
      <c r="K103" s="298">
        <f t="shared" si="31"/>
        <v>2775.00000000001</v>
      </c>
      <c r="L103" s="299">
        <f t="shared" si="29"/>
        <v>925.0000000000033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2875</v>
      </c>
      <c r="H104" s="296">
        <f t="shared" si="28"/>
        <v>82138.75</v>
      </c>
      <c r="I104" s="528"/>
      <c r="J104" s="297">
        <v>3</v>
      </c>
      <c r="K104" s="298">
        <f t="shared" si="31"/>
        <v>2875.0000000000027</v>
      </c>
      <c r="L104" s="299">
        <f t="shared" si="29"/>
        <v>958.33333333333428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8373</v>
      </c>
      <c r="H105" s="296">
        <f t="shared" si="28"/>
        <v>119614.2857142857</v>
      </c>
      <c r="I105" s="528"/>
      <c r="J105" s="297">
        <v>3</v>
      </c>
      <c r="K105" s="298">
        <f t="shared" si="31"/>
        <v>2955.1764706084723</v>
      </c>
      <c r="L105" s="299">
        <f t="shared" si="29"/>
        <v>985.05882353615743</v>
      </c>
      <c r="M105" s="300">
        <v>46184.927083333336</v>
      </c>
      <c r="N105" s="300">
        <v>46185.045138888891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1031</v>
      </c>
      <c r="D111" s="822" t="s">
        <v>1018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2909.8067226931248</v>
      </c>
      <c r="L111" s="309">
        <f>AVERAGE(L101:L110)</f>
        <v>870.87128851675584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1047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1419</v>
      </c>
      <c r="H112" s="341">
        <f t="shared" si="13"/>
        <v>23697.3</v>
      </c>
      <c r="I112" s="528"/>
      <c r="J112" s="297">
        <v>3</v>
      </c>
      <c r="K112" s="298">
        <f t="shared" ref="K112:K118" si="32">G112/P112*60</f>
        <v>2838.00000000001</v>
      </c>
      <c r="L112" s="299">
        <f t="shared" ref="L112:L118" si="33">K112/J112</f>
        <v>946.0000000000033</v>
      </c>
      <c r="M112" s="300">
        <v>0.72222222222222221</v>
      </c>
      <c r="N112" s="300">
        <v>0.74305555555555547</v>
      </c>
      <c r="O112" s="292">
        <v>20</v>
      </c>
      <c r="P112" s="522">
        <f t="shared" ref="P112:P118" si="34">(N112-M112)*24*60</f>
        <v>29.999999999999893</v>
      </c>
      <c r="Q112" s="292"/>
      <c r="R112" s="292"/>
    </row>
    <row r="113" spans="1:18">
      <c r="A113" s="811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1104</v>
      </c>
      <c r="H113" s="341">
        <f t="shared" si="13"/>
        <v>20070.72</v>
      </c>
      <c r="I113" s="528"/>
      <c r="J113" s="297">
        <v>4</v>
      </c>
      <c r="K113" s="298">
        <f t="shared" si="32"/>
        <v>2649.6000000000263</v>
      </c>
      <c r="L113" s="299">
        <f t="shared" si="33"/>
        <v>662.40000000000657</v>
      </c>
      <c r="M113" s="300">
        <v>0.75694444444444453</v>
      </c>
      <c r="N113" s="300">
        <v>0.77430555555555547</v>
      </c>
      <c r="O113" s="292">
        <v>20</v>
      </c>
      <c r="P113" s="522">
        <f t="shared" si="34"/>
        <v>24.999999999999751</v>
      </c>
      <c r="Q113" s="301"/>
      <c r="R113" s="301"/>
    </row>
    <row r="114" spans="1:18">
      <c r="A114" s="811"/>
      <c r="B114" s="474" t="s">
        <v>131</v>
      </c>
      <c r="C114" s="314"/>
      <c r="D114" s="521" t="s">
        <v>1048</v>
      </c>
      <c r="E114" s="315"/>
      <c r="F114" s="476">
        <v>18.18</v>
      </c>
      <c r="G114" s="527">
        <v>1193</v>
      </c>
      <c r="H114" s="341">
        <f t="shared" si="13"/>
        <v>21688.739999999998</v>
      </c>
      <c r="I114" s="528"/>
      <c r="J114" s="297">
        <v>3</v>
      </c>
      <c r="K114" s="298">
        <f t="shared" si="32"/>
        <v>2863.2000000000285</v>
      </c>
      <c r="L114" s="299">
        <f t="shared" si="33"/>
        <v>954.40000000000953</v>
      </c>
      <c r="M114" s="300">
        <v>0.78819444444444453</v>
      </c>
      <c r="N114" s="300">
        <v>0.80555555555555547</v>
      </c>
      <c r="O114" s="292">
        <v>20</v>
      </c>
      <c r="P114" s="522">
        <f t="shared" si="34"/>
        <v>24.999999999999751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5493</v>
      </c>
      <c r="H115" s="341">
        <f t="shared" si="13"/>
        <v>91513.38</v>
      </c>
      <c r="I115" s="528"/>
      <c r="J115" s="297">
        <v>4</v>
      </c>
      <c r="K115" s="298">
        <f t="shared" si="32"/>
        <v>2996.1818181818198</v>
      </c>
      <c r="L115" s="299">
        <f t="shared" si="33"/>
        <v>749.04545454545496</v>
      </c>
      <c r="M115" s="300">
        <v>0.81944444444444453</v>
      </c>
      <c r="N115" s="300">
        <v>0.89583333333333337</v>
      </c>
      <c r="O115" s="292">
        <v>20</v>
      </c>
      <c r="P115" s="522">
        <f t="shared" si="34"/>
        <v>109.99999999999993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1118</v>
      </c>
      <c r="H116" s="341">
        <f t="shared" si="13"/>
        <v>24911.072727272727</v>
      </c>
      <c r="I116" s="528"/>
      <c r="J116" s="297">
        <v>4</v>
      </c>
      <c r="K116" s="298">
        <f t="shared" si="32"/>
        <v>2683.1999999999921</v>
      </c>
      <c r="L116" s="299">
        <f t="shared" si="33"/>
        <v>670.79999999999802</v>
      </c>
      <c r="M116" s="300">
        <v>0.90972222222222221</v>
      </c>
      <c r="N116" s="343">
        <v>0.92708333333333337</v>
      </c>
      <c r="O116" s="292">
        <v>20</v>
      </c>
      <c r="P116" s="522">
        <f t="shared" si="34"/>
        <v>25.000000000000071</v>
      </c>
      <c r="Q116" s="301">
        <v>0.94097222222222221</v>
      </c>
      <c r="R116" s="301">
        <v>0.98263888888888884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3574</v>
      </c>
      <c r="H117" s="341">
        <f t="shared" ref="H117:H123" si="35">F117*G117</f>
        <v>63942.109090909093</v>
      </c>
      <c r="I117" s="528"/>
      <c r="J117" s="297">
        <v>3</v>
      </c>
      <c r="K117" s="298">
        <f t="shared" si="32"/>
        <v>3063.4285715304659</v>
      </c>
      <c r="L117" s="299">
        <f t="shared" si="33"/>
        <v>1021.142857176822</v>
      </c>
      <c r="M117" s="300">
        <v>46184.982638888891</v>
      </c>
      <c r="N117" s="300">
        <v>46185.03125</v>
      </c>
      <c r="O117" s="298">
        <v>20</v>
      </c>
      <c r="P117" s="522">
        <f t="shared" si="34"/>
        <v>69.999999997671694</v>
      </c>
      <c r="Q117" s="301"/>
      <c r="R117" s="301"/>
    </row>
    <row r="118" spans="1:18">
      <c r="A118" s="811"/>
      <c r="B118" s="474" t="s">
        <v>131</v>
      </c>
      <c r="C118" s="314"/>
      <c r="D118" s="315" t="s">
        <v>1049</v>
      </c>
      <c r="E118" s="331"/>
      <c r="F118" s="476">
        <v>14.03</v>
      </c>
      <c r="G118" s="527">
        <v>5868</v>
      </c>
      <c r="H118" s="341">
        <f t="shared" si="35"/>
        <v>82328.039999999994</v>
      </c>
      <c r="I118" s="528"/>
      <c r="J118" s="297">
        <v>3</v>
      </c>
      <c r="K118" s="298">
        <f t="shared" si="32"/>
        <v>2934</v>
      </c>
      <c r="L118" s="299">
        <f t="shared" si="33"/>
        <v>978</v>
      </c>
      <c r="M118" s="300">
        <v>4.5138888888888888E-2</v>
      </c>
      <c r="N118" s="300">
        <v>0.12847222222222224</v>
      </c>
      <c r="O118" s="298">
        <v>20</v>
      </c>
      <c r="P118" s="522">
        <f t="shared" si="34"/>
        <v>120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811"/>
      <c r="B124" s="293">
        <v>0</v>
      </c>
      <c r="C124" s="6" t="s">
        <v>1038</v>
      </c>
      <c r="D124" s="812" t="s">
        <v>1018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2861.0871985303347</v>
      </c>
      <c r="L124" s="309">
        <f>AVERAGE(L112:L123)</f>
        <v>854.54118738889906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AD7" sqref="AD7"/>
      <selection pane="bottomLeft" activeCell="M116" sqref="M11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189274.55</v>
      </c>
      <c r="F1" s="533" t="s">
        <v>3</v>
      </c>
      <c r="G1" s="30">
        <f>SUM(H5:H173)</f>
        <v>7657710.0508090546</v>
      </c>
      <c r="H1" s="548" t="s">
        <v>37</v>
      </c>
      <c r="I1" s="31">
        <f>M17+M30+M43+M56+M69+M82+M95+M108+M121+M134+M147+M160+M173</f>
        <v>193.88769841269843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1088</v>
      </c>
      <c r="Q1" s="938"/>
      <c r="R1" s="938"/>
      <c r="S1" s="938"/>
      <c r="T1" s="938" t="s">
        <v>1089</v>
      </c>
      <c r="U1" s="938"/>
      <c r="V1" s="938"/>
      <c r="W1" s="938"/>
      <c r="X1" s="938"/>
      <c r="Y1" s="938"/>
      <c r="Z1" s="32" t="s">
        <v>1090</v>
      </c>
      <c r="AA1" s="32" t="s">
        <v>1091</v>
      </c>
      <c r="AB1" s="945" t="s">
        <v>1092</v>
      </c>
      <c r="AC1" s="946"/>
      <c r="AD1" s="32" t="s">
        <v>1090</v>
      </c>
      <c r="AE1" s="32" t="s">
        <v>1093</v>
      </c>
      <c r="AF1" s="938" t="s">
        <v>1094</v>
      </c>
      <c r="AG1" s="939"/>
      <c r="AH1" s="939"/>
    </row>
    <row r="2" spans="1:34" ht="26.25" customHeight="1">
      <c r="A2" s="940" t="s">
        <v>1095</v>
      </c>
      <c r="B2" s="940"/>
      <c r="C2" s="549"/>
      <c r="D2" s="549" t="s">
        <v>1096</v>
      </c>
      <c r="E2" s="34">
        <f>AVERAGE(O17,O30,O43,O56,O69,O82,O95,O108,O121,O134,O147,O160,O173)</f>
        <v>124.95588187510219</v>
      </c>
      <c r="F2" s="35" t="s">
        <v>40</v>
      </c>
      <c r="G2" s="36">
        <f>G1/E1</f>
        <v>40.458212954721354</v>
      </c>
      <c r="H2" s="548" t="s">
        <v>41</v>
      </c>
      <c r="I2" s="548">
        <f>COUNT(I5:I173)</f>
        <v>14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10</v>
      </c>
      <c r="AE2" s="38">
        <f>AE17+AE30+AE43+AE56+AE69+AE82+AE95+AE108+AE121+AE134+AE147+AE160+AE173</f>
        <v>4</v>
      </c>
      <c r="AF2" s="939"/>
      <c r="AG2" s="939"/>
      <c r="AH2" s="939"/>
    </row>
    <row r="3" spans="1:34" ht="30.6" customHeight="1">
      <c r="A3" s="879" t="s">
        <v>1097</v>
      </c>
      <c r="B3" s="879" t="s">
        <v>42</v>
      </c>
      <c r="C3" s="936"/>
      <c r="D3" s="879" t="s">
        <v>1098</v>
      </c>
      <c r="E3" s="879"/>
      <c r="F3" s="936" t="s">
        <v>43</v>
      </c>
      <c r="G3" s="928" t="s">
        <v>44</v>
      </c>
      <c r="H3" s="936" t="s">
        <v>45</v>
      </c>
      <c r="I3" s="930" t="s">
        <v>1099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1100</v>
      </c>
      <c r="O3" s="908" t="s">
        <v>1096</v>
      </c>
      <c r="P3" s="934" t="s">
        <v>1101</v>
      </c>
      <c r="Q3" s="908" t="s">
        <v>1096</v>
      </c>
      <c r="R3" s="935" t="s">
        <v>1102</v>
      </c>
      <c r="S3" s="909" t="s">
        <v>1103</v>
      </c>
      <c r="T3" s="928" t="s">
        <v>48</v>
      </c>
      <c r="U3" s="928"/>
      <c r="V3" s="929" t="s">
        <v>49</v>
      </c>
      <c r="W3" s="930" t="s">
        <v>1104</v>
      </c>
      <c r="X3" s="928" t="s">
        <v>1105</v>
      </c>
      <c r="Y3" s="928"/>
      <c r="Z3" s="931" t="s">
        <v>1106</v>
      </c>
      <c r="AA3" s="932"/>
      <c r="AB3" s="941" t="s">
        <v>1107</v>
      </c>
      <c r="AC3" s="942"/>
      <c r="AD3" s="943" t="s">
        <v>1108</v>
      </c>
      <c r="AE3" s="944"/>
      <c r="AF3" s="933" t="s">
        <v>1100</v>
      </c>
      <c r="AG3" s="935" t="s">
        <v>1102</v>
      </c>
      <c r="AH3" s="909" t="s">
        <v>1103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543" t="s">
        <v>50</v>
      </c>
      <c r="U4" s="543" t="s">
        <v>51</v>
      </c>
      <c r="V4" s="928"/>
      <c r="W4" s="930"/>
      <c r="X4" s="533" t="s">
        <v>1109</v>
      </c>
      <c r="Y4" s="533" t="s">
        <v>36</v>
      </c>
      <c r="Z4" s="543" t="s">
        <v>1110</v>
      </c>
      <c r="AA4" s="543" t="s">
        <v>1111</v>
      </c>
      <c r="AB4" s="942"/>
      <c r="AC4" s="942"/>
      <c r="AD4" s="543" t="s">
        <v>1112</v>
      </c>
      <c r="AE4" s="39" t="s">
        <v>1113</v>
      </c>
      <c r="AF4" s="933"/>
      <c r="AG4" s="935"/>
      <c r="AH4" s="909"/>
    </row>
    <row r="5" spans="1:34" ht="18.75" customHeight="1">
      <c r="A5" s="925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6735</v>
      </c>
      <c r="H5" s="45">
        <f t="shared" ref="H5:H16" si="0">F5*G5</f>
        <v>254785.05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1" si="1">G5/W5*60</f>
        <v>2349.4186046511622</v>
      </c>
      <c r="O5" s="47">
        <f t="shared" ref="O5:O11" si="2">N5/M5</f>
        <v>117.47093023255812</v>
      </c>
      <c r="P5" s="48">
        <f t="shared" ref="P5:P11" si="3">M5-J5</f>
        <v>0</v>
      </c>
      <c r="Q5" s="49">
        <f t="shared" ref="Q5:Q11" si="4">O5-L5</f>
        <v>-2.5290697674418823</v>
      </c>
      <c r="R5" s="535">
        <f t="shared" ref="R5:R11" si="5">O5/L5</f>
        <v>0.97892441860465096</v>
      </c>
      <c r="S5" s="894">
        <f>R17</f>
        <v>0.92228268875440478</v>
      </c>
      <c r="T5" s="89">
        <v>0.25</v>
      </c>
      <c r="U5" s="89">
        <v>0.36944444444444446</v>
      </c>
      <c r="V5" s="533">
        <v>5</v>
      </c>
      <c r="W5" s="544">
        <f>(U5-T5)*24*60</f>
        <v>172.00000000000003</v>
      </c>
      <c r="X5" s="533"/>
      <c r="Y5" s="533"/>
      <c r="Z5" s="51"/>
      <c r="AA5" s="51"/>
      <c r="AB5" s="879"/>
      <c r="AC5" s="879"/>
      <c r="AD5" s="52"/>
      <c r="AE5" s="52"/>
      <c r="AF5" s="48">
        <f t="shared" ref="AF5:AF70" si="6">N5-K5</f>
        <v>-50.581395348837759</v>
      </c>
      <c r="AG5" s="535">
        <f t="shared" ref="AG5:AG70" si="7">N5/K5</f>
        <v>0.97892441860465096</v>
      </c>
      <c r="AH5" s="894">
        <f>AG17</f>
        <v>0.93154413754341014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6444</v>
      </c>
      <c r="H6" s="45">
        <f t="shared" si="0"/>
        <v>302416.92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2329.1566265060246</v>
      </c>
      <c r="O6" s="47">
        <f t="shared" si="2"/>
        <v>116.45783132530123</v>
      </c>
      <c r="P6" s="48">
        <f t="shared" si="3"/>
        <v>0</v>
      </c>
      <c r="Q6" s="49">
        <f t="shared" si="4"/>
        <v>-3.5421686746987717</v>
      </c>
      <c r="R6" s="535">
        <f t="shared" si="5"/>
        <v>0.97048192771084352</v>
      </c>
      <c r="S6" s="894"/>
      <c r="T6" s="89">
        <v>0.38472222222222224</v>
      </c>
      <c r="U6" s="89">
        <v>0.5</v>
      </c>
      <c r="V6" s="533">
        <v>22</v>
      </c>
      <c r="W6" s="544">
        <f t="shared" ref="W6:W17" si="8">(U6-T6)*24*60</f>
        <v>165.99999999999997</v>
      </c>
      <c r="X6" s="53">
        <v>0.37361111111111112</v>
      </c>
      <c r="Y6" s="53">
        <v>0.3833333333333333</v>
      </c>
      <c r="Z6" s="54"/>
      <c r="AA6" s="54"/>
      <c r="AB6" s="879"/>
      <c r="AC6" s="879"/>
      <c r="AD6" s="531">
        <v>1</v>
      </c>
      <c r="AE6" s="531"/>
      <c r="AF6" s="48">
        <f t="shared" si="6"/>
        <v>-70.843373493975378</v>
      </c>
      <c r="AG6" s="535">
        <f t="shared" si="7"/>
        <v>0.97048192771084363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1252</v>
      </c>
      <c r="H7" s="45">
        <f t="shared" si="0"/>
        <v>48815.48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2423.2258064516091</v>
      </c>
      <c r="O7" s="47">
        <f t="shared" si="2"/>
        <v>142.54269449715346</v>
      </c>
      <c r="P7" s="48">
        <f t="shared" si="3"/>
        <v>0</v>
      </c>
      <c r="Q7" s="49">
        <f t="shared" si="4"/>
        <v>-16.280834914611233</v>
      </c>
      <c r="R7" s="535">
        <f t="shared" si="5"/>
        <v>0.89749103942652186</v>
      </c>
      <c r="S7" s="894"/>
      <c r="T7" s="89">
        <v>0.54027777777777775</v>
      </c>
      <c r="U7" s="89">
        <v>0.56180555555555556</v>
      </c>
      <c r="V7" s="533">
        <v>5</v>
      </c>
      <c r="W7" s="544">
        <f t="shared" si="8"/>
        <v>31.00000000000005</v>
      </c>
      <c r="X7" s="53"/>
      <c r="Y7" s="53"/>
      <c r="Z7" s="54"/>
      <c r="AA7" s="54"/>
      <c r="AB7" s="879"/>
      <c r="AC7" s="879"/>
      <c r="AD7" s="531"/>
      <c r="AE7" s="531"/>
      <c r="AF7" s="48">
        <f t="shared" si="6"/>
        <v>-276.77419354839094</v>
      </c>
      <c r="AG7" s="535">
        <f t="shared" si="7"/>
        <v>0.89749103942652186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1650</v>
      </c>
      <c r="H8" s="45">
        <f t="shared" si="0"/>
        <v>47619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2414.6341463414624</v>
      </c>
      <c r="O8" s="47">
        <f t="shared" si="2"/>
        <v>142.03730272596837</v>
      </c>
      <c r="P8" s="48">
        <f t="shared" si="3"/>
        <v>0</v>
      </c>
      <c r="Q8" s="49">
        <f t="shared" si="4"/>
        <v>-16.786226685796322</v>
      </c>
      <c r="R8" s="535">
        <f t="shared" si="5"/>
        <v>0.89430894308943054</v>
      </c>
      <c r="S8" s="894"/>
      <c r="T8" s="89">
        <v>0.56666666666666665</v>
      </c>
      <c r="U8" s="89">
        <v>0.59513888888888888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879"/>
      <c r="AC8" s="879"/>
      <c r="AD8" s="531"/>
      <c r="AE8" s="531"/>
      <c r="AF8" s="48">
        <f t="shared" si="6"/>
        <v>-285.36585365853762</v>
      </c>
      <c r="AG8" s="535">
        <f t="shared" si="7"/>
        <v>0.89430894308943054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2442</v>
      </c>
      <c r="H9" s="45">
        <f t="shared" si="0"/>
        <v>75970.62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2526.206896551726</v>
      </c>
      <c r="O9" s="47">
        <f t="shared" si="2"/>
        <v>132.95825771324874</v>
      </c>
      <c r="P9" s="48">
        <f t="shared" si="3"/>
        <v>1</v>
      </c>
      <c r="Q9" s="49">
        <f t="shared" si="4"/>
        <v>-17.041742286751258</v>
      </c>
      <c r="R9" s="535">
        <f t="shared" si="5"/>
        <v>0.8863883847549916</v>
      </c>
      <c r="S9" s="894"/>
      <c r="T9" s="89">
        <v>0.60069444444444442</v>
      </c>
      <c r="U9" s="89">
        <v>0.64097222222222217</v>
      </c>
      <c r="V9" s="533">
        <v>8</v>
      </c>
      <c r="W9" s="544">
        <f t="shared" si="8"/>
        <v>57.999999999999957</v>
      </c>
      <c r="X9" s="53"/>
      <c r="Y9" s="53"/>
      <c r="Z9" s="54"/>
      <c r="AA9" s="54"/>
      <c r="AB9" s="879"/>
      <c r="AC9" s="879"/>
      <c r="AD9" s="531"/>
      <c r="AE9" s="531"/>
      <c r="AF9" s="48">
        <f t="shared" si="6"/>
        <v>-173.793103448274</v>
      </c>
      <c r="AG9" s="535">
        <f t="shared" si="7"/>
        <v>0.9356321839080467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35">
        <f t="shared" si="5"/>
        <v>0.89233176838810557</v>
      </c>
      <c r="S10" s="895"/>
      <c r="T10" s="89">
        <v>0.65694444444444433</v>
      </c>
      <c r="U10" s="89">
        <v>0.70624999999999993</v>
      </c>
      <c r="V10" s="533">
        <v>23</v>
      </c>
      <c r="W10" s="544">
        <f t="shared" si="8"/>
        <v>71.000000000000071</v>
      </c>
      <c r="X10" s="53">
        <v>0.64583333333333337</v>
      </c>
      <c r="Y10" s="53">
        <v>0.65625</v>
      </c>
      <c r="Z10" s="54"/>
      <c r="AA10" s="54"/>
      <c r="AB10" s="879"/>
      <c r="AC10" s="879"/>
      <c r="AD10" s="531"/>
      <c r="AE10" s="531"/>
      <c r="AF10" s="48">
        <f t="shared" si="6"/>
        <v>-290.70422535211492</v>
      </c>
      <c r="AG10" s="535">
        <f t="shared" si="7"/>
        <v>0.89233176838810557</v>
      </c>
      <c r="AH10" s="895"/>
    </row>
    <row r="11" spans="1:34" ht="19.2" customHeight="1">
      <c r="A11" s="927"/>
      <c r="B11" s="40" t="s">
        <v>127</v>
      </c>
      <c r="C11" s="41"/>
      <c r="D11" s="42" t="s">
        <v>60</v>
      </c>
      <c r="E11" s="43"/>
      <c r="F11" s="355">
        <v>36.86</v>
      </c>
      <c r="G11" s="44">
        <v>1740.8999999999999</v>
      </c>
      <c r="H11" s="45">
        <f t="shared" si="0"/>
        <v>64169.573999999993</v>
      </c>
      <c r="I11" s="544">
        <v>1</v>
      </c>
      <c r="J11" s="46">
        <v>17</v>
      </c>
      <c r="K11" s="44">
        <v>2250</v>
      </c>
      <c r="L11" s="47">
        <v>132.35294117647058</v>
      </c>
      <c r="M11" s="545">
        <v>17</v>
      </c>
      <c r="N11" s="44">
        <f t="shared" si="1"/>
        <v>2176.1250000000009</v>
      </c>
      <c r="O11" s="47">
        <f t="shared" si="2"/>
        <v>128.00735294117652</v>
      </c>
      <c r="P11" s="48">
        <f t="shared" si="3"/>
        <v>0</v>
      </c>
      <c r="Q11" s="49">
        <f t="shared" si="4"/>
        <v>-4.3455882352940591</v>
      </c>
      <c r="R11" s="535">
        <f t="shared" si="5"/>
        <v>0.96716666666666706</v>
      </c>
      <c r="S11" s="895"/>
      <c r="T11" s="89">
        <v>0.71180555555555547</v>
      </c>
      <c r="U11" s="89">
        <v>0.7451388888888888</v>
      </c>
      <c r="V11" s="533">
        <v>8</v>
      </c>
      <c r="W11" s="544">
        <f t="shared" si="8"/>
        <v>47.999999999999986</v>
      </c>
      <c r="X11" s="53"/>
      <c r="Y11" s="53"/>
      <c r="Z11" s="54"/>
      <c r="AA11" s="54"/>
      <c r="AB11" s="879"/>
      <c r="AC11" s="879"/>
      <c r="AD11" s="531"/>
      <c r="AE11" s="531"/>
      <c r="AF11" s="48">
        <f t="shared" si="6"/>
        <v>-73.874999999999091</v>
      </c>
      <c r="AG11" s="535">
        <f t="shared" si="7"/>
        <v>0.96716666666666706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895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879"/>
      <c r="AC12" s="879"/>
      <c r="AD12" s="531"/>
      <c r="AE12" s="531"/>
      <c r="AF12" s="48">
        <f t="shared" si="6"/>
        <v>0</v>
      </c>
      <c r="AG12" s="535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895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879"/>
      <c r="AC13" s="879"/>
      <c r="AD13" s="531"/>
      <c r="AE13" s="531"/>
      <c r="AF13" s="48">
        <f t="shared" si="6"/>
        <v>0</v>
      </c>
      <c r="AG13" s="535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895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879"/>
      <c r="AC14" s="879"/>
      <c r="AD14" s="531"/>
      <c r="AE14" s="531"/>
      <c r="AF14" s="48">
        <f t="shared" si="6"/>
        <v>0</v>
      </c>
      <c r="AG14" s="535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895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879"/>
      <c r="AC15" s="879"/>
      <c r="AD15" s="531"/>
      <c r="AE15" s="531"/>
      <c r="AF15" s="48">
        <f t="shared" si="6"/>
        <v>0</v>
      </c>
      <c r="AG15" s="535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895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879"/>
      <c r="AC16" s="879"/>
      <c r="AD16" s="531"/>
      <c r="AE16" s="531"/>
      <c r="AF16" s="48">
        <f t="shared" si="6"/>
        <v>0</v>
      </c>
      <c r="AG16" s="535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1115</v>
      </c>
      <c r="D17" s="889" t="s">
        <v>1052</v>
      </c>
      <c r="E17" s="889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18.142857142857142</v>
      </c>
      <c r="N17" s="70">
        <f t="shared" si="9"/>
        <v>2375.4375507356958</v>
      </c>
      <c r="O17" s="73">
        <f t="shared" si="9"/>
        <v>131.59966432814954</v>
      </c>
      <c r="P17" s="65">
        <f t="shared" ref="P17:P28" si="10">M17-J17</f>
        <v>0.14285714285714235</v>
      </c>
      <c r="Q17" s="74">
        <f t="shared" ref="Q17:Q25" si="11">O17-L17</f>
        <v>-11.089411302102576</v>
      </c>
      <c r="R17" s="75">
        <f>O17/L17</f>
        <v>0.92228268875440478</v>
      </c>
      <c r="S17" s="895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-174.56244926430418</v>
      </c>
      <c r="AG17" s="536">
        <f t="shared" si="7"/>
        <v>0.93154413754341014</v>
      </c>
      <c r="AH17" s="895"/>
    </row>
    <row r="18" spans="1:34" ht="19.2" customHeight="1">
      <c r="A18" s="877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1358</v>
      </c>
      <c r="H18" s="84">
        <f t="shared" ref="H18:H29" si="12">F18*G18</f>
        <v>37345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1537.3584905660373</v>
      </c>
      <c r="O18" s="86">
        <f t="shared" ref="O18:O25" si="14">N18/M18</f>
        <v>128.11320754716976</v>
      </c>
      <c r="P18" s="54">
        <f t="shared" si="10"/>
        <v>0</v>
      </c>
      <c r="Q18" s="88">
        <f t="shared" si="11"/>
        <v>-38.553459119496893</v>
      </c>
      <c r="R18" s="532">
        <f t="shared" ref="R18:R25" si="15">O18/L18</f>
        <v>0.76867924528301868</v>
      </c>
      <c r="S18" s="878">
        <f>R30</f>
        <v>0.87274556513742152</v>
      </c>
      <c r="T18" s="89">
        <v>0.125</v>
      </c>
      <c r="U18" s="89">
        <v>0.16180555555555556</v>
      </c>
      <c r="V18" s="531">
        <v>5</v>
      </c>
      <c r="W18" s="90">
        <f>(U18-T18)*24*60</f>
        <v>53.000000000000014</v>
      </c>
      <c r="X18" s="86"/>
      <c r="Y18" s="86"/>
      <c r="Z18" s="54"/>
      <c r="AA18" s="54"/>
      <c r="AB18" s="879"/>
      <c r="AC18" s="879"/>
      <c r="AD18" s="531"/>
      <c r="AE18" s="531"/>
      <c r="AF18" s="91">
        <f t="shared" si="6"/>
        <v>-462.64150943396271</v>
      </c>
      <c r="AG18" s="92">
        <f t="shared" si="7"/>
        <v>0.76867924528301868</v>
      </c>
      <c r="AH18" s="920">
        <f>AG30</f>
        <v>0.89394865749151287</v>
      </c>
    </row>
    <row r="19" spans="1:34" ht="19.2" customHeight="1">
      <c r="A19" s="877"/>
      <c r="B19" s="541" t="s">
        <v>127</v>
      </c>
      <c r="C19" s="540"/>
      <c r="D19" s="82" t="s">
        <v>60</v>
      </c>
      <c r="E19" s="83"/>
      <c r="F19" s="355">
        <v>36.86</v>
      </c>
      <c r="G19" s="57">
        <v>3233.1</v>
      </c>
      <c r="H19" s="84">
        <f t="shared" si="12"/>
        <v>119172.06599999999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2131.7142857142853</v>
      </c>
      <c r="O19" s="95">
        <f t="shared" si="14"/>
        <v>118.4285714285714</v>
      </c>
      <c r="P19" s="54">
        <f t="shared" si="10"/>
        <v>1</v>
      </c>
      <c r="Q19" s="88">
        <f t="shared" si="11"/>
        <v>-13.924369747899178</v>
      </c>
      <c r="R19" s="532">
        <f t="shared" si="15"/>
        <v>0.8947936507936507</v>
      </c>
      <c r="S19" s="878"/>
      <c r="T19" s="89">
        <v>0.16666666666666669</v>
      </c>
      <c r="U19" s="89">
        <v>0.22986111111111113</v>
      </c>
      <c r="V19" s="531">
        <v>7</v>
      </c>
      <c r="W19" s="90">
        <f>(U19-T19)*24*60</f>
        <v>91</v>
      </c>
      <c r="X19" s="96"/>
      <c r="Y19" s="96"/>
      <c r="Z19" s="54"/>
      <c r="AA19" s="54"/>
      <c r="AB19" s="879"/>
      <c r="AC19" s="879"/>
      <c r="AD19" s="531"/>
      <c r="AE19" s="531"/>
      <c r="AF19" s="48">
        <f t="shared" si="6"/>
        <v>-118.28571428571468</v>
      </c>
      <c r="AG19" s="535">
        <f t="shared" si="7"/>
        <v>0.94742857142857129</v>
      </c>
      <c r="AH19" s="921"/>
    </row>
    <row r="20" spans="1:34" ht="19.2" customHeight="1">
      <c r="A20" s="877"/>
      <c r="B20" s="541" t="s">
        <v>129</v>
      </c>
      <c r="C20" s="55"/>
      <c r="D20" s="42" t="s">
        <v>62</v>
      </c>
      <c r="E20" s="83"/>
      <c r="F20" s="355">
        <v>38.39</v>
      </c>
      <c r="G20" s="57">
        <v>1366.95</v>
      </c>
      <c r="H20" s="84">
        <f t="shared" si="12"/>
        <v>52477.210500000001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1414.0862068965509</v>
      </c>
      <c r="O20" s="95">
        <f t="shared" si="14"/>
        <v>83.181541582150061</v>
      </c>
      <c r="P20" s="54">
        <f t="shared" si="10"/>
        <v>1</v>
      </c>
      <c r="Q20" s="88">
        <f t="shared" si="11"/>
        <v>-19.068458417849939</v>
      </c>
      <c r="R20" s="532">
        <f t="shared" si="15"/>
        <v>0.81351140911638198</v>
      </c>
      <c r="S20" s="878"/>
      <c r="T20" s="89">
        <v>0.24513888888888891</v>
      </c>
      <c r="U20" s="89">
        <v>0.28541666666666671</v>
      </c>
      <c r="V20" s="531">
        <v>22</v>
      </c>
      <c r="W20" s="90">
        <f t="shared" ref="W20:W29" si="16">(U20-T20)*24*60</f>
        <v>58.000000000000036</v>
      </c>
      <c r="X20" s="96">
        <v>0.23472222222222219</v>
      </c>
      <c r="Y20" s="96">
        <v>0.24444444444444446</v>
      </c>
      <c r="Z20" s="54"/>
      <c r="AA20" s="54"/>
      <c r="AB20" s="879"/>
      <c r="AC20" s="879"/>
      <c r="AD20" s="531"/>
      <c r="AE20" s="531"/>
      <c r="AF20" s="91">
        <f t="shared" si="6"/>
        <v>-221.91379310344905</v>
      </c>
      <c r="AG20" s="92">
        <f t="shared" si="7"/>
        <v>0.86435587218615584</v>
      </c>
      <c r="AH20" s="921"/>
    </row>
    <row r="21" spans="1:34" ht="19.2" customHeight="1">
      <c r="A21" s="877"/>
      <c r="B21" s="541" t="s">
        <v>129</v>
      </c>
      <c r="C21" s="97"/>
      <c r="D21" s="98" t="s">
        <v>817</v>
      </c>
      <c r="E21" s="43"/>
      <c r="F21" s="355">
        <v>49.91</v>
      </c>
      <c r="G21" s="44">
        <v>1888.8000000000002</v>
      </c>
      <c r="H21" s="84">
        <f t="shared" si="12"/>
        <v>94270.008000000002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1416.6000000000008</v>
      </c>
      <c r="O21" s="95">
        <f t="shared" si="14"/>
        <v>83.329411764705924</v>
      </c>
      <c r="P21" s="54">
        <f t="shared" si="10"/>
        <v>0</v>
      </c>
      <c r="Q21" s="88">
        <f t="shared" si="11"/>
        <v>-4.9058823529411342</v>
      </c>
      <c r="R21" s="532">
        <f t="shared" si="15"/>
        <v>0.94440000000000046</v>
      </c>
      <c r="S21" s="878"/>
      <c r="T21" s="89">
        <v>0.2902777777777778</v>
      </c>
      <c r="U21" s="89">
        <v>0.34583333333333333</v>
      </c>
      <c r="V21" s="531">
        <v>7</v>
      </c>
      <c r="W21" s="90">
        <f t="shared" si="16"/>
        <v>79.999999999999957</v>
      </c>
      <c r="X21" s="96"/>
      <c r="Y21" s="96"/>
      <c r="Z21" s="54"/>
      <c r="AA21" s="54"/>
      <c r="AB21" s="879"/>
      <c r="AC21" s="879"/>
      <c r="AD21" s="531"/>
      <c r="AE21" s="531"/>
      <c r="AF21" s="48">
        <f t="shared" si="6"/>
        <v>-83.399999999999181</v>
      </c>
      <c r="AG21" s="535">
        <f t="shared" si="7"/>
        <v>0.94440000000000057</v>
      </c>
      <c r="AH21" s="922"/>
    </row>
    <row r="22" spans="1:34" ht="19.2" customHeight="1">
      <c r="A22" s="877"/>
      <c r="B22" s="541" t="s">
        <v>130</v>
      </c>
      <c r="C22" s="97"/>
      <c r="D22" s="42" t="s">
        <v>61</v>
      </c>
      <c r="E22" s="43"/>
      <c r="F22" s="355">
        <v>43.14</v>
      </c>
      <c r="G22" s="44">
        <v>1163.5</v>
      </c>
      <c r="H22" s="84">
        <f t="shared" si="12"/>
        <v>50193.39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1368.8235294117653</v>
      </c>
      <c r="O22" s="95">
        <f t="shared" si="14"/>
        <v>85.551470588235333</v>
      </c>
      <c r="P22" s="54">
        <f t="shared" si="10"/>
        <v>0</v>
      </c>
      <c r="Q22" s="88">
        <f t="shared" si="11"/>
        <v>-4.4485294117646674</v>
      </c>
      <c r="R22" s="532">
        <f t="shared" si="15"/>
        <v>0.950571895424837</v>
      </c>
      <c r="S22" s="878"/>
      <c r="T22" s="89">
        <v>0.36180555555555555</v>
      </c>
      <c r="U22" s="89">
        <v>0.3972222222222222</v>
      </c>
      <c r="V22" s="531">
        <v>23</v>
      </c>
      <c r="W22" s="90">
        <f t="shared" si="16"/>
        <v>50.999999999999979</v>
      </c>
      <c r="X22" s="96">
        <v>0.35069444444444442</v>
      </c>
      <c r="Y22" s="96">
        <v>0.3611111111111111</v>
      </c>
      <c r="Z22" s="54"/>
      <c r="AA22" s="54"/>
      <c r="AB22" s="879"/>
      <c r="AC22" s="879"/>
      <c r="AD22" s="531"/>
      <c r="AE22" s="531"/>
      <c r="AF22" s="91">
        <f t="shared" si="6"/>
        <v>-71.176470588234679</v>
      </c>
      <c r="AG22" s="92">
        <f t="shared" si="7"/>
        <v>0.950571895424837</v>
      </c>
      <c r="AH22" s="922"/>
    </row>
    <row r="23" spans="1:34" ht="19.2" customHeight="1">
      <c r="A23" s="877"/>
      <c r="B23" s="541" t="s">
        <v>129</v>
      </c>
      <c r="C23" s="97"/>
      <c r="D23" s="42" t="s">
        <v>210</v>
      </c>
      <c r="E23" s="43"/>
      <c r="F23" s="355">
        <v>44.3</v>
      </c>
      <c r="G23" s="44">
        <v>2700.1</v>
      </c>
      <c r="H23" s="84">
        <f t="shared" si="12"/>
        <v>119614.43</v>
      </c>
      <c r="I23" s="533"/>
      <c r="J23" s="93">
        <v>17</v>
      </c>
      <c r="K23" s="44">
        <v>1636</v>
      </c>
      <c r="L23" s="47">
        <v>96.235294117647058</v>
      </c>
      <c r="M23" s="93">
        <v>16</v>
      </c>
      <c r="N23" s="94">
        <f t="shared" si="13"/>
        <v>1433.6814159292037</v>
      </c>
      <c r="O23" s="95">
        <f t="shared" si="14"/>
        <v>89.605088495575231</v>
      </c>
      <c r="P23" s="54">
        <f t="shared" si="10"/>
        <v>-1</v>
      </c>
      <c r="Q23" s="88">
        <f t="shared" si="11"/>
        <v>-6.6302056220718271</v>
      </c>
      <c r="R23" s="532">
        <f t="shared" si="15"/>
        <v>0.93110422030854456</v>
      </c>
      <c r="S23" s="878"/>
      <c r="T23" s="89">
        <v>0.40277777777777773</v>
      </c>
      <c r="U23" s="89">
        <v>0.48124999999999996</v>
      </c>
      <c r="V23" s="531">
        <v>8</v>
      </c>
      <c r="W23" s="90">
        <f t="shared" si="16"/>
        <v>113</v>
      </c>
      <c r="X23" s="96"/>
      <c r="Y23" s="96"/>
      <c r="Z23" s="54"/>
      <c r="AA23" s="54"/>
      <c r="AB23" s="879"/>
      <c r="AC23" s="879"/>
      <c r="AD23" s="531"/>
      <c r="AE23" s="531"/>
      <c r="AF23" s="48">
        <f t="shared" si="6"/>
        <v>-202.31858407079631</v>
      </c>
      <c r="AG23" s="535">
        <f t="shared" si="7"/>
        <v>0.87633338381980663</v>
      </c>
      <c r="AH23" s="922"/>
    </row>
    <row r="24" spans="1:34" ht="19.2" customHeight="1">
      <c r="A24" s="877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3351</v>
      </c>
      <c r="H24" s="84">
        <f t="shared" si="12"/>
        <v>128946.48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2482.2222222222213</v>
      </c>
      <c r="O24" s="95">
        <f t="shared" si="14"/>
        <v>130.64327485380113</v>
      </c>
      <c r="P24" s="54">
        <f t="shared" si="10"/>
        <v>1</v>
      </c>
      <c r="Q24" s="88">
        <f t="shared" si="11"/>
        <v>-19.356725146198869</v>
      </c>
      <c r="R24" s="532">
        <f t="shared" si="15"/>
        <v>0.87095516569200759</v>
      </c>
      <c r="S24" s="878"/>
      <c r="T24" s="89">
        <v>0.5215277777777777</v>
      </c>
      <c r="U24" s="89">
        <v>0.57777777777777772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879"/>
      <c r="AC24" s="879"/>
      <c r="AD24" s="531"/>
      <c r="AE24" s="531">
        <v>1</v>
      </c>
      <c r="AF24" s="91">
        <f t="shared" si="6"/>
        <v>-217.77777777777874</v>
      </c>
      <c r="AG24" s="92">
        <f t="shared" si="7"/>
        <v>0.91934156378600784</v>
      </c>
      <c r="AH24" s="922"/>
    </row>
    <row r="25" spans="1:34" ht="19.2" customHeight="1">
      <c r="A25" s="877"/>
      <c r="B25" s="541" t="s">
        <v>127</v>
      </c>
      <c r="C25" s="81"/>
      <c r="D25" s="82" t="s">
        <v>205</v>
      </c>
      <c r="E25" s="83"/>
      <c r="F25" s="355">
        <v>46.93</v>
      </c>
      <c r="G25" s="57">
        <v>1489</v>
      </c>
      <c r="H25" s="84">
        <f t="shared" si="12"/>
        <v>69878.77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2127.1428571428564</v>
      </c>
      <c r="O25" s="95">
        <f t="shared" si="14"/>
        <v>118.17460317460313</v>
      </c>
      <c r="P25" s="54">
        <f t="shared" si="10"/>
        <v>0</v>
      </c>
      <c r="Q25" s="88">
        <f t="shared" si="11"/>
        <v>-15.158730158730208</v>
      </c>
      <c r="R25" s="532">
        <f t="shared" si="15"/>
        <v>0.88630952380952344</v>
      </c>
      <c r="S25" s="878"/>
      <c r="T25" s="89">
        <v>0.58333333333333326</v>
      </c>
      <c r="U25" s="89">
        <v>0.61249999999999993</v>
      </c>
      <c r="V25" s="531">
        <v>8</v>
      </c>
      <c r="W25" s="90">
        <f t="shared" si="16"/>
        <v>42.000000000000014</v>
      </c>
      <c r="X25" s="531"/>
      <c r="Y25" s="531"/>
      <c r="Z25" s="54"/>
      <c r="AA25" s="54"/>
      <c r="AB25" s="879"/>
      <c r="AC25" s="879"/>
      <c r="AD25" s="531"/>
      <c r="AE25" s="531"/>
      <c r="AF25" s="48">
        <f t="shared" si="6"/>
        <v>-272.85714285714357</v>
      </c>
      <c r="AG25" s="535">
        <f t="shared" si="7"/>
        <v>0.88630952380952355</v>
      </c>
      <c r="AH25" s="922"/>
    </row>
    <row r="26" spans="1:34" ht="19.2" customHeight="1">
      <c r="A26" s="877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878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879"/>
      <c r="AC26" s="879"/>
      <c r="AD26" s="531"/>
      <c r="AE26" s="531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878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879"/>
      <c r="AC27" s="879"/>
      <c r="AD27" s="531"/>
      <c r="AE27" s="531"/>
      <c r="AF27" s="48">
        <f t="shared" si="6"/>
        <v>0</v>
      </c>
      <c r="AG27" s="535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878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879"/>
      <c r="AC28" s="879"/>
      <c r="AD28" s="531"/>
      <c r="AE28" s="531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878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879"/>
      <c r="AC29" s="879"/>
      <c r="AD29" s="531"/>
      <c r="AE29" s="531"/>
      <c r="AF29" s="48">
        <f t="shared" si="6"/>
        <v>0</v>
      </c>
      <c r="AG29" s="535"/>
      <c r="AH29" s="922"/>
    </row>
    <row r="30" spans="1:34" ht="19.2" customHeight="1">
      <c r="A30" s="877"/>
      <c r="B30" s="99">
        <v>0</v>
      </c>
      <c r="C30" s="100" t="s">
        <v>1117</v>
      </c>
      <c r="D30" s="924" t="s">
        <v>1052</v>
      </c>
      <c r="E30" s="924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16.625</v>
      </c>
      <c r="N30" s="101">
        <f t="shared" si="17"/>
        <v>1738.9536259853653</v>
      </c>
      <c r="O30" s="104">
        <f t="shared" si="17"/>
        <v>104.62839617935151</v>
      </c>
      <c r="P30" s="54">
        <f t="shared" ref="P30:P38" si="18">M30-J30</f>
        <v>0.25</v>
      </c>
      <c r="Q30" s="88">
        <f t="shared" ref="Q30:Q38" si="19">O30-L30</f>
        <v>-15.255794997119082</v>
      </c>
      <c r="R30" s="105">
        <f t="shared" ref="R30:R38" si="20">O30/L30</f>
        <v>0.87274556513742152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1</v>
      </c>
      <c r="AF30" s="108">
        <f t="shared" si="6"/>
        <v>-206.29637401463469</v>
      </c>
      <c r="AG30" s="109">
        <f t="shared" ref="AG30" si="21">N30/K30</f>
        <v>0.89394865749151287</v>
      </c>
      <c r="AH30" s="923"/>
    </row>
    <row r="31" spans="1:34" ht="19.2" customHeight="1">
      <c r="A31" s="914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1788.8</v>
      </c>
      <c r="H31" s="112">
        <f t="shared" ref="H31:H40" si="22">F31*G31</f>
        <v>47403.199999999997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1412.2105263157891</v>
      </c>
      <c r="O31" s="115">
        <f t="shared" ref="O31:O38" si="24">N31/M31</f>
        <v>117.68421052631577</v>
      </c>
      <c r="P31" s="116">
        <f t="shared" si="18"/>
        <v>0</v>
      </c>
      <c r="Q31" s="117">
        <f t="shared" si="19"/>
        <v>-48.982456140350891</v>
      </c>
      <c r="R31" s="534">
        <f t="shared" si="20"/>
        <v>0.70610526315789468</v>
      </c>
      <c r="S31" s="915">
        <f>R43</f>
        <v>0.83579602692515886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-587.78947368421086</v>
      </c>
      <c r="AG31" s="120">
        <f t="shared" si="7"/>
        <v>0.70610526315789457</v>
      </c>
      <c r="AH31" s="893">
        <f>AG43</f>
        <v>0.84425098667149434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2155</v>
      </c>
      <c r="H32" s="84">
        <f t="shared" si="22"/>
        <v>76136.149999999994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1873.913043478261</v>
      </c>
      <c r="O32" s="47">
        <f t="shared" si="24"/>
        <v>156.15942028985509</v>
      </c>
      <c r="P32" s="116">
        <f t="shared" si="18"/>
        <v>0</v>
      </c>
      <c r="Q32" s="49">
        <f t="shared" si="19"/>
        <v>-20.340579710144908</v>
      </c>
      <c r="R32" s="535">
        <f t="shared" si="20"/>
        <v>0.88475592232212519</v>
      </c>
      <c r="S32" s="878"/>
      <c r="T32" s="89">
        <v>0.18263888888888891</v>
      </c>
      <c r="U32" s="89">
        <v>0.23055555555555557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879"/>
      <c r="AC32" s="879"/>
      <c r="AD32" s="531"/>
      <c r="AE32" s="531">
        <v>1</v>
      </c>
      <c r="AF32" s="48">
        <f t="shared" si="6"/>
        <v>-244.08695652173901</v>
      </c>
      <c r="AG32" s="535">
        <f t="shared" si="7"/>
        <v>0.88475592232212508</v>
      </c>
      <c r="AH32" s="894"/>
    </row>
    <row r="33" spans="1:34" ht="19.2" customHeight="1">
      <c r="A33" s="907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1783</v>
      </c>
      <c r="H33" s="84">
        <f t="shared" si="22"/>
        <v>61032.09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1876.8421052631579</v>
      </c>
      <c r="O33" s="47">
        <f t="shared" si="24"/>
        <v>156.40350877192984</v>
      </c>
      <c r="P33" s="116">
        <f t="shared" si="18"/>
        <v>0</v>
      </c>
      <c r="Q33" s="49">
        <f t="shared" si="19"/>
        <v>-20.096491228070164</v>
      </c>
      <c r="R33" s="535">
        <f t="shared" si="20"/>
        <v>0.88613885989761942</v>
      </c>
      <c r="S33" s="878"/>
      <c r="T33" s="89">
        <v>0.23611111111111113</v>
      </c>
      <c r="U33" s="89">
        <v>0.27569444444444446</v>
      </c>
      <c r="V33" s="142">
        <v>8</v>
      </c>
      <c r="W33" s="90">
        <f t="shared" si="25"/>
        <v>57</v>
      </c>
      <c r="X33" s="123"/>
      <c r="Y33" s="123"/>
      <c r="Z33" s="124"/>
      <c r="AA33" s="124"/>
      <c r="AB33" s="879"/>
      <c r="AC33" s="879"/>
      <c r="AD33" s="531"/>
      <c r="AE33" s="531"/>
      <c r="AF33" s="48">
        <f t="shared" si="6"/>
        <v>-241.15789473684208</v>
      </c>
      <c r="AG33" s="125">
        <f t="shared" si="7"/>
        <v>0.88613885989761942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570.80000000000007</v>
      </c>
      <c r="H34" s="84">
        <f t="shared" si="22"/>
        <v>30874.572000000007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1223.1428571428582</v>
      </c>
      <c r="O34" s="47">
        <f t="shared" si="24"/>
        <v>67.95238095238102</v>
      </c>
      <c r="P34" s="116">
        <f t="shared" si="18"/>
        <v>0</v>
      </c>
      <c r="Q34" s="49">
        <f t="shared" si="19"/>
        <v>-15.380952380952309</v>
      </c>
      <c r="R34" s="535">
        <f t="shared" si="20"/>
        <v>0.81542857142857228</v>
      </c>
      <c r="S34" s="878"/>
      <c r="T34" s="89">
        <v>0.29166666666666669</v>
      </c>
      <c r="U34" s="89">
        <v>0.31111111111111112</v>
      </c>
      <c r="V34" s="137">
        <v>23</v>
      </c>
      <c r="W34" s="90">
        <f t="shared" si="25"/>
        <v>27.999999999999979</v>
      </c>
      <c r="X34" s="123">
        <v>0.28055555555555556</v>
      </c>
      <c r="Y34" s="123">
        <v>0.2902777777777778</v>
      </c>
      <c r="Z34" s="124"/>
      <c r="AA34" s="124"/>
      <c r="AB34" s="879"/>
      <c r="AC34" s="879"/>
      <c r="AD34" s="531"/>
      <c r="AE34" s="531"/>
      <c r="AF34" s="48">
        <f t="shared" si="6"/>
        <v>-276.85714285714175</v>
      </c>
      <c r="AG34" s="125">
        <f t="shared" si="7"/>
        <v>0.81542857142857217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1707</v>
      </c>
      <c r="H35" s="84">
        <f t="shared" si="22"/>
        <v>96326.01</v>
      </c>
      <c r="I35" s="533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1296.455696202531</v>
      </c>
      <c r="O35" s="47">
        <f t="shared" si="24"/>
        <v>76.262099776619479</v>
      </c>
      <c r="P35" s="116">
        <f t="shared" si="18"/>
        <v>0</v>
      </c>
      <c r="Q35" s="49">
        <f t="shared" si="19"/>
        <v>-19.973194341027579</v>
      </c>
      <c r="R35" s="535">
        <f t="shared" si="20"/>
        <v>0.79245458203088703</v>
      </c>
      <c r="S35" s="878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879"/>
      <c r="AC35" s="879"/>
      <c r="AD35" s="531"/>
      <c r="AE35" s="531"/>
      <c r="AF35" s="116">
        <f t="shared" si="6"/>
        <v>-339.54430379746896</v>
      </c>
      <c r="AG35" s="120">
        <f t="shared" si="7"/>
        <v>0.79245458203088692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3005.7999999999997</v>
      </c>
      <c r="H36" s="84">
        <f t="shared" si="22"/>
        <v>150019.47799999997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1297.4676258992806</v>
      </c>
      <c r="O36" s="47">
        <f t="shared" si="24"/>
        <v>81.091726618705039</v>
      </c>
      <c r="P36" s="116">
        <f t="shared" si="18"/>
        <v>1</v>
      </c>
      <c r="Q36" s="49">
        <f t="shared" si="19"/>
        <v>-18.908273381294961</v>
      </c>
      <c r="R36" s="535">
        <f t="shared" si="20"/>
        <v>0.8109172661870504</v>
      </c>
      <c r="S36" s="878"/>
      <c r="T36" s="89">
        <v>0.38680555555555557</v>
      </c>
      <c r="U36" s="89">
        <v>0.48333333333333334</v>
      </c>
      <c r="V36" s="134">
        <v>23</v>
      </c>
      <c r="W36" s="90">
        <f t="shared" si="25"/>
        <v>139</v>
      </c>
      <c r="X36" s="123">
        <v>0.375</v>
      </c>
      <c r="Y36" s="123">
        <v>0.38541666666666669</v>
      </c>
      <c r="Z36" s="124"/>
      <c r="AA36" s="124"/>
      <c r="AB36" s="879"/>
      <c r="AC36" s="879"/>
      <c r="AD36" s="531">
        <v>1</v>
      </c>
      <c r="AE36" s="531"/>
      <c r="AF36" s="48">
        <f t="shared" si="6"/>
        <v>-202.53237410071938</v>
      </c>
      <c r="AG36" s="535">
        <f t="shared" si="7"/>
        <v>0.86497841726618707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4544</v>
      </c>
      <c r="H37" s="84">
        <f t="shared" si="22"/>
        <v>171763.19999999998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2391.5789473684194</v>
      </c>
      <c r="O37" s="47">
        <f t="shared" si="24"/>
        <v>125.87257617728524</v>
      </c>
      <c r="P37" s="116">
        <f t="shared" si="18"/>
        <v>0</v>
      </c>
      <c r="Q37" s="49">
        <f t="shared" si="19"/>
        <v>-16.2326869806095</v>
      </c>
      <c r="R37" s="535">
        <f t="shared" si="20"/>
        <v>0.88576998050682199</v>
      </c>
      <c r="S37" s="878"/>
      <c r="T37" s="89">
        <v>0.52361111111111114</v>
      </c>
      <c r="U37" s="89">
        <v>0.60277777777777786</v>
      </c>
      <c r="V37" s="134">
        <v>5</v>
      </c>
      <c r="W37" s="90">
        <f t="shared" si="25"/>
        <v>114.00000000000007</v>
      </c>
      <c r="X37" s="123"/>
      <c r="Y37" s="123"/>
      <c r="Z37" s="124"/>
      <c r="AA37" s="124"/>
      <c r="AB37" s="879"/>
      <c r="AC37" s="879"/>
      <c r="AD37" s="531"/>
      <c r="AE37" s="531"/>
      <c r="AF37" s="48">
        <f t="shared" si="6"/>
        <v>-308.42105263158055</v>
      </c>
      <c r="AG37" s="125">
        <f t="shared" si="7"/>
        <v>0.88576998050682199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1655</v>
      </c>
      <c r="H38" s="84">
        <f t="shared" si="22"/>
        <v>72753.8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2112.7659574468089</v>
      </c>
      <c r="O38" s="47">
        <f t="shared" si="24"/>
        <v>105.63829787234044</v>
      </c>
      <c r="P38" s="116">
        <f t="shared" si="18"/>
        <v>0</v>
      </c>
      <c r="Q38" s="49">
        <f t="shared" si="19"/>
        <v>-14.361702127659555</v>
      </c>
      <c r="R38" s="535">
        <f t="shared" si="20"/>
        <v>0.88031914893617036</v>
      </c>
      <c r="S38" s="878"/>
      <c r="T38" s="151">
        <v>0.60763888888888895</v>
      </c>
      <c r="U38" s="151">
        <v>0.64027777777777783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879"/>
      <c r="AC38" s="879"/>
      <c r="AD38" s="531">
        <v>1</v>
      </c>
      <c r="AE38" s="531"/>
      <c r="AF38" s="48">
        <f t="shared" si="6"/>
        <v>-287.2340425531911</v>
      </c>
      <c r="AG38" s="125">
        <f t="shared" si="7"/>
        <v>0.88031914893617036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878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879"/>
      <c r="AC39" s="879"/>
      <c r="AD39" s="531"/>
      <c r="AE39" s="531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878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879"/>
      <c r="AC40" s="879"/>
      <c r="AD40" s="531"/>
      <c r="AE40" s="531"/>
      <c r="AF40" s="48">
        <f t="shared" si="6"/>
        <v>0</v>
      </c>
      <c r="AG40" s="535" t="e">
        <f t="shared" si="7"/>
        <v>#DIV/0!</v>
      </c>
      <c r="AH40" s="895"/>
    </row>
    <row r="41" spans="1:34" ht="19.2" customHeight="1">
      <c r="A41" s="907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878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879"/>
      <c r="AC41" s="879"/>
      <c r="AD41" s="531"/>
      <c r="AE41" s="531"/>
      <c r="AF41" s="48"/>
      <c r="AG41" s="129"/>
      <c r="AH41" s="895"/>
    </row>
    <row r="42" spans="1:34" ht="19.2" customHeight="1">
      <c r="A42" s="907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878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879"/>
      <c r="AC42" s="879"/>
      <c r="AD42" s="531"/>
      <c r="AE42" s="531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1119</v>
      </c>
      <c r="D43" s="875" t="s">
        <v>1052</v>
      </c>
      <c r="E43" s="875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15.75</v>
      </c>
      <c r="N43" s="101">
        <f t="shared" si="26"/>
        <v>1685.5470948896384</v>
      </c>
      <c r="O43" s="104">
        <f t="shared" si="26"/>
        <v>110.88302762317899</v>
      </c>
      <c r="P43" s="54">
        <f>M43-J43</f>
        <v>0.125</v>
      </c>
      <c r="Q43" s="88">
        <f>N43-K43</f>
        <v>-310.9529051103616</v>
      </c>
      <c r="R43" s="105">
        <f t="shared" ref="R43:R50" si="27">O43/L43</f>
        <v>0.83579602692515886</v>
      </c>
      <c r="S43" s="878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2</v>
      </c>
      <c r="AE43" s="107"/>
      <c r="AF43" s="48">
        <f t="shared" ref="AF43:AF54" si="28">N43-K43</f>
        <v>-310.9529051103616</v>
      </c>
      <c r="AG43" s="536">
        <f t="shared" si="7"/>
        <v>0.84425098667149434</v>
      </c>
      <c r="AH43" s="895"/>
    </row>
    <row r="44" spans="1:34" s="145" customFormat="1" ht="19.2" customHeight="1">
      <c r="A44" s="917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2037</v>
      </c>
      <c r="H44" s="45">
        <f>F44*G44</f>
        <v>50375.01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2107.2413793103451</v>
      </c>
      <c r="O44" s="138">
        <f t="shared" ref="O44:O50" si="30">N44/M44</f>
        <v>421.44827586206901</v>
      </c>
      <c r="P44" s="51">
        <f t="shared" ref="P44:P50" si="31">M44-J44</f>
        <v>1</v>
      </c>
      <c r="Q44" s="139">
        <f t="shared" ref="Q44:Q50" si="32">O44-L44</f>
        <v>-78.551724137930989</v>
      </c>
      <c r="R44" s="140">
        <f t="shared" si="27"/>
        <v>0.84289655172413802</v>
      </c>
      <c r="S44" s="894">
        <f>R56</f>
        <v>0.92366534003543188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879"/>
      <c r="AC44" s="879"/>
      <c r="AD44" s="531"/>
      <c r="AE44" s="531">
        <v>1</v>
      </c>
      <c r="AF44" s="144">
        <f t="shared" si="28"/>
        <v>107.24137931034511</v>
      </c>
      <c r="AG44" s="539">
        <f t="shared" si="7"/>
        <v>1.0536206896551725</v>
      </c>
      <c r="AH44" s="911">
        <f>AG56</f>
        <v>1.0126876625724313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1926</v>
      </c>
      <c r="H45" s="45">
        <f>F45*G45</f>
        <v>47629.98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</v>
      </c>
      <c r="O45" s="138">
        <f t="shared" si="30"/>
        <v>428</v>
      </c>
      <c r="P45" s="51">
        <f t="shared" si="31"/>
        <v>1</v>
      </c>
      <c r="Q45" s="139">
        <f t="shared" si="32"/>
        <v>-72</v>
      </c>
      <c r="R45" s="140">
        <f t="shared" si="27"/>
        <v>0.85599999999999998</v>
      </c>
      <c r="S45" s="894"/>
      <c r="T45" s="89">
        <v>0.16874999999999998</v>
      </c>
      <c r="U45" s="89">
        <v>0.20624999999999999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879"/>
      <c r="AC45" s="879"/>
      <c r="AD45" s="531"/>
      <c r="AE45" s="531"/>
      <c r="AF45" s="144">
        <f t="shared" si="28"/>
        <v>140</v>
      </c>
      <c r="AG45" s="539">
        <f t="shared" si="7"/>
        <v>1.07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2073</v>
      </c>
      <c r="H46" s="45">
        <f t="shared" ref="H46:H51" si="34">F46*G46</f>
        <v>65154.39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1480.7142857142851</v>
      </c>
      <c r="O46" s="138">
        <f t="shared" si="30"/>
        <v>211.53061224489787</v>
      </c>
      <c r="P46" s="51">
        <f t="shared" si="31"/>
        <v>0</v>
      </c>
      <c r="Q46" s="139">
        <f t="shared" si="32"/>
        <v>-2.7551020408164106</v>
      </c>
      <c r="R46" s="140">
        <f t="shared" si="27"/>
        <v>0.98714285714285677</v>
      </c>
      <c r="S46" s="894"/>
      <c r="T46" s="89">
        <v>0.22013888888888888</v>
      </c>
      <c r="U46" s="89">
        <v>0.27847222222222223</v>
      </c>
      <c r="V46" s="142">
        <v>20</v>
      </c>
      <c r="W46" s="143">
        <f t="shared" si="33"/>
        <v>84.000000000000028</v>
      </c>
      <c r="X46" s="123">
        <v>0.21111111111111111</v>
      </c>
      <c r="Y46" s="123">
        <v>0.21944444444444444</v>
      </c>
      <c r="Z46" s="124"/>
      <c r="AA46" s="124"/>
      <c r="AB46" s="879"/>
      <c r="AC46" s="879"/>
      <c r="AD46" s="531"/>
      <c r="AE46" s="531"/>
      <c r="AF46" s="144">
        <f t="shared" si="28"/>
        <v>-19.285714285714903</v>
      </c>
      <c r="AG46" s="539">
        <f t="shared" si="7"/>
        <v>0.98714285714285677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2624</v>
      </c>
      <c r="H47" s="45">
        <f t="shared" si="34"/>
        <v>74705.279999999999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1471.4018691588783</v>
      </c>
      <c r="O47" s="138">
        <f t="shared" si="30"/>
        <v>210.20026702269689</v>
      </c>
      <c r="P47" s="51">
        <f t="shared" si="31"/>
        <v>0</v>
      </c>
      <c r="Q47" s="139">
        <f t="shared" si="32"/>
        <v>-4.0854472630173859</v>
      </c>
      <c r="R47" s="140">
        <f t="shared" si="27"/>
        <v>0.98093457943925222</v>
      </c>
      <c r="S47" s="894"/>
      <c r="T47" s="89">
        <v>0.29236111111111113</v>
      </c>
      <c r="U47" s="89">
        <v>0.3666666666666667</v>
      </c>
      <c r="V47" s="137">
        <v>20</v>
      </c>
      <c r="W47" s="143">
        <f t="shared" si="33"/>
        <v>107.00000000000001</v>
      </c>
      <c r="X47" s="123">
        <v>0.28333333333333333</v>
      </c>
      <c r="Y47" s="123">
        <v>0.29166666666666669</v>
      </c>
      <c r="Z47" s="124"/>
      <c r="AA47" s="124"/>
      <c r="AB47" s="879"/>
      <c r="AC47" s="879"/>
      <c r="AD47" s="531"/>
      <c r="AE47" s="531"/>
      <c r="AF47" s="144">
        <f t="shared" si="28"/>
        <v>-28.598130841121701</v>
      </c>
      <c r="AG47" s="539">
        <f t="shared" si="7"/>
        <v>0.98093457943925222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1722</v>
      </c>
      <c r="H48" s="45">
        <f t="shared" si="34"/>
        <v>20422.919999999998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1476.0000000000002</v>
      </c>
      <c r="O48" s="138">
        <f t="shared" si="30"/>
        <v>246.00000000000003</v>
      </c>
      <c r="P48" s="51">
        <f t="shared" si="31"/>
        <v>0</v>
      </c>
      <c r="Q48" s="139">
        <f t="shared" si="32"/>
        <v>-3.9999999999999716</v>
      </c>
      <c r="R48" s="140">
        <f t="shared" si="27"/>
        <v>0.9840000000000001</v>
      </c>
      <c r="S48" s="894"/>
      <c r="T48" s="89">
        <v>0.38055555555555559</v>
      </c>
      <c r="U48" s="89">
        <v>0.4291666666666667</v>
      </c>
      <c r="V48" s="134">
        <v>20</v>
      </c>
      <c r="W48" s="143">
        <f t="shared" si="33"/>
        <v>69.999999999999986</v>
      </c>
      <c r="X48" s="123">
        <v>0.37083333333333335</v>
      </c>
      <c r="Y48" s="123">
        <v>0.37916666666666665</v>
      </c>
      <c r="Z48" s="124"/>
      <c r="AA48" s="124"/>
      <c r="AB48" s="879"/>
      <c r="AC48" s="879"/>
      <c r="AD48" s="531"/>
      <c r="AE48" s="531"/>
      <c r="AF48" s="144">
        <f t="shared" si="28"/>
        <v>-23.999999999999773</v>
      </c>
      <c r="AG48" s="539">
        <f t="shared" si="7"/>
        <v>0.9840000000000001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3565.25</v>
      </c>
      <c r="H49" s="45">
        <f t="shared" si="34"/>
        <v>35973.372499999998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1485.5208333333337</v>
      </c>
      <c r="O49" s="138">
        <f t="shared" si="30"/>
        <v>247.58680555555563</v>
      </c>
      <c r="P49" s="51">
        <f t="shared" si="31"/>
        <v>0</v>
      </c>
      <c r="Q49" s="139">
        <f t="shared" si="32"/>
        <v>-2.4131944444443718</v>
      </c>
      <c r="R49" s="140">
        <f t="shared" si="27"/>
        <v>0.99034722222222249</v>
      </c>
      <c r="S49" s="894"/>
      <c r="T49" s="89">
        <v>0.43611111111111112</v>
      </c>
      <c r="U49" s="89">
        <v>0.53611111111111109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879"/>
      <c r="AC49" s="879"/>
      <c r="AD49" s="531"/>
      <c r="AE49" s="531"/>
      <c r="AF49" s="144">
        <f t="shared" si="28"/>
        <v>-14.479166666666288</v>
      </c>
      <c r="AG49" s="539">
        <f t="shared" si="7"/>
        <v>0.99034722222222249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2994.81</v>
      </c>
      <c r="H50" s="45">
        <f t="shared" si="34"/>
        <v>30217.632900000001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1485.029752066115</v>
      </c>
      <c r="O50" s="138">
        <f t="shared" si="30"/>
        <v>247.50495867768583</v>
      </c>
      <c r="P50" s="51">
        <f t="shared" si="31"/>
        <v>0</v>
      </c>
      <c r="Q50" s="139">
        <f t="shared" si="32"/>
        <v>-2.4950413223141652</v>
      </c>
      <c r="R50" s="140">
        <f t="shared" si="27"/>
        <v>0.99001983471074329</v>
      </c>
      <c r="S50" s="894"/>
      <c r="T50" s="89">
        <v>0.57638888888888884</v>
      </c>
      <c r="U50" s="89">
        <v>0.66041666666666665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879"/>
      <c r="AC50" s="879"/>
      <c r="AD50" s="531"/>
      <c r="AE50" s="531"/>
      <c r="AF50" s="144">
        <f t="shared" si="28"/>
        <v>-14.970247933885048</v>
      </c>
      <c r="AG50" s="539">
        <f t="shared" si="7"/>
        <v>0.99001983471074329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531"/>
      <c r="AE51" s="531"/>
      <c r="AF51" s="144">
        <f t="shared" si="28"/>
        <v>0</v>
      </c>
      <c r="AG51" s="539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531"/>
      <c r="AE52" s="531"/>
      <c r="AF52" s="144">
        <f t="shared" si="28"/>
        <v>0</v>
      </c>
      <c r="AG52" s="539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531"/>
      <c r="AE53" s="531"/>
      <c r="AF53" s="144">
        <f t="shared" si="28"/>
        <v>0</v>
      </c>
      <c r="AG53" s="539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531"/>
      <c r="AE54" s="531"/>
      <c r="AF54" s="144">
        <f t="shared" si="28"/>
        <v>0</v>
      </c>
      <c r="AG54" s="539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531"/>
      <c r="AE55" s="531"/>
      <c r="AF55" s="144"/>
      <c r="AG55" s="539"/>
      <c r="AH55" s="911"/>
    </row>
    <row r="56" spans="1:34" ht="19.2" customHeight="1">
      <c r="A56" s="919"/>
      <c r="B56" s="157">
        <v>0</v>
      </c>
      <c r="C56" s="268" t="s">
        <v>1121</v>
      </c>
      <c r="D56" s="916" t="s">
        <v>1052</v>
      </c>
      <c r="E56" s="875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1663.7011599404227</v>
      </c>
      <c r="O56" s="104">
        <f t="shared" si="35"/>
        <v>287.46727419470074</v>
      </c>
      <c r="P56" s="158">
        <f>M56-J56</f>
        <v>0.28571428571428559</v>
      </c>
      <c r="Q56" s="117">
        <f>N56-K56</f>
        <v>20.844017083279823</v>
      </c>
      <c r="R56" s="159">
        <f t="shared" ref="R56:R61" si="36">O56/L56</f>
        <v>0.92366534003543188</v>
      </c>
      <c r="S56" s="894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20.844017083279823</v>
      </c>
      <c r="AG56" s="532">
        <f>N56/K56</f>
        <v>1.0126876625724313</v>
      </c>
      <c r="AH56" s="911"/>
    </row>
    <row r="57" spans="1:34" ht="19.2" customHeight="1">
      <c r="A57" s="906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1262</v>
      </c>
      <c r="H57" s="84">
        <f t="shared" ref="H57:H66" si="37">F57*G57</f>
        <v>35664.120000000003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1456.1538461538471</v>
      </c>
      <c r="O57" s="86">
        <f t="shared" ref="O57:O61" si="39">N57/M57</f>
        <v>208.02197802197816</v>
      </c>
      <c r="P57" s="165">
        <f t="shared" ref="P57:P61" si="40">M57-J57</f>
        <v>0</v>
      </c>
      <c r="Q57" s="49">
        <f t="shared" ref="Q57:Q61" si="41">O57-L57</f>
        <v>-6.2637362637361207</v>
      </c>
      <c r="R57" s="535">
        <f t="shared" si="36"/>
        <v>0.97076923076923138</v>
      </c>
      <c r="S57" s="894">
        <f>R69</f>
        <v>0.99009792860456869</v>
      </c>
      <c r="T57" s="50">
        <v>0.125</v>
      </c>
      <c r="U57" s="50">
        <v>0.16111111111111109</v>
      </c>
      <c r="V57" s="533">
        <v>5</v>
      </c>
      <c r="W57" s="544">
        <f>(U57-T57)*24*60</f>
        <v>51.999999999999972</v>
      </c>
      <c r="X57" s="53"/>
      <c r="Y57" s="53"/>
      <c r="Z57" s="54"/>
      <c r="AA57" s="54"/>
      <c r="AB57" s="879"/>
      <c r="AC57" s="879"/>
      <c r="AD57" s="531"/>
      <c r="AE57" s="531"/>
      <c r="AF57" s="48">
        <f t="shared" si="6"/>
        <v>-43.846153846152902</v>
      </c>
      <c r="AG57" s="534">
        <f t="shared" si="7"/>
        <v>0.97076923076923138</v>
      </c>
      <c r="AH57" s="893">
        <f>AG69</f>
        <v>0.98967031747610101</v>
      </c>
    </row>
    <row r="58" spans="1:34" ht="19.2" customHeight="1">
      <c r="A58" s="907"/>
      <c r="B58" s="121" t="s">
        <v>130</v>
      </c>
      <c r="C58" s="531"/>
      <c r="D58" s="42" t="s">
        <v>69</v>
      </c>
      <c r="E58" s="43"/>
      <c r="F58" s="355">
        <v>27.88</v>
      </c>
      <c r="G58" s="44">
        <v>3683</v>
      </c>
      <c r="H58" s="45">
        <f t="shared" si="37"/>
        <v>102682.04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1483.0872483221476</v>
      </c>
      <c r="O58" s="47">
        <f t="shared" si="39"/>
        <v>211.86960690316394</v>
      </c>
      <c r="P58" s="165">
        <f t="shared" si="40"/>
        <v>0</v>
      </c>
      <c r="Q58" s="49">
        <f t="shared" si="41"/>
        <v>-2.4161073825503365</v>
      </c>
      <c r="R58" s="535">
        <f t="shared" si="36"/>
        <v>0.98872483221476515</v>
      </c>
      <c r="S58" s="894"/>
      <c r="T58" s="50">
        <v>0.16805555555555554</v>
      </c>
      <c r="U58" s="50">
        <v>0.27152777777777776</v>
      </c>
      <c r="V58" s="533">
        <v>10</v>
      </c>
      <c r="W58" s="544">
        <f>(U58-T58)*24*60</f>
        <v>149</v>
      </c>
      <c r="X58" s="53"/>
      <c r="Y58" s="53"/>
      <c r="Z58" s="54"/>
      <c r="AA58" s="54"/>
      <c r="AB58" s="912"/>
      <c r="AC58" s="913"/>
      <c r="AD58" s="531"/>
      <c r="AE58" s="531"/>
      <c r="AF58" s="48">
        <f t="shared" si="6"/>
        <v>-16.912751677852384</v>
      </c>
      <c r="AG58" s="535">
        <f t="shared" si="7"/>
        <v>0.98872483221476504</v>
      </c>
      <c r="AH58" s="894"/>
    </row>
    <row r="59" spans="1:34" ht="19.2" customHeight="1">
      <c r="A59" s="907"/>
      <c r="B59" s="121" t="s">
        <v>130</v>
      </c>
      <c r="C59" s="531"/>
      <c r="D59" s="42" t="s">
        <v>70</v>
      </c>
      <c r="E59" s="43"/>
      <c r="F59" s="355">
        <v>28</v>
      </c>
      <c r="G59" s="44">
        <v>3585</v>
      </c>
      <c r="H59" s="45">
        <f t="shared" si="37"/>
        <v>100380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1493.7500000000005</v>
      </c>
      <c r="O59" s="47">
        <f t="shared" si="39"/>
        <v>213.3928571428572</v>
      </c>
      <c r="P59" s="165">
        <f t="shared" si="40"/>
        <v>0</v>
      </c>
      <c r="Q59" s="49">
        <f t="shared" si="41"/>
        <v>-0.89285714285708195</v>
      </c>
      <c r="R59" s="535">
        <f t="shared" si="36"/>
        <v>0.99583333333333357</v>
      </c>
      <c r="S59" s="894"/>
      <c r="T59" s="50">
        <v>0.28472222222222221</v>
      </c>
      <c r="U59" s="50">
        <v>0.38472222222222219</v>
      </c>
      <c r="V59" s="142">
        <v>20</v>
      </c>
      <c r="W59" s="544">
        <f t="shared" ref="W59:W69" si="42">(U59-T59)*24*60</f>
        <v>143.99999999999997</v>
      </c>
      <c r="X59" s="53">
        <v>0.27499999999999997</v>
      </c>
      <c r="Y59" s="53">
        <v>0.28333333333333333</v>
      </c>
      <c r="Z59" s="54"/>
      <c r="AA59" s="54"/>
      <c r="AB59" s="879"/>
      <c r="AC59" s="879"/>
      <c r="AD59" s="531"/>
      <c r="AE59" s="531"/>
      <c r="AF59" s="48">
        <f t="shared" si="6"/>
        <v>-6.2499999999995453</v>
      </c>
      <c r="AG59" s="535">
        <f t="shared" si="7"/>
        <v>0.99583333333333368</v>
      </c>
      <c r="AH59" s="894"/>
    </row>
    <row r="60" spans="1:34" ht="19.2" customHeight="1">
      <c r="A60" s="907"/>
      <c r="B60" s="121" t="s">
        <v>132</v>
      </c>
      <c r="C60" s="531"/>
      <c r="D60" s="42" t="s">
        <v>66</v>
      </c>
      <c r="E60" s="43"/>
      <c r="F60" s="355">
        <v>10.09</v>
      </c>
      <c r="G60" s="44">
        <v>4420.91</v>
      </c>
      <c r="H60" s="45">
        <f t="shared" si="37"/>
        <v>44606.981899999999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1498.6135593220342</v>
      </c>
      <c r="O60" s="47">
        <f t="shared" si="39"/>
        <v>249.76892655367237</v>
      </c>
      <c r="P60" s="165">
        <f t="shared" si="40"/>
        <v>0</v>
      </c>
      <c r="Q60" s="49">
        <f t="shared" si="41"/>
        <v>-0.23107344632762761</v>
      </c>
      <c r="R60" s="535">
        <f t="shared" si="36"/>
        <v>0.99907570621468944</v>
      </c>
      <c r="S60" s="894"/>
      <c r="T60" s="50">
        <v>0.40208333333333329</v>
      </c>
      <c r="U60" s="50">
        <v>0.52499999999999991</v>
      </c>
      <c r="V60" s="142">
        <v>25</v>
      </c>
      <c r="W60" s="544">
        <f t="shared" si="42"/>
        <v>176.99999999999994</v>
      </c>
      <c r="X60" s="53">
        <v>0.3888888888888889</v>
      </c>
      <c r="Y60" s="53">
        <v>0.40138888888888885</v>
      </c>
      <c r="Z60" s="54"/>
      <c r="AA60" s="54"/>
      <c r="AB60" s="879"/>
      <c r="AC60" s="879"/>
      <c r="AD60" s="531"/>
      <c r="AE60" s="531"/>
      <c r="AF60" s="48">
        <f t="shared" si="6"/>
        <v>-1.3864406779657656</v>
      </c>
      <c r="AG60" s="534">
        <f t="shared" si="7"/>
        <v>0.99907570621468944</v>
      </c>
      <c r="AH60" s="894"/>
    </row>
    <row r="61" spans="1:34" ht="19.2" customHeight="1">
      <c r="A61" s="907"/>
      <c r="B61" s="121" t="s">
        <v>132</v>
      </c>
      <c r="C61" s="531"/>
      <c r="D61" s="42" t="s">
        <v>66</v>
      </c>
      <c r="E61" s="43"/>
      <c r="F61" s="355">
        <v>10.09</v>
      </c>
      <c r="G61" s="44">
        <v>3280.03</v>
      </c>
      <c r="H61" s="45">
        <f t="shared" si="37"/>
        <v>33095.502700000005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1490.9227272727273</v>
      </c>
      <c r="O61" s="47">
        <f t="shared" si="39"/>
        <v>248.48712121212122</v>
      </c>
      <c r="P61" s="165">
        <f t="shared" si="40"/>
        <v>0</v>
      </c>
      <c r="Q61" s="49">
        <f t="shared" si="41"/>
        <v>-1.5128787878787762</v>
      </c>
      <c r="R61" s="535">
        <f t="shared" si="36"/>
        <v>0.99394848484848486</v>
      </c>
      <c r="S61" s="894"/>
      <c r="T61" s="50">
        <v>0.56527777777777766</v>
      </c>
      <c r="U61" s="50">
        <v>0.65694444444444433</v>
      </c>
      <c r="V61" s="142">
        <v>5</v>
      </c>
      <c r="W61" s="544">
        <f t="shared" si="42"/>
        <v>132</v>
      </c>
      <c r="X61" s="53"/>
      <c r="Y61" s="53"/>
      <c r="Z61" s="54"/>
      <c r="AA61" s="54"/>
      <c r="AB61" s="879"/>
      <c r="AC61" s="879"/>
      <c r="AD61" s="531"/>
      <c r="AE61" s="531">
        <v>1</v>
      </c>
      <c r="AF61" s="48">
        <f t="shared" si="6"/>
        <v>-9.077272727272657</v>
      </c>
      <c r="AG61" s="535">
        <f t="shared" si="7"/>
        <v>0.99394848484848486</v>
      </c>
      <c r="AH61" s="894"/>
    </row>
    <row r="62" spans="1:34" ht="19.2" customHeight="1">
      <c r="A62" s="907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894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879"/>
      <c r="AC62" s="879"/>
      <c r="AD62" s="531"/>
      <c r="AE62" s="531"/>
      <c r="AF62" s="48">
        <f t="shared" si="6"/>
        <v>0</v>
      </c>
      <c r="AG62" s="535" t="e">
        <f t="shared" si="7"/>
        <v>#DIV/0!</v>
      </c>
      <c r="AH62" s="894"/>
    </row>
    <row r="63" spans="1:34" ht="19.2" customHeight="1">
      <c r="A63" s="907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894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879"/>
      <c r="AC63" s="879"/>
      <c r="AD63" s="531"/>
      <c r="AE63" s="531"/>
      <c r="AF63" s="48">
        <f t="shared" si="6"/>
        <v>0</v>
      </c>
      <c r="AG63" s="534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894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879"/>
      <c r="AC64" s="879"/>
      <c r="AD64" s="531"/>
      <c r="AE64" s="531"/>
      <c r="AF64" s="48">
        <f t="shared" si="6"/>
        <v>0</v>
      </c>
      <c r="AG64" s="535" t="e">
        <f t="shared" si="7"/>
        <v>#DIV/0!</v>
      </c>
      <c r="AH64" s="894"/>
    </row>
    <row r="65" spans="1:34" ht="19.2" customHeight="1">
      <c r="A65" s="908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894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879"/>
      <c r="AC65" s="879"/>
      <c r="AD65" s="531"/>
      <c r="AE65" s="531"/>
      <c r="AF65" s="48">
        <f t="shared" si="6"/>
        <v>0</v>
      </c>
      <c r="AG65" s="535" t="e">
        <f t="shared" si="7"/>
        <v>#DIV/0!</v>
      </c>
      <c r="AH65" s="894"/>
    </row>
    <row r="66" spans="1:34" ht="19.2" customHeight="1">
      <c r="A66" s="908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894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879"/>
      <c r="AC66" s="879"/>
      <c r="AD66" s="531"/>
      <c r="AE66" s="531"/>
      <c r="AF66" s="48">
        <f t="shared" si="6"/>
        <v>0</v>
      </c>
      <c r="AG66" s="534" t="e">
        <f t="shared" si="7"/>
        <v>#DIV/0!</v>
      </c>
      <c r="AH66" s="894"/>
    </row>
    <row r="67" spans="1:34" ht="19.2" customHeight="1">
      <c r="A67" s="908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894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879"/>
      <c r="AC67" s="879"/>
      <c r="AD67" s="531"/>
      <c r="AE67" s="531"/>
      <c r="AF67" s="48">
        <f t="shared" si="6"/>
        <v>0</v>
      </c>
      <c r="AG67" s="535" t="e">
        <f t="shared" si="7"/>
        <v>#DIV/0!</v>
      </c>
      <c r="AH67" s="894"/>
    </row>
    <row r="68" spans="1:34" ht="19.2" customHeight="1">
      <c r="A68" s="908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894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879"/>
      <c r="AC68" s="879"/>
      <c r="AD68" s="531"/>
      <c r="AE68" s="531"/>
      <c r="AF68" s="48"/>
      <c r="AG68" s="535"/>
      <c r="AH68" s="894"/>
    </row>
    <row r="69" spans="1:34" ht="19.2" customHeight="1">
      <c r="A69" s="908"/>
      <c r="B69" s="168">
        <v>0</v>
      </c>
      <c r="C69" s="6" t="s">
        <v>1123</v>
      </c>
      <c r="D69" s="875" t="s">
        <v>1052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1484.5054762141515</v>
      </c>
      <c r="O69" s="73">
        <f t="shared" si="43"/>
        <v>226.30809796675857</v>
      </c>
      <c r="P69" s="48">
        <f>M69-J69</f>
        <v>0</v>
      </c>
      <c r="Q69" s="49">
        <f>N69-K69</f>
        <v>-15.494523785848514</v>
      </c>
      <c r="R69" s="172">
        <f t="shared" ref="R69:R74" si="44">O69/L69</f>
        <v>0.99009792860456869</v>
      </c>
      <c r="S69" s="894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1</v>
      </c>
      <c r="AF69" s="48">
        <f t="shared" si="6"/>
        <v>-15.494523785848514</v>
      </c>
      <c r="AG69" s="535">
        <f t="shared" si="7"/>
        <v>0.98967031747610101</v>
      </c>
      <c r="AH69" s="894"/>
    </row>
    <row r="70" spans="1:34" ht="19.2" customHeight="1">
      <c r="A70" s="909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1652.6999999999998</v>
      </c>
      <c r="H70" s="45">
        <f>F70*G70</f>
        <v>82486.256999999983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4" si="45">G70/W70*60</f>
        <v>1458.2647058823527</v>
      </c>
      <c r="O70" s="47">
        <f t="shared" ref="O70:O74" si="46">N70/M70</f>
        <v>85.780276816608989</v>
      </c>
      <c r="P70" s="48">
        <f t="shared" ref="P70:P74" si="47">M70-J70</f>
        <v>0</v>
      </c>
      <c r="Q70" s="49">
        <f t="shared" ref="Q70:Q74" si="48">O70-L70</f>
        <v>-2.4550173010380689</v>
      </c>
      <c r="R70" s="535">
        <f t="shared" si="44"/>
        <v>0.9721764705882352</v>
      </c>
      <c r="S70" s="894">
        <f>R82</f>
        <v>0.94889347991634132</v>
      </c>
      <c r="T70" s="50">
        <v>0.25</v>
      </c>
      <c r="U70" s="50">
        <v>0.29722222222222222</v>
      </c>
      <c r="V70" s="533">
        <v>5</v>
      </c>
      <c r="W70" s="544">
        <f>(U70-T70)*24*60</f>
        <v>68</v>
      </c>
      <c r="X70" s="533"/>
      <c r="Y70" s="533"/>
      <c r="Z70" s="54"/>
      <c r="AA70" s="54"/>
      <c r="AB70" s="879"/>
      <c r="AC70" s="879"/>
      <c r="AD70" s="531"/>
      <c r="AE70" s="531"/>
      <c r="AF70" s="48">
        <f t="shared" si="6"/>
        <v>-41.7352941176473</v>
      </c>
      <c r="AG70" s="535">
        <f t="shared" si="7"/>
        <v>0.97217647058823509</v>
      </c>
      <c r="AH70" s="894">
        <f>AG82</f>
        <v>0.94748767256530031</v>
      </c>
    </row>
    <row r="71" spans="1:34" ht="19.2" customHeight="1">
      <c r="A71" s="909"/>
      <c r="B71" s="533" t="s">
        <v>129</v>
      </c>
      <c r="C71" s="41"/>
      <c r="D71" s="173" t="s">
        <v>197</v>
      </c>
      <c r="E71" s="43"/>
      <c r="F71" s="355">
        <v>62.13</v>
      </c>
      <c r="G71" s="44">
        <v>1773</v>
      </c>
      <c r="H71" s="45">
        <f>F71*G71</f>
        <v>110156.49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1477.5000000000002</v>
      </c>
      <c r="O71" s="47">
        <f t="shared" si="46"/>
        <v>105.53571428571431</v>
      </c>
      <c r="P71" s="48">
        <f t="shared" si="47"/>
        <v>0</v>
      </c>
      <c r="Q71" s="49">
        <f t="shared" si="48"/>
        <v>-1.6071428571428328</v>
      </c>
      <c r="R71" s="535">
        <f t="shared" si="44"/>
        <v>0.98500000000000021</v>
      </c>
      <c r="S71" s="894"/>
      <c r="T71" s="50">
        <v>0.30208333333333331</v>
      </c>
      <c r="U71" s="50">
        <v>0.3520833333333333</v>
      </c>
      <c r="V71" s="533">
        <v>7</v>
      </c>
      <c r="W71" s="544">
        <f t="shared" ref="W71:W81" si="49">(U71-T71)*24*60</f>
        <v>71.999999999999986</v>
      </c>
      <c r="X71" s="53"/>
      <c r="Y71" s="53"/>
      <c r="Z71" s="54"/>
      <c r="AA71" s="54"/>
      <c r="AB71" s="879"/>
      <c r="AC71" s="879"/>
      <c r="AD71" s="531"/>
      <c r="AE71" s="531"/>
      <c r="AF71" s="48">
        <f>N71-K71</f>
        <v>-22.499999999999773</v>
      </c>
      <c r="AG71" s="535">
        <f>N71/K71</f>
        <v>0.9850000000000001</v>
      </c>
      <c r="AH71" s="894"/>
    </row>
    <row r="72" spans="1:34" ht="19.2" customHeight="1">
      <c r="A72" s="909"/>
      <c r="B72" s="533" t="s">
        <v>128</v>
      </c>
      <c r="C72" s="66"/>
      <c r="D72" s="173" t="s">
        <v>72</v>
      </c>
      <c r="E72" s="43"/>
      <c r="F72" s="355">
        <v>53.36</v>
      </c>
      <c r="G72" s="44">
        <v>4726.5700000000006</v>
      </c>
      <c r="H72" s="45">
        <f t="shared" ref="H72:H80" si="50">F72*G72</f>
        <v>252209.77520000003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1350.4485714285718</v>
      </c>
      <c r="O72" s="47">
        <f t="shared" si="46"/>
        <v>71.076240601503784</v>
      </c>
      <c r="P72" s="48">
        <f t="shared" si="47"/>
        <v>0</v>
      </c>
      <c r="Q72" s="49">
        <f t="shared" si="48"/>
        <v>-4.7132330827067364</v>
      </c>
      <c r="R72" s="535">
        <f t="shared" si="44"/>
        <v>0.93781150793650836</v>
      </c>
      <c r="S72" s="894"/>
      <c r="T72" s="50">
        <v>0.36736111111111108</v>
      </c>
      <c r="U72" s="50">
        <v>0.5131944444444444</v>
      </c>
      <c r="V72" s="533">
        <v>22</v>
      </c>
      <c r="W72" s="544">
        <f t="shared" si="49"/>
        <v>209.99999999999997</v>
      </c>
      <c r="X72" s="53">
        <v>0.35694444444444445</v>
      </c>
      <c r="Y72" s="53">
        <v>0.3666666666666667</v>
      </c>
      <c r="Z72" s="54"/>
      <c r="AA72" s="54"/>
      <c r="AB72" s="879"/>
      <c r="AC72" s="879"/>
      <c r="AD72" s="531"/>
      <c r="AE72" s="531"/>
      <c r="AF72" s="48">
        <f>N72-K72</f>
        <v>-89.551428571428232</v>
      </c>
      <c r="AG72" s="535">
        <f>N72/K72</f>
        <v>0.93781150793650814</v>
      </c>
      <c r="AH72" s="894"/>
    </row>
    <row r="73" spans="1:34" ht="19.2" customHeight="1">
      <c r="A73" s="909"/>
      <c r="B73" s="533" t="s">
        <v>128</v>
      </c>
      <c r="C73" s="175"/>
      <c r="D73" s="176" t="s">
        <v>73</v>
      </c>
      <c r="E73" s="177"/>
      <c r="F73" s="355">
        <v>53.76</v>
      </c>
      <c r="G73" s="44">
        <v>2615</v>
      </c>
      <c r="H73" s="45">
        <f t="shared" si="50"/>
        <v>140582.39999999999</v>
      </c>
      <c r="I73" s="531"/>
      <c r="J73" s="178">
        <v>16</v>
      </c>
      <c r="K73" s="179">
        <v>1440</v>
      </c>
      <c r="L73" s="86">
        <v>90</v>
      </c>
      <c r="M73" s="542">
        <v>16</v>
      </c>
      <c r="N73" s="44">
        <f t="shared" si="45"/>
        <v>1318.4873949579826</v>
      </c>
      <c r="O73" s="47">
        <f t="shared" si="46"/>
        <v>82.405462184873912</v>
      </c>
      <c r="P73" s="48">
        <f t="shared" si="47"/>
        <v>0</v>
      </c>
      <c r="Q73" s="49">
        <f t="shared" si="48"/>
        <v>-7.5945378151260883</v>
      </c>
      <c r="R73" s="535">
        <f t="shared" si="44"/>
        <v>0.91561624649859907</v>
      </c>
      <c r="S73" s="894"/>
      <c r="T73" s="50">
        <v>0.55347222222222214</v>
      </c>
      <c r="U73" s="50">
        <v>0.63611111111111107</v>
      </c>
      <c r="V73" s="533">
        <v>5</v>
      </c>
      <c r="W73" s="544">
        <f t="shared" si="49"/>
        <v>119.00000000000006</v>
      </c>
      <c r="X73" s="180"/>
      <c r="Y73" s="180"/>
      <c r="Z73" s="124"/>
      <c r="AA73" s="124"/>
      <c r="AB73" s="879"/>
      <c r="AC73" s="879"/>
      <c r="AD73" s="531"/>
      <c r="AE73" s="531">
        <v>1</v>
      </c>
      <c r="AF73" s="48">
        <f>N73-K73</f>
        <v>-121.51260504201741</v>
      </c>
      <c r="AG73" s="535">
        <f>N73/K73</f>
        <v>0.91561624649859907</v>
      </c>
      <c r="AH73" s="894"/>
    </row>
    <row r="74" spans="1:34" ht="19.2" customHeight="1">
      <c r="A74" s="909"/>
      <c r="B74" s="533" t="s">
        <v>128</v>
      </c>
      <c r="C74" s="175"/>
      <c r="D74" s="176" t="s">
        <v>74</v>
      </c>
      <c r="E74" s="177"/>
      <c r="F74" s="355">
        <v>47.51</v>
      </c>
      <c r="G74" s="44">
        <v>1952</v>
      </c>
      <c r="H74" s="45">
        <f t="shared" si="50"/>
        <v>92739.51999999999</v>
      </c>
      <c r="I74" s="533"/>
      <c r="J74" s="46">
        <v>17</v>
      </c>
      <c r="K74" s="174">
        <v>1440</v>
      </c>
      <c r="L74" s="47">
        <v>84.705882352941174</v>
      </c>
      <c r="M74" s="545">
        <v>17</v>
      </c>
      <c r="N74" s="44">
        <f t="shared" si="45"/>
        <v>1330.909090909091</v>
      </c>
      <c r="O74" s="47">
        <f t="shared" si="46"/>
        <v>78.288770053475943</v>
      </c>
      <c r="P74" s="48">
        <f t="shared" si="47"/>
        <v>0</v>
      </c>
      <c r="Q74" s="49">
        <f t="shared" si="48"/>
        <v>-6.4171122994652308</v>
      </c>
      <c r="R74" s="535">
        <f t="shared" si="44"/>
        <v>0.92424242424242431</v>
      </c>
      <c r="S74" s="894"/>
      <c r="T74" s="50">
        <v>0.65208333333333335</v>
      </c>
      <c r="U74" s="50">
        <v>0.71319444444444446</v>
      </c>
      <c r="V74" s="533">
        <v>23</v>
      </c>
      <c r="W74" s="544">
        <f t="shared" si="49"/>
        <v>88</v>
      </c>
      <c r="X74" s="180">
        <v>0.64027777777777783</v>
      </c>
      <c r="Y74" s="180">
        <v>0.65138888888888891</v>
      </c>
      <c r="Z74" s="124"/>
      <c r="AA74" s="124"/>
      <c r="AB74" s="879"/>
      <c r="AC74" s="879"/>
      <c r="AD74" s="531"/>
      <c r="AE74" s="531"/>
      <c r="AF74" s="48">
        <f t="shared" ref="AF74:AF80" si="51">N74-K74</f>
        <v>-109.09090909090901</v>
      </c>
      <c r="AG74" s="535">
        <f t="shared" ref="AG74:AG80" si="52">N74/K74</f>
        <v>0.92424242424242431</v>
      </c>
      <c r="AH74" s="894"/>
    </row>
    <row r="75" spans="1:34" ht="19.2" customHeight="1">
      <c r="A75" s="909"/>
      <c r="B75" s="53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33"/>
      <c r="J75" s="87"/>
      <c r="K75" s="57"/>
      <c r="L75" s="86"/>
      <c r="M75" s="545"/>
      <c r="N75" s="44"/>
      <c r="O75" s="47"/>
      <c r="P75" s="48"/>
      <c r="Q75" s="49"/>
      <c r="R75" s="535"/>
      <c r="S75" s="894"/>
      <c r="T75" s="50"/>
      <c r="U75" s="50"/>
      <c r="V75" s="533"/>
      <c r="W75" s="544">
        <f t="shared" si="49"/>
        <v>0</v>
      </c>
      <c r="X75" s="180"/>
      <c r="Y75" s="180"/>
      <c r="Z75" s="124"/>
      <c r="AA75" s="124"/>
      <c r="AB75" s="879"/>
      <c r="AC75" s="879"/>
      <c r="AD75" s="531"/>
      <c r="AE75" s="531"/>
      <c r="AF75" s="48">
        <f t="shared" si="51"/>
        <v>0</v>
      </c>
      <c r="AG75" s="535" t="e">
        <f t="shared" si="52"/>
        <v>#DIV/0!</v>
      </c>
      <c r="AH75" s="894"/>
    </row>
    <row r="76" spans="1:34" ht="19.2" customHeight="1">
      <c r="A76" s="909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894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879"/>
      <c r="AC76" s="879"/>
      <c r="AD76" s="531"/>
      <c r="AE76" s="531"/>
      <c r="AF76" s="48">
        <f t="shared" si="51"/>
        <v>0</v>
      </c>
      <c r="AG76" s="535" t="e">
        <f t="shared" si="52"/>
        <v>#DIV/0!</v>
      </c>
      <c r="AH76" s="894"/>
    </row>
    <row r="77" spans="1:34" ht="19.2" customHeight="1">
      <c r="A77" s="909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894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879"/>
      <c r="AC77" s="879"/>
      <c r="AD77" s="531"/>
      <c r="AE77" s="531"/>
      <c r="AF77" s="48">
        <f t="shared" si="51"/>
        <v>0</v>
      </c>
      <c r="AG77" s="535" t="e">
        <f t="shared" si="52"/>
        <v>#DIV/0!</v>
      </c>
      <c r="AH77" s="894"/>
    </row>
    <row r="78" spans="1:34" ht="19.2" customHeight="1">
      <c r="A78" s="909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894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879"/>
      <c r="AC78" s="879"/>
      <c r="AD78" s="531"/>
      <c r="AE78" s="531"/>
      <c r="AF78" s="48">
        <f t="shared" si="51"/>
        <v>0</v>
      </c>
      <c r="AG78" s="535" t="e">
        <f t="shared" si="52"/>
        <v>#DIV/0!</v>
      </c>
      <c r="AH78" s="894"/>
    </row>
    <row r="79" spans="1:34" ht="19.2" customHeight="1">
      <c r="A79" s="909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894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879"/>
      <c r="AC79" s="879"/>
      <c r="AD79" s="531"/>
      <c r="AE79" s="531"/>
      <c r="AF79" s="48">
        <f t="shared" si="51"/>
        <v>0</v>
      </c>
      <c r="AG79" s="535" t="e">
        <f t="shared" si="52"/>
        <v>#DIV/0!</v>
      </c>
      <c r="AH79" s="894"/>
    </row>
    <row r="80" spans="1:34" ht="19.2" customHeight="1">
      <c r="A80" s="909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894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879"/>
      <c r="AC80" s="879"/>
      <c r="AD80" s="531"/>
      <c r="AE80" s="531"/>
      <c r="AF80" s="48">
        <f t="shared" si="51"/>
        <v>0</v>
      </c>
      <c r="AG80" s="535" t="e">
        <f t="shared" si="52"/>
        <v>#DIV/0!</v>
      </c>
      <c r="AH80" s="894"/>
    </row>
    <row r="81" spans="1:34" ht="19.2" customHeight="1">
      <c r="A81" s="909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894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879"/>
      <c r="AC81" s="879"/>
      <c r="AD81" s="531"/>
      <c r="AE81" s="531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1125</v>
      </c>
      <c r="D82" s="875" t="s">
        <v>1052</v>
      </c>
      <c r="E82" s="875"/>
      <c r="F82" s="365"/>
      <c r="G82" s="101"/>
      <c r="H82" s="102"/>
      <c r="I82" s="103"/>
      <c r="J82" s="101">
        <v>16.600000000000001</v>
      </c>
      <c r="K82" s="101">
        <v>1464</v>
      </c>
      <c r="L82" s="104">
        <v>89.174701459531178</v>
      </c>
      <c r="M82" s="101">
        <f t="shared" ref="M82:O82" si="53">AVERAGE(M70:M81)</f>
        <v>16.600000000000001</v>
      </c>
      <c r="N82" s="101">
        <f t="shared" si="53"/>
        <v>1387.1219526355997</v>
      </c>
      <c r="O82" s="184">
        <f t="shared" si="53"/>
        <v>84.617292788435378</v>
      </c>
      <c r="P82" s="116">
        <f>M82-J82</f>
        <v>0</v>
      </c>
      <c r="Q82" s="117">
        <f>N82-K82</f>
        <v>-76.878047364400345</v>
      </c>
      <c r="R82" s="172">
        <f>O82/L82</f>
        <v>0.94889347991634132</v>
      </c>
      <c r="S82" s="894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1</v>
      </c>
      <c r="AF82" s="48">
        <f>N82-K82</f>
        <v>-76.878047364400345</v>
      </c>
      <c r="AG82" s="535">
        <f>N82/K82</f>
        <v>0.94748767256530031</v>
      </c>
      <c r="AH82" s="894"/>
    </row>
    <row r="83" spans="1:34" ht="19.2" customHeight="1">
      <c r="A83" s="902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2340.65</v>
      </c>
      <c r="H83" s="84">
        <f t="shared" ref="H83:H94" si="54">F83*G83</f>
        <v>118600.73550000001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1363.4854368932038</v>
      </c>
      <c r="O83" s="183">
        <f t="shared" ref="O83:O89" si="56">N83/M83</f>
        <v>75.749190938511319</v>
      </c>
      <c r="P83" s="54">
        <f t="shared" ref="P83:P89" si="57">M83-J83</f>
        <v>0</v>
      </c>
      <c r="Q83" s="88">
        <f t="shared" ref="Q83:Q89" si="58">O83-L83</f>
        <v>-7.5841423948220097</v>
      </c>
      <c r="R83" s="185">
        <f t="shared" ref="R83:R89" si="59">O83/L83</f>
        <v>0.90899029126213593</v>
      </c>
      <c r="S83" s="894">
        <f>R95</f>
        <v>0.88722906872024432</v>
      </c>
      <c r="T83" s="50">
        <v>0.33333333333333331</v>
      </c>
      <c r="U83" s="50">
        <v>0.40486111111111112</v>
      </c>
      <c r="V83" s="533">
        <v>5</v>
      </c>
      <c r="W83" s="544">
        <f t="shared" ref="W83:W93" si="60">(U83-T83)*24*60</f>
        <v>103.00000000000003</v>
      </c>
      <c r="X83" s="53"/>
      <c r="Y83" s="53"/>
      <c r="Z83" s="54"/>
      <c r="AA83" s="54"/>
      <c r="AB83" s="879"/>
      <c r="AC83" s="879"/>
      <c r="AD83" s="531"/>
      <c r="AE83" s="531"/>
      <c r="AF83" s="48">
        <f t="shared" ref="AF83:AF173" si="61">N83-K83</f>
        <v>-136.51456310679623</v>
      </c>
      <c r="AG83" s="535">
        <f t="shared" ref="AG83:AG173" si="62">N83/K83</f>
        <v>0.90899029126213582</v>
      </c>
      <c r="AH83" s="894">
        <f>AG95</f>
        <v>0.87841974802357492</v>
      </c>
    </row>
    <row r="84" spans="1:34" ht="19.2" customHeight="1">
      <c r="A84" s="903"/>
      <c r="B84" s="110" t="s">
        <v>128</v>
      </c>
      <c r="C84" s="540"/>
      <c r="D84" s="186" t="s">
        <v>185</v>
      </c>
      <c r="E84" s="43"/>
      <c r="F84" s="362">
        <v>61.02</v>
      </c>
      <c r="G84" s="44">
        <v>2398</v>
      </c>
      <c r="H84" s="84">
        <f t="shared" si="54"/>
        <v>146325.96000000002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1319.9999999999998</v>
      </c>
      <c r="O84" s="183">
        <f t="shared" si="56"/>
        <v>77.647058823529392</v>
      </c>
      <c r="P84" s="54">
        <f t="shared" si="57"/>
        <v>0</v>
      </c>
      <c r="Q84" s="88">
        <f t="shared" si="58"/>
        <v>-7.0588235294117823</v>
      </c>
      <c r="R84" s="185">
        <f t="shared" si="59"/>
        <v>0.91666666666666641</v>
      </c>
      <c r="S84" s="894"/>
      <c r="T84" s="50">
        <v>0.4201388888888889</v>
      </c>
      <c r="U84" s="50">
        <v>0.49583333333333335</v>
      </c>
      <c r="V84" s="533">
        <v>22</v>
      </c>
      <c r="W84" s="544">
        <f t="shared" si="60"/>
        <v>109.00000000000001</v>
      </c>
      <c r="X84" s="53">
        <v>0.40972222222222227</v>
      </c>
      <c r="Y84" s="53">
        <v>0.41944444444444445</v>
      </c>
      <c r="Z84" s="54"/>
      <c r="AA84" s="54"/>
      <c r="AB84" s="879"/>
      <c r="AC84" s="879"/>
      <c r="AD84" s="531"/>
      <c r="AE84" s="531"/>
      <c r="AF84" s="48">
        <f t="shared" si="61"/>
        <v>-120.00000000000023</v>
      </c>
      <c r="AG84" s="535">
        <f t="shared" si="62"/>
        <v>0.91666666666666652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991</v>
      </c>
      <c r="H85" s="84">
        <f t="shared" si="54"/>
        <v>53603.19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1043.157894736843</v>
      </c>
      <c r="O85" s="183">
        <f t="shared" si="56"/>
        <v>52.157894736842152</v>
      </c>
      <c r="P85" s="54">
        <f t="shared" si="57"/>
        <v>0</v>
      </c>
      <c r="Q85" s="88">
        <f t="shared" si="58"/>
        <v>-12.842105263157848</v>
      </c>
      <c r="R85" s="185">
        <f t="shared" si="59"/>
        <v>0.80242914979757163</v>
      </c>
      <c r="S85" s="894"/>
      <c r="T85" s="50">
        <v>0.53611111111111109</v>
      </c>
      <c r="U85" s="50">
        <v>0.5756944444444444</v>
      </c>
      <c r="V85" s="533">
        <v>5</v>
      </c>
      <c r="W85" s="544">
        <f t="shared" si="60"/>
        <v>56.999999999999957</v>
      </c>
      <c r="X85" s="53"/>
      <c r="Y85" s="53"/>
      <c r="Z85" s="54"/>
      <c r="AA85" s="54"/>
      <c r="AB85" s="879"/>
      <c r="AC85" s="879"/>
      <c r="AD85" s="531"/>
      <c r="AE85" s="531"/>
      <c r="AF85" s="48">
        <f t="shared" si="61"/>
        <v>-256.84210526315701</v>
      </c>
      <c r="AG85" s="535">
        <f t="shared" si="62"/>
        <v>0.80242914979757152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2194</v>
      </c>
      <c r="H86" s="84">
        <f t="shared" si="54"/>
        <v>134031.46000000002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1265.7692307692314</v>
      </c>
      <c r="O86" s="183">
        <f t="shared" si="56"/>
        <v>74.457013574660664</v>
      </c>
      <c r="P86" s="54">
        <f t="shared" si="57"/>
        <v>0</v>
      </c>
      <c r="Q86" s="88">
        <f t="shared" si="58"/>
        <v>-10.24886877828051</v>
      </c>
      <c r="R86" s="185">
        <f t="shared" si="59"/>
        <v>0.87900641025641069</v>
      </c>
      <c r="S86" s="894"/>
      <c r="T86" s="50">
        <v>0.59166666666666656</v>
      </c>
      <c r="U86" s="50">
        <v>0.66388888888888875</v>
      </c>
      <c r="V86" s="533">
        <v>23</v>
      </c>
      <c r="W86" s="544">
        <f t="shared" si="60"/>
        <v>103.99999999999994</v>
      </c>
      <c r="X86" s="53">
        <v>0.57986111111111105</v>
      </c>
      <c r="Y86" s="53">
        <v>0.59027777777777779</v>
      </c>
      <c r="Z86" s="54"/>
      <c r="AA86" s="54"/>
      <c r="AB86" s="879"/>
      <c r="AC86" s="879"/>
      <c r="AD86" s="531">
        <v>1</v>
      </c>
      <c r="AE86" s="531"/>
      <c r="AF86" s="48">
        <f t="shared" si="61"/>
        <v>-174.2307692307686</v>
      </c>
      <c r="AG86" s="535">
        <f t="shared" si="62"/>
        <v>0.87900641025641069</v>
      </c>
      <c r="AH86" s="894"/>
    </row>
    <row r="87" spans="1:34" ht="19.2" customHeight="1">
      <c r="A87" s="903"/>
      <c r="B87" s="110" t="s">
        <v>130</v>
      </c>
      <c r="C87" s="97"/>
      <c r="D87" s="186" t="s">
        <v>61</v>
      </c>
      <c r="E87" s="43"/>
      <c r="F87" s="362">
        <v>43.14</v>
      </c>
      <c r="G87" s="44">
        <v>626.5</v>
      </c>
      <c r="H87" s="84">
        <f t="shared" si="54"/>
        <v>27027.21</v>
      </c>
      <c r="I87" s="533">
        <v>1</v>
      </c>
      <c r="J87" s="87">
        <v>16</v>
      </c>
      <c r="K87" s="57">
        <v>1440</v>
      </c>
      <c r="L87" s="86">
        <v>90</v>
      </c>
      <c r="M87" s="542">
        <v>16</v>
      </c>
      <c r="N87" s="57">
        <f t="shared" si="55"/>
        <v>1296.2068965517215</v>
      </c>
      <c r="O87" s="183">
        <f t="shared" si="56"/>
        <v>81.012931034482591</v>
      </c>
      <c r="P87" s="54">
        <f t="shared" si="57"/>
        <v>0</v>
      </c>
      <c r="Q87" s="88">
        <f t="shared" si="58"/>
        <v>-8.987068965517409</v>
      </c>
      <c r="R87" s="185">
        <f t="shared" si="59"/>
        <v>0.90014367816091767</v>
      </c>
      <c r="S87" s="894"/>
      <c r="T87" s="50">
        <v>0.66874999999999984</v>
      </c>
      <c r="U87" s="50">
        <v>0.68888888888888877</v>
      </c>
      <c r="V87" s="533">
        <v>7</v>
      </c>
      <c r="W87" s="544">
        <f t="shared" si="60"/>
        <v>29.000000000000057</v>
      </c>
      <c r="X87" s="53"/>
      <c r="Y87" s="53"/>
      <c r="Z87" s="54"/>
      <c r="AA87" s="54"/>
      <c r="AB87" s="879"/>
      <c r="AC87" s="879"/>
      <c r="AD87" s="531"/>
      <c r="AE87" s="531"/>
      <c r="AF87" s="48">
        <f t="shared" si="61"/>
        <v>-143.79310344827854</v>
      </c>
      <c r="AG87" s="535">
        <f t="shared" si="62"/>
        <v>0.90014367816091767</v>
      </c>
      <c r="AH87" s="894"/>
    </row>
    <row r="88" spans="1:34" ht="19.2" customHeight="1">
      <c r="A88" s="903"/>
      <c r="B88" s="110" t="s">
        <v>129</v>
      </c>
      <c r="C88" s="540"/>
      <c r="D88" s="186" t="s">
        <v>210</v>
      </c>
      <c r="E88" s="43"/>
      <c r="F88" s="362">
        <v>44.3</v>
      </c>
      <c r="G88" s="57">
        <v>1453.8999999999999</v>
      </c>
      <c r="H88" s="84">
        <f t="shared" si="54"/>
        <v>64407.76999999999</v>
      </c>
      <c r="I88" s="533">
        <v>1</v>
      </c>
      <c r="J88" s="87">
        <v>17</v>
      </c>
      <c r="K88" s="57">
        <v>1636</v>
      </c>
      <c r="L88" s="86">
        <v>96.235294117647058</v>
      </c>
      <c r="M88" s="542">
        <v>16</v>
      </c>
      <c r="N88" s="57">
        <f t="shared" si="55"/>
        <v>1363.0312500000014</v>
      </c>
      <c r="O88" s="183">
        <f t="shared" si="56"/>
        <v>85.189453125000085</v>
      </c>
      <c r="P88" s="54">
        <f t="shared" si="57"/>
        <v>-1</v>
      </c>
      <c r="Q88" s="88">
        <f t="shared" si="58"/>
        <v>-11.045840992646973</v>
      </c>
      <c r="R88" s="185">
        <f t="shared" si="59"/>
        <v>0.88522047868276377</v>
      </c>
      <c r="S88" s="894"/>
      <c r="T88" s="50">
        <v>0.69374999999999987</v>
      </c>
      <c r="U88" s="50">
        <v>0.73819444444444426</v>
      </c>
      <c r="V88" s="533">
        <v>7</v>
      </c>
      <c r="W88" s="544">
        <f t="shared" si="60"/>
        <v>63.999999999999929</v>
      </c>
      <c r="X88" s="53"/>
      <c r="Y88" s="53"/>
      <c r="Z88" s="54"/>
      <c r="AA88" s="54"/>
      <c r="AB88" s="879"/>
      <c r="AC88" s="879"/>
      <c r="AD88" s="531"/>
      <c r="AE88" s="531"/>
      <c r="AF88" s="48">
        <f t="shared" si="61"/>
        <v>-272.96874999999864</v>
      </c>
      <c r="AG88" s="535">
        <f t="shared" si="62"/>
        <v>0.83314868581907175</v>
      </c>
      <c r="AH88" s="894"/>
    </row>
    <row r="89" spans="1:34" ht="19.2" customHeight="1">
      <c r="A89" s="903"/>
      <c r="B89" s="110" t="s">
        <v>127</v>
      </c>
      <c r="C89" s="540"/>
      <c r="D89" s="42" t="s">
        <v>816</v>
      </c>
      <c r="E89" s="43"/>
      <c r="F89" s="362">
        <v>46.93</v>
      </c>
      <c r="G89" s="114">
        <v>1611</v>
      </c>
      <c r="H89" s="84">
        <f t="shared" si="54"/>
        <v>75604.23</v>
      </c>
      <c r="I89" s="533">
        <v>1</v>
      </c>
      <c r="J89" s="87">
        <v>20</v>
      </c>
      <c r="K89" s="57">
        <v>2400</v>
      </c>
      <c r="L89" s="86">
        <v>120</v>
      </c>
      <c r="M89" s="542">
        <v>20</v>
      </c>
      <c r="N89" s="57">
        <f t="shared" si="55"/>
        <v>2148</v>
      </c>
      <c r="O89" s="183">
        <f t="shared" si="56"/>
        <v>107.4</v>
      </c>
      <c r="P89" s="54">
        <f t="shared" si="57"/>
        <v>0</v>
      </c>
      <c r="Q89" s="88">
        <f t="shared" si="58"/>
        <v>-12.599999999999994</v>
      </c>
      <c r="R89" s="185">
        <f t="shared" si="59"/>
        <v>0.89500000000000002</v>
      </c>
      <c r="S89" s="894"/>
      <c r="T89" s="50">
        <v>0.75347222222222199</v>
      </c>
      <c r="U89" s="50">
        <v>0.78472222222222199</v>
      </c>
      <c r="V89" s="533">
        <v>22</v>
      </c>
      <c r="W89" s="544">
        <f t="shared" si="60"/>
        <v>45</v>
      </c>
      <c r="X89" s="53">
        <v>0.74305555555555547</v>
      </c>
      <c r="Y89" s="53">
        <v>0.75277777777777777</v>
      </c>
      <c r="Z89" s="54"/>
      <c r="AA89" s="54"/>
      <c r="AB89" s="879"/>
      <c r="AC89" s="879"/>
      <c r="AD89" s="531"/>
      <c r="AE89" s="531"/>
      <c r="AF89" s="48">
        <f t="shared" si="61"/>
        <v>-252</v>
      </c>
      <c r="AG89" s="535">
        <f t="shared" si="62"/>
        <v>0.89500000000000002</v>
      </c>
      <c r="AH89" s="894"/>
    </row>
    <row r="90" spans="1:34" ht="19.2" customHeight="1">
      <c r="A90" s="903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894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879"/>
      <c r="AC90" s="879"/>
      <c r="AD90" s="531"/>
      <c r="AE90" s="531"/>
      <c r="AF90" s="48">
        <f t="shared" si="61"/>
        <v>0</v>
      </c>
      <c r="AG90" s="535" t="e">
        <f t="shared" si="62"/>
        <v>#DIV/0!</v>
      </c>
      <c r="AH90" s="894"/>
    </row>
    <row r="91" spans="1:34" ht="19.2" customHeight="1">
      <c r="A91" s="903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895"/>
      <c r="T91" s="50"/>
      <c r="U91" s="50"/>
      <c r="V91" s="533"/>
      <c r="W91" s="544"/>
      <c r="X91" s="115"/>
      <c r="Y91" s="115"/>
      <c r="Z91" s="54"/>
      <c r="AA91" s="54"/>
      <c r="AB91" s="879"/>
      <c r="AC91" s="879"/>
      <c r="AD91" s="531"/>
      <c r="AE91" s="531"/>
      <c r="AF91" s="48">
        <f t="shared" si="61"/>
        <v>0</v>
      </c>
      <c r="AG91" s="535" t="e">
        <f t="shared" si="62"/>
        <v>#DIV/0!</v>
      </c>
      <c r="AH91" s="895"/>
    </row>
    <row r="92" spans="1:34" ht="19.2" customHeight="1">
      <c r="A92" s="903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895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879"/>
      <c r="AC92" s="879"/>
      <c r="AD92" s="531"/>
      <c r="AE92" s="531"/>
      <c r="AF92" s="48">
        <f t="shared" si="61"/>
        <v>0</v>
      </c>
      <c r="AG92" s="535" t="e">
        <f t="shared" si="62"/>
        <v>#DIV/0!</v>
      </c>
      <c r="AH92" s="895"/>
    </row>
    <row r="93" spans="1:34" ht="19.2" customHeight="1">
      <c r="A93" s="903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904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879"/>
      <c r="AC93" s="879"/>
      <c r="AD93" s="531"/>
      <c r="AE93" s="531"/>
      <c r="AF93" s="48">
        <f t="shared" si="61"/>
        <v>0</v>
      </c>
      <c r="AG93" s="535" t="e">
        <f t="shared" si="62"/>
        <v>#DIV/0!</v>
      </c>
      <c r="AH93" s="895"/>
    </row>
    <row r="94" spans="1:34" ht="19.2" customHeight="1">
      <c r="A94" s="903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904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879"/>
      <c r="AC94" s="879"/>
      <c r="AD94" s="531"/>
      <c r="AE94" s="531"/>
      <c r="AF94" s="48">
        <f t="shared" si="61"/>
        <v>0</v>
      </c>
      <c r="AG94" s="535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1127</v>
      </c>
      <c r="D95" s="875" t="s">
        <v>1052</v>
      </c>
      <c r="E95" s="875"/>
      <c r="F95" s="356"/>
      <c r="G95" s="70"/>
      <c r="H95" s="201"/>
      <c r="I95" s="103"/>
      <c r="J95" s="202">
        <v>17.857142857142858</v>
      </c>
      <c r="K95" s="202">
        <v>1593.7142857142858</v>
      </c>
      <c r="L95" s="203">
        <v>89.14005602240897</v>
      </c>
      <c r="M95" s="202">
        <f t="shared" ref="M95:O95" si="63">AVERAGE(M83:M94)</f>
        <v>17.714285714285715</v>
      </c>
      <c r="N95" s="202">
        <f t="shared" si="63"/>
        <v>1399.9501012787146</v>
      </c>
      <c r="O95" s="203">
        <f t="shared" si="63"/>
        <v>79.08764889043232</v>
      </c>
      <c r="P95" s="204">
        <f>M95-J95</f>
        <v>-0.14285714285714235</v>
      </c>
      <c r="Q95" s="205">
        <f t="shared" ref="Q95:Q105" si="64">O95-L95</f>
        <v>-10.052407131976651</v>
      </c>
      <c r="R95" s="206">
        <f>O95/L95</f>
        <v>0.88722906872024432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0</v>
      </c>
      <c r="AF95" s="65">
        <f t="shared" si="61"/>
        <v>-193.76418443557122</v>
      </c>
      <c r="AG95" s="536">
        <f t="shared" si="62"/>
        <v>0.87841974802357492</v>
      </c>
      <c r="AH95" s="895"/>
    </row>
    <row r="96" spans="1:34" ht="19.2" customHeight="1">
      <c r="A96" s="905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1635</v>
      </c>
      <c r="H96" s="45">
        <f t="shared" ref="H96:H105" si="65">F96*G96</f>
        <v>48167.1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5" si="66">G96/W96*60</f>
        <v>1114.7727272727273</v>
      </c>
      <c r="O96" s="47">
        <f t="shared" ref="O96:O105" si="67">N96/M96</f>
        <v>69.673295454545453</v>
      </c>
      <c r="P96" s="48">
        <f t="shared" ref="P96:P105" si="68">M96-J96</f>
        <v>0</v>
      </c>
      <c r="Q96" s="49">
        <f t="shared" si="64"/>
        <v>-20.326704545454547</v>
      </c>
      <c r="R96" s="535">
        <f t="shared" ref="R96:R105" si="69">O96/L96</f>
        <v>0.77414772727272729</v>
      </c>
      <c r="S96" s="894">
        <f>R108</f>
        <v>0.85562425114822993</v>
      </c>
      <c r="T96" s="89">
        <v>0.33333333333333331</v>
      </c>
      <c r="U96" s="89">
        <v>0.39444444444444443</v>
      </c>
      <c r="V96" s="531">
        <v>5</v>
      </c>
      <c r="W96" s="90">
        <f t="shared" ref="W96:W133" si="70">(U96-T96)*24*60</f>
        <v>88</v>
      </c>
      <c r="X96" s="96"/>
      <c r="Y96" s="96"/>
      <c r="Z96" s="54"/>
      <c r="AA96" s="54"/>
      <c r="AB96" s="879"/>
      <c r="AC96" s="879"/>
      <c r="AD96" s="531"/>
      <c r="AE96" s="531"/>
      <c r="AF96" s="54">
        <f t="shared" si="61"/>
        <v>-325.22727272727275</v>
      </c>
      <c r="AG96" s="532">
        <f t="shared" si="62"/>
        <v>0.77414772727272729</v>
      </c>
      <c r="AH96" s="878">
        <f>AG108</f>
        <v>0.85460613516606643</v>
      </c>
    </row>
    <row r="97" spans="1:34" s="215" customFormat="1" ht="19.2" customHeight="1">
      <c r="A97" s="905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2490</v>
      </c>
      <c r="H97" s="210">
        <f t="shared" si="65"/>
        <v>72491.743119266044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1287.9310344827588</v>
      </c>
      <c r="O97" s="47">
        <f t="shared" si="67"/>
        <v>64.396551724137936</v>
      </c>
      <c r="P97" s="48">
        <f t="shared" si="68"/>
        <v>0</v>
      </c>
      <c r="Q97" s="49">
        <f t="shared" si="64"/>
        <v>-10.603448275862064</v>
      </c>
      <c r="R97" s="535">
        <f t="shared" si="69"/>
        <v>0.85862068965517246</v>
      </c>
      <c r="S97" s="894"/>
      <c r="T97" s="211">
        <v>0.40972222222222221</v>
      </c>
      <c r="U97" s="211">
        <v>0.49027777777777776</v>
      </c>
      <c r="V97" s="212">
        <v>22</v>
      </c>
      <c r="W97" s="90">
        <f t="shared" si="70"/>
        <v>115.99999999999999</v>
      </c>
      <c r="X97" s="53">
        <v>0.39861111111111108</v>
      </c>
      <c r="Y97" s="53">
        <v>0.40833333333333338</v>
      </c>
      <c r="Z97" s="54"/>
      <c r="AA97" s="54"/>
      <c r="AB97" s="879"/>
      <c r="AC97" s="879"/>
      <c r="AD97" s="212"/>
      <c r="AE97" s="212"/>
      <c r="AF97" s="213">
        <f t="shared" si="61"/>
        <v>-212.06896551724117</v>
      </c>
      <c r="AG97" s="214">
        <f t="shared" si="62"/>
        <v>0.85862068965517258</v>
      </c>
      <c r="AH97" s="878"/>
    </row>
    <row r="98" spans="1:34" s="218" customFormat="1" ht="19.2" customHeight="1">
      <c r="A98" s="905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415</v>
      </c>
      <c r="H98" s="210">
        <f t="shared" si="65"/>
        <v>32100.249999999996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1082.6086956521779</v>
      </c>
      <c r="O98" s="47">
        <f t="shared" si="67"/>
        <v>60.144927536232103</v>
      </c>
      <c r="P98" s="48">
        <f t="shared" si="68"/>
        <v>-1</v>
      </c>
      <c r="Q98" s="49">
        <f t="shared" si="64"/>
        <v>-15.644546147978417</v>
      </c>
      <c r="R98" s="535">
        <f t="shared" si="69"/>
        <v>0.79357890499195138</v>
      </c>
      <c r="S98" s="894"/>
      <c r="T98" s="89">
        <v>0.53055555555555556</v>
      </c>
      <c r="U98" s="89">
        <v>0.54652777777777772</v>
      </c>
      <c r="V98" s="531">
        <v>5</v>
      </c>
      <c r="W98" s="90">
        <f t="shared" si="70"/>
        <v>22.999999999999918</v>
      </c>
      <c r="X98" s="216"/>
      <c r="Y98" s="216"/>
      <c r="Z98" s="217"/>
      <c r="AA98" s="217"/>
      <c r="AB98" s="879"/>
      <c r="AC98" s="879"/>
      <c r="AD98" s="531"/>
      <c r="AE98" s="531"/>
      <c r="AF98" s="54">
        <f t="shared" si="61"/>
        <v>-357.39130434782214</v>
      </c>
      <c r="AG98" s="532">
        <f t="shared" si="62"/>
        <v>0.75181159420290133</v>
      </c>
      <c r="AH98" s="878"/>
    </row>
    <row r="99" spans="1:34" ht="19.2" customHeight="1">
      <c r="A99" s="905"/>
      <c r="B99" s="533" t="s">
        <v>128</v>
      </c>
      <c r="C99" s="81"/>
      <c r="D99" s="82" t="s">
        <v>58</v>
      </c>
      <c r="E99" s="83"/>
      <c r="F99" s="366">
        <v>77.34</v>
      </c>
      <c r="G99" s="57">
        <v>950</v>
      </c>
      <c r="H99" s="210">
        <f t="shared" si="65"/>
        <v>73473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1295.4545454545455</v>
      </c>
      <c r="O99" s="47">
        <f t="shared" si="67"/>
        <v>71.969696969696969</v>
      </c>
      <c r="P99" s="48">
        <f t="shared" si="68"/>
        <v>0</v>
      </c>
      <c r="Q99" s="49">
        <f t="shared" si="64"/>
        <v>-8.0303030303030312</v>
      </c>
      <c r="R99" s="535">
        <f t="shared" si="69"/>
        <v>0.89962121212121215</v>
      </c>
      <c r="S99" s="894"/>
      <c r="T99" s="89">
        <v>0.55069444444444438</v>
      </c>
      <c r="U99" s="89">
        <v>0.58124999999999993</v>
      </c>
      <c r="V99" s="531">
        <v>6</v>
      </c>
      <c r="W99" s="90">
        <f t="shared" si="70"/>
        <v>44</v>
      </c>
      <c r="X99" s="180"/>
      <c r="Y99" s="180"/>
      <c r="Z99" s="124"/>
      <c r="AA99" s="124"/>
      <c r="AB99" s="879"/>
      <c r="AC99" s="879"/>
      <c r="AD99" s="531"/>
      <c r="AE99" s="531"/>
      <c r="AF99" s="213">
        <f t="shared" si="61"/>
        <v>-144.5454545454545</v>
      </c>
      <c r="AG99" s="214">
        <f t="shared" si="62"/>
        <v>0.89962121212121215</v>
      </c>
      <c r="AH99" s="878"/>
    </row>
    <row r="100" spans="1:34" s="218" customFormat="1" ht="19.2" customHeight="1">
      <c r="A100" s="905"/>
      <c r="B100" s="533" t="s">
        <v>128</v>
      </c>
      <c r="C100" s="55"/>
      <c r="D100" s="42" t="s">
        <v>57</v>
      </c>
      <c r="E100" s="83"/>
      <c r="F100" s="366">
        <v>71.55</v>
      </c>
      <c r="G100" s="57">
        <v>981</v>
      </c>
      <c r="H100" s="210">
        <f t="shared" si="65"/>
        <v>70190.55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1252.3404255319151</v>
      </c>
      <c r="O100" s="47">
        <f t="shared" si="67"/>
        <v>69.574468085106389</v>
      </c>
      <c r="P100" s="48">
        <f t="shared" si="68"/>
        <v>0</v>
      </c>
      <c r="Q100" s="49">
        <f t="shared" si="64"/>
        <v>-7.3699763593380538</v>
      </c>
      <c r="R100" s="535">
        <f t="shared" si="69"/>
        <v>0.90421691374145485</v>
      </c>
      <c r="S100" s="894"/>
      <c r="T100" s="211">
        <v>0.58611111111111103</v>
      </c>
      <c r="U100" s="211">
        <v>0.61874999999999991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879"/>
      <c r="AC100" s="879"/>
      <c r="AD100" s="531"/>
      <c r="AE100" s="531"/>
      <c r="AF100" s="54">
        <f t="shared" si="61"/>
        <v>-132.65957446808488</v>
      </c>
      <c r="AG100" s="532">
        <f t="shared" si="62"/>
        <v>0.90421691374145496</v>
      </c>
      <c r="AH100" s="878"/>
    </row>
    <row r="101" spans="1:34" s="218" customFormat="1" ht="19.2" customHeight="1">
      <c r="A101" s="905"/>
      <c r="B101" s="533" t="s">
        <v>128</v>
      </c>
      <c r="C101" s="55"/>
      <c r="D101" s="82" t="s">
        <v>56</v>
      </c>
      <c r="E101" s="83"/>
      <c r="F101" s="366">
        <v>59.34</v>
      </c>
      <c r="G101" s="57">
        <v>962</v>
      </c>
      <c r="H101" s="210">
        <f t="shared" si="65"/>
        <v>57085.08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1282.6666666666665</v>
      </c>
      <c r="O101" s="47">
        <f t="shared" si="67"/>
        <v>75.45098039215685</v>
      </c>
      <c r="P101" s="48">
        <f t="shared" si="68"/>
        <v>0</v>
      </c>
      <c r="Q101" s="49">
        <f t="shared" si="64"/>
        <v>-9.2549019607843235</v>
      </c>
      <c r="R101" s="535">
        <f t="shared" si="69"/>
        <v>0.89074074074074061</v>
      </c>
      <c r="S101" s="894"/>
      <c r="T101" s="211">
        <v>0.63402777777777763</v>
      </c>
      <c r="U101" s="89">
        <v>0.66527777777777763</v>
      </c>
      <c r="V101" s="212">
        <v>22</v>
      </c>
      <c r="W101" s="90">
        <f t="shared" si="70"/>
        <v>45</v>
      </c>
      <c r="X101" s="220">
        <v>0.62361111111111112</v>
      </c>
      <c r="Y101" s="220">
        <v>0.6333333333333333</v>
      </c>
      <c r="Z101" s="217"/>
      <c r="AA101" s="217"/>
      <c r="AB101" s="879"/>
      <c r="AC101" s="879"/>
      <c r="AD101" s="531"/>
      <c r="AE101" s="531"/>
      <c r="AF101" s="213">
        <f t="shared" si="61"/>
        <v>-157.33333333333348</v>
      </c>
      <c r="AG101" s="214">
        <f t="shared" si="62"/>
        <v>0.89074074074074061</v>
      </c>
      <c r="AH101" s="878"/>
    </row>
    <row r="102" spans="1:34" s="218" customFormat="1" ht="19.2" customHeight="1">
      <c r="A102" s="905"/>
      <c r="B102" s="533" t="s">
        <v>130</v>
      </c>
      <c r="C102" s="175"/>
      <c r="D102" s="176" t="s">
        <v>65</v>
      </c>
      <c r="E102" s="177"/>
      <c r="F102" s="366">
        <v>29.113149847094796</v>
      </c>
      <c r="G102" s="57">
        <v>510.00000000000006</v>
      </c>
      <c r="H102" s="210">
        <f t="shared" si="65"/>
        <v>14847.706422018347</v>
      </c>
      <c r="I102" s="533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1274.9999999999961</v>
      </c>
      <c r="O102" s="47">
        <f t="shared" si="67"/>
        <v>67.105263157894527</v>
      </c>
      <c r="P102" s="48">
        <f t="shared" si="68"/>
        <v>-1</v>
      </c>
      <c r="Q102" s="49">
        <f t="shared" si="64"/>
        <v>-7.8947368421054733</v>
      </c>
      <c r="R102" s="535">
        <f t="shared" si="69"/>
        <v>0.89473684210526039</v>
      </c>
      <c r="S102" s="894"/>
      <c r="T102" s="211">
        <v>0.67013888888888873</v>
      </c>
      <c r="U102" s="211">
        <v>0.68680555555555545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879"/>
      <c r="AC102" s="879"/>
      <c r="AD102" s="531"/>
      <c r="AE102" s="531"/>
      <c r="AF102" s="54">
        <f t="shared" si="61"/>
        <v>-225.00000000000387</v>
      </c>
      <c r="AG102" s="532">
        <f t="shared" si="62"/>
        <v>0.84999999999999742</v>
      </c>
      <c r="AH102" s="878"/>
    </row>
    <row r="103" spans="1:34" s="218" customFormat="1" ht="19.2" customHeight="1">
      <c r="A103" s="905"/>
      <c r="B103" s="533" t="s">
        <v>129</v>
      </c>
      <c r="C103" s="221"/>
      <c r="D103" s="82" t="s">
        <v>179</v>
      </c>
      <c r="E103" s="83"/>
      <c r="F103" s="366">
        <v>49.91</v>
      </c>
      <c r="G103" s="57">
        <v>1288.2</v>
      </c>
      <c r="H103" s="210">
        <f t="shared" si="65"/>
        <v>64294.061999999998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1310.033898305086</v>
      </c>
      <c r="O103" s="47">
        <f t="shared" si="67"/>
        <v>81.877118644067878</v>
      </c>
      <c r="P103" s="48">
        <f t="shared" si="68"/>
        <v>1</v>
      </c>
      <c r="Q103" s="49">
        <f t="shared" si="64"/>
        <v>-18.122881355932122</v>
      </c>
      <c r="R103" s="535">
        <f t="shared" si="69"/>
        <v>0.81877118644067881</v>
      </c>
      <c r="S103" s="894"/>
      <c r="T103" s="211">
        <v>0.69236111111111098</v>
      </c>
      <c r="U103" s="211">
        <v>0.73333333333333317</v>
      </c>
      <c r="V103" s="212">
        <v>8</v>
      </c>
      <c r="W103" s="90">
        <f t="shared" si="70"/>
        <v>58.99999999999995</v>
      </c>
      <c r="X103" s="220"/>
      <c r="Y103" s="220"/>
      <c r="Z103" s="217"/>
      <c r="AA103" s="217"/>
      <c r="AB103" s="879"/>
      <c r="AC103" s="879"/>
      <c r="AD103" s="531"/>
      <c r="AE103" s="531"/>
      <c r="AF103" s="54">
        <f t="shared" si="61"/>
        <v>-189.96610169491396</v>
      </c>
      <c r="AG103" s="532">
        <f t="shared" si="62"/>
        <v>0.87335593220339069</v>
      </c>
      <c r="AH103" s="878"/>
    </row>
    <row r="104" spans="1:34" s="218" customFormat="1" ht="19.2" customHeight="1">
      <c r="A104" s="905"/>
      <c r="B104" s="533" t="s">
        <v>129</v>
      </c>
      <c r="C104" s="223"/>
      <c r="D104" s="82" t="s">
        <v>62</v>
      </c>
      <c r="E104" s="83"/>
      <c r="F104" s="366">
        <v>38.39</v>
      </c>
      <c r="G104" s="209">
        <v>736.05</v>
      </c>
      <c r="H104" s="210">
        <f t="shared" si="65"/>
        <v>28256.959499999997</v>
      </c>
      <c r="I104" s="221">
        <v>1</v>
      </c>
      <c r="J104" s="46">
        <v>16</v>
      </c>
      <c r="K104" s="44">
        <v>1636</v>
      </c>
      <c r="L104" s="47">
        <v>102.25</v>
      </c>
      <c r="M104" s="87">
        <v>16</v>
      </c>
      <c r="N104" s="44">
        <f t="shared" si="66"/>
        <v>1380.093749999998</v>
      </c>
      <c r="O104" s="47">
        <f t="shared" si="67"/>
        <v>86.255859374999872</v>
      </c>
      <c r="P104" s="48">
        <f t="shared" si="68"/>
        <v>0</v>
      </c>
      <c r="Q104" s="49">
        <f t="shared" si="64"/>
        <v>-15.994140625000128</v>
      </c>
      <c r="R104" s="535">
        <f t="shared" si="69"/>
        <v>0.84357808679706481</v>
      </c>
      <c r="S104" s="895"/>
      <c r="T104" s="211">
        <v>0.73888888888888871</v>
      </c>
      <c r="U104" s="211">
        <v>0.76111111111111096</v>
      </c>
      <c r="V104" s="212">
        <v>8</v>
      </c>
      <c r="W104" s="90">
        <f t="shared" si="70"/>
        <v>32.000000000000043</v>
      </c>
      <c r="X104" s="220"/>
      <c r="Y104" s="220"/>
      <c r="Z104" s="217"/>
      <c r="AA104" s="217"/>
      <c r="AB104" s="879"/>
      <c r="AC104" s="879"/>
      <c r="AD104" s="531"/>
      <c r="AE104" s="531"/>
      <c r="AF104" s="213">
        <f t="shared" si="61"/>
        <v>-255.90625000000205</v>
      </c>
      <c r="AG104" s="214">
        <f t="shared" si="62"/>
        <v>0.84357808679706481</v>
      </c>
      <c r="AH104" s="878"/>
    </row>
    <row r="105" spans="1:34" s="218" customFormat="1" ht="19.2" customHeight="1">
      <c r="A105" s="905"/>
      <c r="B105" s="533" t="s">
        <v>128</v>
      </c>
      <c r="C105" s="223"/>
      <c r="D105" s="82" t="s">
        <v>72</v>
      </c>
      <c r="E105" s="83"/>
      <c r="F105" s="366">
        <v>53.36</v>
      </c>
      <c r="G105" s="209">
        <v>1256.43</v>
      </c>
      <c r="H105" s="210">
        <f t="shared" si="65"/>
        <v>67043.104800000001</v>
      </c>
      <c r="I105" s="221">
        <v>1</v>
      </c>
      <c r="J105" s="46">
        <v>19</v>
      </c>
      <c r="K105" s="44">
        <v>1440</v>
      </c>
      <c r="L105" s="47">
        <v>75.78947368421052</v>
      </c>
      <c r="M105" s="87">
        <v>19</v>
      </c>
      <c r="N105" s="44">
        <f t="shared" si="66"/>
        <v>1299.7551724137943</v>
      </c>
      <c r="O105" s="47">
        <f t="shared" si="67"/>
        <v>68.408166969147075</v>
      </c>
      <c r="P105" s="48">
        <f t="shared" si="68"/>
        <v>0</v>
      </c>
      <c r="Q105" s="49">
        <f t="shared" si="64"/>
        <v>-7.3813067150634453</v>
      </c>
      <c r="R105" s="535">
        <f t="shared" si="69"/>
        <v>0.90260775862069065</v>
      </c>
      <c r="S105" s="895"/>
      <c r="T105" s="211">
        <v>0.7666666666666665</v>
      </c>
      <c r="U105" s="211">
        <v>0.80694444444444424</v>
      </c>
      <c r="V105" s="212">
        <v>8</v>
      </c>
      <c r="W105" s="90">
        <f t="shared" si="70"/>
        <v>57.999999999999957</v>
      </c>
      <c r="X105" s="220"/>
      <c r="Y105" s="220"/>
      <c r="Z105" s="217"/>
      <c r="AA105" s="217"/>
      <c r="AB105" s="879"/>
      <c r="AC105" s="879"/>
      <c r="AD105" s="531"/>
      <c r="AE105" s="531"/>
      <c r="AF105" s="54">
        <f t="shared" si="61"/>
        <v>-140.2448275862057</v>
      </c>
      <c r="AG105" s="532">
        <f t="shared" si="62"/>
        <v>0.90260775862069054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531"/>
      <c r="AE106" s="531"/>
      <c r="AF106" s="54">
        <f t="shared" si="61"/>
        <v>0</v>
      </c>
      <c r="AG106" s="532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531"/>
      <c r="AE107" s="531"/>
      <c r="AF107" s="217"/>
      <c r="AG107" s="532"/>
      <c r="AH107" s="878"/>
    </row>
    <row r="108" spans="1:34" ht="19.2" customHeight="1">
      <c r="A108" s="905"/>
      <c r="B108" s="110">
        <v>0</v>
      </c>
      <c r="C108" s="100" t="s">
        <v>1129</v>
      </c>
      <c r="D108" s="875" t="s">
        <v>1052</v>
      </c>
      <c r="E108" s="875"/>
      <c r="F108" s="367"/>
      <c r="G108" s="101"/>
      <c r="H108" s="102"/>
      <c r="I108" s="103"/>
      <c r="J108" s="101">
        <v>17.8</v>
      </c>
      <c r="K108" s="101">
        <v>1472.1</v>
      </c>
      <c r="L108" s="104">
        <v>83.547927416580677</v>
      </c>
      <c r="M108" s="101">
        <f t="shared" ref="M108:O108" si="71">AVERAGE(M96:M107)</f>
        <v>17.7</v>
      </c>
      <c r="N108" s="101">
        <f t="shared" si="71"/>
        <v>1258.0656915779664</v>
      </c>
      <c r="O108" s="104">
        <f t="shared" si="71"/>
        <v>71.485632830798508</v>
      </c>
      <c r="P108" s="54">
        <f t="shared" ref="P108:P118" si="72">M108-J108</f>
        <v>-0.10000000000000142</v>
      </c>
      <c r="Q108" s="88">
        <f t="shared" ref="Q108:Q118" si="73">O108-L108</f>
        <v>-12.062294585782169</v>
      </c>
      <c r="R108" s="105">
        <f t="shared" ref="R108:R118" si="74">O108/L108</f>
        <v>0.85562425114822993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0</v>
      </c>
      <c r="AF108" s="54">
        <f t="shared" si="61"/>
        <v>-214.03430842203352</v>
      </c>
      <c r="AG108" s="532">
        <f t="shared" si="62"/>
        <v>0.85460613516606643</v>
      </c>
      <c r="AH108" s="878"/>
    </row>
    <row r="109" spans="1:34" ht="19.2" customHeight="1">
      <c r="A109" s="896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1942</v>
      </c>
      <c r="H109" s="45">
        <f t="shared" ref="H109:H119" si="75">F109*G109</f>
        <v>58192.988267770867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1165.1999999999994</v>
      </c>
      <c r="O109" s="47">
        <f t="shared" ref="O109:O118" si="77">N109/M109</f>
        <v>64.733333333333292</v>
      </c>
      <c r="P109" s="48">
        <f t="shared" si="72"/>
        <v>0</v>
      </c>
      <c r="Q109" s="49">
        <f t="shared" si="73"/>
        <v>-1.9333333333333798</v>
      </c>
      <c r="R109" s="535">
        <f t="shared" si="74"/>
        <v>0.97099999999999931</v>
      </c>
      <c r="S109" s="899">
        <f>R121</f>
        <v>0.88362165371638535</v>
      </c>
      <c r="T109" s="226">
        <v>0.45833333333333331</v>
      </c>
      <c r="U109" s="226">
        <v>0.52777777777777779</v>
      </c>
      <c r="V109" s="227">
        <v>5</v>
      </c>
      <c r="W109" s="544">
        <f t="shared" si="70"/>
        <v>100.00000000000004</v>
      </c>
      <c r="X109" s="53"/>
      <c r="Y109" s="53"/>
      <c r="Z109" s="54"/>
      <c r="AA109" s="54"/>
      <c r="AB109" s="879"/>
      <c r="AC109" s="879"/>
      <c r="AD109" s="531">
        <v>1</v>
      </c>
      <c r="AE109" s="531"/>
      <c r="AF109" s="48">
        <f t="shared" si="61"/>
        <v>-34.800000000000637</v>
      </c>
      <c r="AG109" s="125">
        <f t="shared" si="62"/>
        <v>0.97099999999999942</v>
      </c>
      <c r="AH109" s="878">
        <f>AG121</f>
        <v>0.88366374029016836</v>
      </c>
    </row>
    <row r="110" spans="1:34" ht="19.2" customHeight="1">
      <c r="A110" s="897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989</v>
      </c>
      <c r="H110" s="45">
        <f t="shared" si="75"/>
        <v>55809.27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1236.2500000000002</v>
      </c>
      <c r="O110" s="47">
        <f t="shared" si="77"/>
        <v>68.680555555555571</v>
      </c>
      <c r="P110" s="48">
        <f t="shared" si="72"/>
        <v>0</v>
      </c>
      <c r="Q110" s="49">
        <f t="shared" si="73"/>
        <v>-14.652777777777757</v>
      </c>
      <c r="R110" s="535">
        <f t="shared" si="74"/>
        <v>0.82416666666666694</v>
      </c>
      <c r="S110" s="885"/>
      <c r="T110" s="226">
        <v>0.54374999999999996</v>
      </c>
      <c r="U110" s="226">
        <v>0.57708333333333328</v>
      </c>
      <c r="V110" s="227">
        <v>23</v>
      </c>
      <c r="W110" s="544">
        <f t="shared" si="70"/>
        <v>47.999999999999986</v>
      </c>
      <c r="X110" s="188">
        <v>0.53194444444444444</v>
      </c>
      <c r="Y110" s="188">
        <v>0.54305555555555551</v>
      </c>
      <c r="Z110" s="54"/>
      <c r="AA110" s="54"/>
      <c r="AB110" s="879"/>
      <c r="AC110" s="879"/>
      <c r="AD110" s="531"/>
      <c r="AE110" s="531"/>
      <c r="AF110" s="48">
        <f t="shared" si="61"/>
        <v>-263.74999999999977</v>
      </c>
      <c r="AG110" s="125">
        <f t="shared" si="62"/>
        <v>0.82416666666666683</v>
      </c>
      <c r="AH110" s="878"/>
    </row>
    <row r="111" spans="1:34" ht="19.2" customHeight="1">
      <c r="A111" s="897"/>
      <c r="B111" s="533" t="s">
        <v>128</v>
      </c>
      <c r="C111" s="175"/>
      <c r="D111" s="176" t="s">
        <v>59</v>
      </c>
      <c r="E111" s="177"/>
      <c r="F111" s="355">
        <v>59.54</v>
      </c>
      <c r="G111" s="57">
        <v>1590</v>
      </c>
      <c r="H111" s="45">
        <f t="shared" si="75"/>
        <v>94668.6</v>
      </c>
      <c r="I111" s="53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1271.9999999999991</v>
      </c>
      <c r="O111" s="47">
        <f t="shared" si="77"/>
        <v>70.666666666666615</v>
      </c>
      <c r="P111" s="48">
        <f t="shared" si="72"/>
        <v>0</v>
      </c>
      <c r="Q111" s="49">
        <f t="shared" si="73"/>
        <v>-6.2777777777778283</v>
      </c>
      <c r="R111" s="535">
        <f t="shared" si="74"/>
        <v>0.91841155234656979</v>
      </c>
      <c r="S111" s="885"/>
      <c r="T111" s="226">
        <v>0.58194444444444438</v>
      </c>
      <c r="U111" s="226">
        <v>0.63402777777777775</v>
      </c>
      <c r="V111" s="227">
        <v>7</v>
      </c>
      <c r="W111" s="544">
        <f t="shared" si="70"/>
        <v>75.000000000000057</v>
      </c>
      <c r="X111" s="53"/>
      <c r="Y111" s="53"/>
      <c r="Z111" s="54"/>
      <c r="AA111" s="54"/>
      <c r="AB111" s="879"/>
      <c r="AC111" s="879"/>
      <c r="AD111" s="531"/>
      <c r="AE111" s="531"/>
      <c r="AF111" s="48">
        <f t="shared" si="61"/>
        <v>-113.00000000000091</v>
      </c>
      <c r="AG111" s="125">
        <f t="shared" si="62"/>
        <v>0.91841155234656979</v>
      </c>
      <c r="AH111" s="878"/>
    </row>
    <row r="112" spans="1:34" ht="19.2" customHeight="1">
      <c r="A112" s="897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1260.3499999999999</v>
      </c>
      <c r="H112" s="45">
        <f t="shared" si="75"/>
        <v>63861.934499999996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1454.2500000000007</v>
      </c>
      <c r="O112" s="47">
        <f t="shared" si="77"/>
        <v>80.7916666666667</v>
      </c>
      <c r="P112" s="48">
        <f t="shared" si="72"/>
        <v>0</v>
      </c>
      <c r="Q112" s="49">
        <f t="shared" si="73"/>
        <v>-2.5416666666666288</v>
      </c>
      <c r="R112" s="535">
        <f t="shared" si="74"/>
        <v>0.96950000000000047</v>
      </c>
      <c r="S112" s="885"/>
      <c r="T112" s="226">
        <v>0.63958333333333328</v>
      </c>
      <c r="U112" s="226">
        <v>0.67569444444444438</v>
      </c>
      <c r="V112" s="227">
        <v>8</v>
      </c>
      <c r="W112" s="544">
        <f t="shared" si="70"/>
        <v>51.999999999999972</v>
      </c>
      <c r="X112" s="216"/>
      <c r="Y112" s="216"/>
      <c r="Z112" s="54"/>
      <c r="AA112" s="54"/>
      <c r="AB112" s="879"/>
      <c r="AC112" s="879"/>
      <c r="AD112" s="531"/>
      <c r="AE112" s="531"/>
      <c r="AF112" s="48">
        <f t="shared" si="61"/>
        <v>-45.749999999999318</v>
      </c>
      <c r="AG112" s="125">
        <f t="shared" si="62"/>
        <v>0.96950000000000047</v>
      </c>
      <c r="AH112" s="878"/>
    </row>
    <row r="113" spans="1:34" s="218" customFormat="1" ht="19.2" customHeight="1">
      <c r="A113" s="897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1488</v>
      </c>
      <c r="H113" s="45">
        <f t="shared" si="75"/>
        <v>42512.160000000003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1417.1428571428585</v>
      </c>
      <c r="O113" s="47">
        <f t="shared" si="77"/>
        <v>118.0952380952382</v>
      </c>
      <c r="P113" s="48">
        <f t="shared" si="72"/>
        <v>0</v>
      </c>
      <c r="Q113" s="49">
        <f t="shared" si="73"/>
        <v>-6.9047619047617985</v>
      </c>
      <c r="R113" s="535">
        <f t="shared" si="74"/>
        <v>0.94476190476190558</v>
      </c>
      <c r="S113" s="885"/>
      <c r="T113" s="226">
        <v>0.71597222222222212</v>
      </c>
      <c r="U113" s="226">
        <v>0.75972222222222208</v>
      </c>
      <c r="V113" s="227">
        <v>5</v>
      </c>
      <c r="W113" s="544">
        <f t="shared" si="70"/>
        <v>62.999999999999936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-82.857142857141525</v>
      </c>
      <c r="AG113" s="125">
        <f t="shared" si="62"/>
        <v>0.94476190476190569</v>
      </c>
      <c r="AH113" s="878"/>
    </row>
    <row r="114" spans="1:34" s="218" customFormat="1" ht="19.2" customHeight="1">
      <c r="A114" s="897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398</v>
      </c>
      <c r="H114" s="45">
        <f t="shared" si="75"/>
        <v>8127.1600000000008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1194.0000000000041</v>
      </c>
      <c r="O114" s="47">
        <f t="shared" si="77"/>
        <v>99.500000000000341</v>
      </c>
      <c r="P114" s="48">
        <f t="shared" si="72"/>
        <v>0</v>
      </c>
      <c r="Q114" s="49">
        <f t="shared" si="73"/>
        <v>-25.499999999999659</v>
      </c>
      <c r="R114" s="535">
        <f t="shared" si="74"/>
        <v>0.79600000000000271</v>
      </c>
      <c r="S114" s="885"/>
      <c r="T114" s="226">
        <v>0.76319444444444429</v>
      </c>
      <c r="U114" s="226">
        <v>0.77708333333333313</v>
      </c>
      <c r="V114" s="227">
        <v>5</v>
      </c>
      <c r="W114" s="544">
        <f t="shared" si="70"/>
        <v>19.999999999999929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-305.99999999999591</v>
      </c>
      <c r="AG114" s="125">
        <f t="shared" si="62"/>
        <v>0.79600000000000271</v>
      </c>
      <c r="AH114" s="878"/>
    </row>
    <row r="115" spans="1:34" s="218" customFormat="1" ht="19.2" customHeight="1">
      <c r="A115" s="897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864</v>
      </c>
      <c r="H115" s="45">
        <f t="shared" si="75"/>
        <v>38862.719999999994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1205.5813953488371</v>
      </c>
      <c r="O115" s="47">
        <f t="shared" si="77"/>
        <v>63.4516523867809</v>
      </c>
      <c r="P115" s="48">
        <f t="shared" si="72"/>
        <v>0</v>
      </c>
      <c r="Q115" s="49">
        <f t="shared" si="73"/>
        <v>-15.49571603427173</v>
      </c>
      <c r="R115" s="535">
        <f t="shared" si="74"/>
        <v>0.80372093023255808</v>
      </c>
      <c r="S115" s="885"/>
      <c r="T115" s="226">
        <v>0.78263888888888866</v>
      </c>
      <c r="U115" s="226">
        <v>0.81249999999999978</v>
      </c>
      <c r="V115" s="227">
        <v>8</v>
      </c>
      <c r="W115" s="544">
        <f t="shared" si="70"/>
        <v>43.000000000000007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-294.41860465116292</v>
      </c>
      <c r="AG115" s="125">
        <f t="shared" si="62"/>
        <v>0.80372093023255808</v>
      </c>
      <c r="AH115" s="878"/>
    </row>
    <row r="116" spans="1:34" s="218" customFormat="1" ht="19.2" customHeight="1">
      <c r="A116" s="897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827</v>
      </c>
      <c r="H116" s="45">
        <f t="shared" si="75"/>
        <v>44393.36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1240.4999999999995</v>
      </c>
      <c r="O116" s="47">
        <f t="shared" si="77"/>
        <v>62.024999999999977</v>
      </c>
      <c r="P116" s="48">
        <f t="shared" si="72"/>
        <v>0</v>
      </c>
      <c r="Q116" s="49">
        <f t="shared" si="73"/>
        <v>-12.975000000000023</v>
      </c>
      <c r="R116" s="535">
        <f t="shared" si="74"/>
        <v>0.82699999999999974</v>
      </c>
      <c r="S116" s="885"/>
      <c r="T116" s="226">
        <v>0.81736111111111087</v>
      </c>
      <c r="U116" s="226">
        <v>0.84513888888888866</v>
      </c>
      <c r="V116" s="227">
        <v>7</v>
      </c>
      <c r="W116" s="544">
        <f t="shared" si="70"/>
        <v>40.000000000000014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-259.50000000000045</v>
      </c>
      <c r="AG116" s="125">
        <f t="shared" si="62"/>
        <v>0.82699999999999974</v>
      </c>
      <c r="AH116" s="878"/>
    </row>
    <row r="117" spans="1:34" s="218" customFormat="1" ht="19.2" customHeight="1">
      <c r="A117" s="897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535">
        <f t="shared" si="74"/>
        <v>0.89795918367346972</v>
      </c>
      <c r="S117" s="885"/>
      <c r="T117" s="226">
        <v>0.86111111111111094</v>
      </c>
      <c r="U117" s="226">
        <v>0.89513888888888871</v>
      </c>
      <c r="V117" s="227">
        <v>23</v>
      </c>
      <c r="W117" s="544">
        <f t="shared" si="70"/>
        <v>48.999999999999986</v>
      </c>
      <c r="X117" s="216">
        <v>0.85</v>
      </c>
      <c r="Y117" s="216">
        <v>0.85972222222222217</v>
      </c>
      <c r="Z117" s="217"/>
      <c r="AA117" s="217"/>
      <c r="AB117" s="879"/>
      <c r="AC117" s="879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878"/>
    </row>
    <row r="118" spans="1:34" s="218" customFormat="1" ht="19.2" customHeight="1">
      <c r="A118" s="897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1652</v>
      </c>
      <c r="H118" s="45">
        <f t="shared" si="75"/>
        <v>89356.680000000008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1304.2105263157887</v>
      </c>
      <c r="O118" s="47">
        <f t="shared" si="77"/>
        <v>76.718266253869928</v>
      </c>
      <c r="P118" s="48">
        <f t="shared" si="72"/>
        <v>0</v>
      </c>
      <c r="Q118" s="49">
        <f t="shared" si="73"/>
        <v>-7.9876160990712464</v>
      </c>
      <c r="R118" s="535">
        <f t="shared" si="74"/>
        <v>0.90570175438596445</v>
      </c>
      <c r="S118" s="885"/>
      <c r="T118" s="226">
        <v>0.8999999999999998</v>
      </c>
      <c r="U118" s="226">
        <v>0.95277777777777761</v>
      </c>
      <c r="V118" s="227">
        <v>7</v>
      </c>
      <c r="W118" s="544">
        <f t="shared" si="70"/>
        <v>76.000000000000057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-135.78947368421132</v>
      </c>
      <c r="AG118" s="125">
        <f t="shared" si="62"/>
        <v>0.90570175438596434</v>
      </c>
      <c r="AH118" s="878"/>
    </row>
    <row r="119" spans="1:34" s="218" customFormat="1" ht="19.2" customHeight="1">
      <c r="A119" s="897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885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885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1131</v>
      </c>
      <c r="D121" s="232" t="s">
        <v>1132</v>
      </c>
      <c r="E121" s="233"/>
      <c r="F121" s="364"/>
      <c r="G121" s="234"/>
      <c r="H121" s="235"/>
      <c r="I121" s="236"/>
      <c r="J121" s="202">
        <v>16.8</v>
      </c>
      <c r="K121" s="202">
        <v>1446.5</v>
      </c>
      <c r="L121" s="203">
        <v>88.893102855177162</v>
      </c>
      <c r="M121" s="202">
        <f t="shared" ref="M121:O121" si="78">AVERAGE(M109:M120)</f>
        <v>16.8</v>
      </c>
      <c r="N121" s="202">
        <f t="shared" si="78"/>
        <v>1278.2196003297286</v>
      </c>
      <c r="O121" s="203">
        <f t="shared" si="78"/>
        <v>78.547870548872382</v>
      </c>
      <c r="P121" s="48">
        <f t="shared" ref="P121:P130" si="79">M121-J121</f>
        <v>0</v>
      </c>
      <c r="Q121" s="49">
        <f t="shared" ref="Q121:Q130" si="80">O121-L121</f>
        <v>-10.34523230630478</v>
      </c>
      <c r="R121" s="172">
        <f t="shared" ref="R121:R130" si="81">O121/L121</f>
        <v>0.88362165371638535</v>
      </c>
      <c r="S121" s="893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-168.28039967027144</v>
      </c>
      <c r="AG121" s="125">
        <f>N121/K121</f>
        <v>0.88366374029016836</v>
      </c>
      <c r="AH121" s="878"/>
    </row>
    <row r="122" spans="1:34" ht="19.2" customHeight="1">
      <c r="A122" s="900" t="s">
        <v>1133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1180.5</v>
      </c>
      <c r="H122" s="45">
        <f t="shared" ref="H122:H132" si="82">F122*G122</f>
        <v>58918.754999999997</v>
      </c>
      <c r="I122" s="533">
        <v>1</v>
      </c>
      <c r="J122" s="46">
        <v>17</v>
      </c>
      <c r="K122" s="44">
        <v>1500</v>
      </c>
      <c r="L122" s="47">
        <v>88.235294117647058</v>
      </c>
      <c r="M122" s="545">
        <v>17</v>
      </c>
      <c r="N122" s="174">
        <f t="shared" ref="N122:N130" si="83">G122/W122*60</f>
        <v>1388.8235294117653</v>
      </c>
      <c r="O122" s="237">
        <f t="shared" ref="O122:O130" si="84">N122/M122</f>
        <v>81.695501730103842</v>
      </c>
      <c r="P122" s="108">
        <f t="shared" si="79"/>
        <v>0</v>
      </c>
      <c r="Q122" s="182">
        <f t="shared" si="80"/>
        <v>-6.5397923875432156</v>
      </c>
      <c r="R122" s="109">
        <f t="shared" si="81"/>
        <v>0.92588235294117693</v>
      </c>
      <c r="S122" s="894">
        <f>R134</f>
        <v>0.88800534964293443</v>
      </c>
      <c r="T122" s="50">
        <v>0.45833333333333331</v>
      </c>
      <c r="U122" s="50">
        <v>0.49374999999999997</v>
      </c>
      <c r="V122" s="227">
        <v>5</v>
      </c>
      <c r="W122" s="544">
        <f t="shared" si="70"/>
        <v>50.999999999999979</v>
      </c>
      <c r="X122" s="53"/>
      <c r="Y122" s="53"/>
      <c r="Z122" s="54"/>
      <c r="AA122" s="54"/>
      <c r="AB122" s="879"/>
      <c r="AC122" s="879"/>
      <c r="AD122" s="531"/>
      <c r="AE122" s="531"/>
      <c r="AF122" s="48">
        <f t="shared" si="61"/>
        <v>-111.17647058823468</v>
      </c>
      <c r="AG122" s="535">
        <f t="shared" si="62"/>
        <v>0.92588235294117693</v>
      </c>
      <c r="AH122" s="893">
        <f>AG134</f>
        <v>0.8869019443570556</v>
      </c>
    </row>
    <row r="123" spans="1:34" ht="19.2" customHeight="1">
      <c r="A123" s="900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900</v>
      </c>
      <c r="H123" s="45">
        <f t="shared" si="82"/>
        <v>46575</v>
      </c>
      <c r="I123" s="531"/>
      <c r="J123" s="46">
        <v>21</v>
      </c>
      <c r="K123" s="44">
        <v>1500</v>
      </c>
      <c r="L123" s="47">
        <v>71.428571428571431</v>
      </c>
      <c r="M123" s="542">
        <v>21</v>
      </c>
      <c r="N123" s="57">
        <f t="shared" si="83"/>
        <v>1285.7142857142881</v>
      </c>
      <c r="O123" s="86">
        <f t="shared" si="84"/>
        <v>61.22448979591848</v>
      </c>
      <c r="P123" s="54">
        <f t="shared" si="79"/>
        <v>0</v>
      </c>
      <c r="Q123" s="88">
        <f t="shared" si="80"/>
        <v>-10.204081632652951</v>
      </c>
      <c r="R123" s="532">
        <f t="shared" si="81"/>
        <v>0.85714285714285865</v>
      </c>
      <c r="S123" s="894"/>
      <c r="T123" s="50">
        <v>0.49861111111111106</v>
      </c>
      <c r="U123" s="50">
        <v>0.52777777777777768</v>
      </c>
      <c r="V123" s="227">
        <v>7</v>
      </c>
      <c r="W123" s="544">
        <f t="shared" si="70"/>
        <v>41.999999999999929</v>
      </c>
      <c r="X123" s="53"/>
      <c r="Y123" s="53"/>
      <c r="Z123" s="54"/>
      <c r="AA123" s="54"/>
      <c r="AB123" s="879"/>
      <c r="AC123" s="879"/>
      <c r="AD123" s="531"/>
      <c r="AE123" s="531"/>
      <c r="AF123" s="48">
        <f t="shared" si="61"/>
        <v>-214.28571428571195</v>
      </c>
      <c r="AG123" s="535">
        <f t="shared" si="62"/>
        <v>0.85714285714285865</v>
      </c>
      <c r="AH123" s="894"/>
    </row>
    <row r="124" spans="1:34" ht="19.2" customHeight="1">
      <c r="A124" s="900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1800</v>
      </c>
      <c r="H124" s="45">
        <f t="shared" si="82"/>
        <v>105606</v>
      </c>
      <c r="I124" s="238"/>
      <c r="J124" s="46">
        <v>19</v>
      </c>
      <c r="K124" s="44">
        <v>1440</v>
      </c>
      <c r="L124" s="47">
        <v>75.78947368421052</v>
      </c>
      <c r="M124" s="545">
        <v>19</v>
      </c>
      <c r="N124" s="174">
        <f t="shared" si="83"/>
        <v>1285.7142857142851</v>
      </c>
      <c r="O124" s="237">
        <f t="shared" si="84"/>
        <v>67.669172932330795</v>
      </c>
      <c r="P124" s="108">
        <f t="shared" si="79"/>
        <v>0</v>
      </c>
      <c r="Q124" s="182">
        <f t="shared" si="80"/>
        <v>-8.120300751879725</v>
      </c>
      <c r="R124" s="109">
        <f t="shared" si="81"/>
        <v>0.89285714285714246</v>
      </c>
      <c r="S124" s="901"/>
      <c r="T124" s="50">
        <v>0.5430555555555554</v>
      </c>
      <c r="U124" s="50">
        <v>0.60138888888888875</v>
      </c>
      <c r="V124" s="227">
        <v>22</v>
      </c>
      <c r="W124" s="544">
        <f t="shared" si="70"/>
        <v>84.000000000000028</v>
      </c>
      <c r="X124" s="188">
        <v>0.53194444444444444</v>
      </c>
      <c r="Y124" s="188">
        <v>0.54166666666666663</v>
      </c>
      <c r="Z124" s="54"/>
      <c r="AA124" s="54"/>
      <c r="AB124" s="879"/>
      <c r="AC124" s="879"/>
      <c r="AD124" s="531"/>
      <c r="AE124" s="531"/>
      <c r="AF124" s="108">
        <f t="shared" si="61"/>
        <v>-154.2857142857149</v>
      </c>
      <c r="AG124" s="109">
        <f t="shared" si="62"/>
        <v>0.89285714285714246</v>
      </c>
      <c r="AH124" s="894"/>
    </row>
    <row r="125" spans="1:34" ht="19.2" customHeight="1">
      <c r="A125" s="900"/>
      <c r="B125" s="130" t="s">
        <v>128</v>
      </c>
      <c r="C125" s="97"/>
      <c r="D125" s="42" t="s">
        <v>82</v>
      </c>
      <c r="E125" s="43"/>
      <c r="F125" s="355">
        <v>59.52</v>
      </c>
      <c r="G125" s="44">
        <v>2220</v>
      </c>
      <c r="H125" s="45">
        <f t="shared" si="82"/>
        <v>132134.39999999999</v>
      </c>
      <c r="I125" s="533"/>
      <c r="J125" s="46">
        <v>21</v>
      </c>
      <c r="K125" s="44">
        <v>1385</v>
      </c>
      <c r="L125" s="47">
        <v>65.952380952380949</v>
      </c>
      <c r="M125" s="545">
        <v>21</v>
      </c>
      <c r="N125" s="174">
        <f t="shared" si="83"/>
        <v>1244.8598130841128</v>
      </c>
      <c r="O125" s="237">
        <f t="shared" si="84"/>
        <v>59.279038718291091</v>
      </c>
      <c r="P125" s="108">
        <f t="shared" si="79"/>
        <v>0</v>
      </c>
      <c r="Q125" s="182">
        <f t="shared" si="80"/>
        <v>-6.6733422340898585</v>
      </c>
      <c r="R125" s="109">
        <f t="shared" si="81"/>
        <v>0.89881574951921517</v>
      </c>
      <c r="S125" s="901"/>
      <c r="T125" s="50">
        <v>0.60694444444444429</v>
      </c>
      <c r="U125" s="50">
        <v>0.6812499999999998</v>
      </c>
      <c r="V125" s="227">
        <v>8</v>
      </c>
      <c r="W125" s="544">
        <f t="shared" si="70"/>
        <v>106.99999999999994</v>
      </c>
      <c r="X125" s="64"/>
      <c r="Y125" s="64"/>
      <c r="Z125" s="54"/>
      <c r="AA125" s="54"/>
      <c r="AB125" s="879"/>
      <c r="AC125" s="879"/>
      <c r="AD125" s="531">
        <v>1</v>
      </c>
      <c r="AE125" s="531"/>
      <c r="AF125" s="48">
        <f t="shared" si="61"/>
        <v>-140.14018691588717</v>
      </c>
      <c r="AG125" s="535">
        <f t="shared" si="62"/>
        <v>0.89881574951921506</v>
      </c>
      <c r="AH125" s="895"/>
    </row>
    <row r="126" spans="1:34" ht="19.2" customHeight="1">
      <c r="A126" s="900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1506</v>
      </c>
      <c r="H126" s="45">
        <f t="shared" si="82"/>
        <v>85525.74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1390.1538461538476</v>
      </c>
      <c r="O126" s="86">
        <f t="shared" si="84"/>
        <v>77.230769230769312</v>
      </c>
      <c r="P126" s="54">
        <f t="shared" si="79"/>
        <v>0</v>
      </c>
      <c r="Q126" s="88">
        <f t="shared" si="80"/>
        <v>-13.658119658119574</v>
      </c>
      <c r="R126" s="532">
        <f t="shared" si="81"/>
        <v>0.84972728982509027</v>
      </c>
      <c r="S126" s="901"/>
      <c r="T126" s="50">
        <v>0.72152777777777755</v>
      </c>
      <c r="U126" s="50">
        <v>0.76666666666666639</v>
      </c>
      <c r="V126" s="227">
        <v>5</v>
      </c>
      <c r="W126" s="544">
        <f t="shared" si="70"/>
        <v>64.999999999999929</v>
      </c>
      <c r="X126" s="64"/>
      <c r="Y126" s="64"/>
      <c r="Z126" s="54"/>
      <c r="AA126" s="54"/>
      <c r="AB126" s="879"/>
      <c r="AC126" s="879"/>
      <c r="AD126" s="531"/>
      <c r="AE126" s="531"/>
      <c r="AF126" s="108">
        <f t="shared" si="61"/>
        <v>-245.84615384615245</v>
      </c>
      <c r="AG126" s="109">
        <f t="shared" si="62"/>
        <v>0.84972728982509016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1176</v>
      </c>
      <c r="H127" s="45">
        <f t="shared" si="82"/>
        <v>66879.12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1383.5294117647065</v>
      </c>
      <c r="O127" s="86">
        <f t="shared" si="84"/>
        <v>76.862745098039255</v>
      </c>
      <c r="P127" s="54">
        <f t="shared" si="79"/>
        <v>0</v>
      </c>
      <c r="Q127" s="88">
        <f t="shared" si="80"/>
        <v>-14.02614379084963</v>
      </c>
      <c r="R127" s="532">
        <f t="shared" si="81"/>
        <v>0.84567812455055413</v>
      </c>
      <c r="S127" s="901"/>
      <c r="T127" s="50">
        <v>0.77152777777777748</v>
      </c>
      <c r="U127" s="50">
        <v>0.80694444444444413</v>
      </c>
      <c r="V127" s="533">
        <v>7</v>
      </c>
      <c r="W127" s="544">
        <f t="shared" si="70"/>
        <v>50.999999999999979</v>
      </c>
      <c r="X127" s="64"/>
      <c r="Y127" s="64"/>
      <c r="Z127" s="54"/>
      <c r="AA127" s="54"/>
      <c r="AB127" s="879"/>
      <c r="AC127" s="879"/>
      <c r="AD127" s="531"/>
      <c r="AE127" s="531"/>
      <c r="AF127" s="108">
        <f t="shared" si="61"/>
        <v>-252.47058823529346</v>
      </c>
      <c r="AG127" s="109">
        <f t="shared" si="62"/>
        <v>0.84567812455055413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1251</v>
      </c>
      <c r="H128" s="45">
        <f t="shared" si="82"/>
        <v>59547.6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1294.1379310344837</v>
      </c>
      <c r="O128" s="86">
        <f t="shared" si="84"/>
        <v>68.112522686025457</v>
      </c>
      <c r="P128" s="54">
        <f t="shared" si="79"/>
        <v>0</v>
      </c>
      <c r="Q128" s="88">
        <f t="shared" si="80"/>
        <v>-7.6769509981850632</v>
      </c>
      <c r="R128" s="532">
        <f t="shared" si="81"/>
        <v>0.89870689655172487</v>
      </c>
      <c r="S128" s="901"/>
      <c r="T128" s="50">
        <v>0.81180555555555522</v>
      </c>
      <c r="U128" s="50">
        <v>0.85208333333333297</v>
      </c>
      <c r="V128" s="533">
        <v>7</v>
      </c>
      <c r="W128" s="544">
        <f t="shared" si="70"/>
        <v>57.999999999999957</v>
      </c>
      <c r="X128" s="64"/>
      <c r="Y128" s="64"/>
      <c r="Z128" s="54"/>
      <c r="AA128" s="54"/>
      <c r="AB128" s="879"/>
      <c r="AC128" s="879"/>
      <c r="AD128" s="531"/>
      <c r="AE128" s="531"/>
      <c r="AF128" s="48">
        <f t="shared" si="61"/>
        <v>-145.8620689655163</v>
      </c>
      <c r="AG128" s="535">
        <f t="shared" si="62"/>
        <v>0.89870689655172475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1335.2542372881367</v>
      </c>
      <c r="O129" s="237">
        <f t="shared" si="84"/>
        <v>74.180790960452043</v>
      </c>
      <c r="P129" s="108">
        <f t="shared" si="79"/>
        <v>0</v>
      </c>
      <c r="Q129" s="182">
        <f t="shared" si="80"/>
        <v>-9.1525423728812854</v>
      </c>
      <c r="R129" s="109">
        <f t="shared" si="81"/>
        <v>0.89016949152542457</v>
      </c>
      <c r="S129" s="901"/>
      <c r="T129" s="50">
        <v>0.86805555555555514</v>
      </c>
      <c r="U129" s="50">
        <v>0.90902777777777732</v>
      </c>
      <c r="V129" s="533">
        <v>23</v>
      </c>
      <c r="W129" s="544">
        <f t="shared" si="70"/>
        <v>58.99999999999995</v>
      </c>
      <c r="X129" s="64">
        <v>0.8569444444444444</v>
      </c>
      <c r="Y129" s="64">
        <v>0.8666666666666667</v>
      </c>
      <c r="Z129" s="54"/>
      <c r="AA129" s="54"/>
      <c r="AB129" s="879"/>
      <c r="AC129" s="879"/>
      <c r="AD129" s="531"/>
      <c r="AE129" s="531"/>
      <c r="AF129" s="108">
        <f t="shared" si="61"/>
        <v>-164.74576271186334</v>
      </c>
      <c r="AG129" s="109">
        <f t="shared" si="62"/>
        <v>0.89016949152542446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1367</v>
      </c>
      <c r="H130" s="45">
        <f t="shared" si="82"/>
        <v>79518.39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1344.5901639344133</v>
      </c>
      <c r="O130" s="86">
        <f t="shared" si="84"/>
        <v>84.036885245900834</v>
      </c>
      <c r="P130" s="54">
        <f t="shared" si="79"/>
        <v>0</v>
      </c>
      <c r="Q130" s="88">
        <f t="shared" si="80"/>
        <v>-5.9631147540991662</v>
      </c>
      <c r="R130" s="532">
        <f t="shared" si="81"/>
        <v>0.93374316939889812</v>
      </c>
      <c r="S130" s="901"/>
      <c r="T130" s="50">
        <v>0.91388888888888842</v>
      </c>
      <c r="U130" s="50">
        <v>0.95624999999999993</v>
      </c>
      <c r="V130" s="533">
        <v>7</v>
      </c>
      <c r="W130" s="544">
        <f t="shared" si="70"/>
        <v>61.000000000000583</v>
      </c>
      <c r="X130" s="64"/>
      <c r="Y130" s="64"/>
      <c r="Z130" s="54"/>
      <c r="AA130" s="54"/>
      <c r="AB130" s="879"/>
      <c r="AC130" s="879"/>
      <c r="AD130" s="531"/>
      <c r="AE130" s="531"/>
      <c r="AF130" s="108">
        <f t="shared" si="61"/>
        <v>-95.40983606558666</v>
      </c>
      <c r="AG130" s="109">
        <f t="shared" si="62"/>
        <v>0.93374316939889812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901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879"/>
      <c r="AC131" s="879"/>
      <c r="AD131" s="531"/>
      <c r="AE131" s="531"/>
      <c r="AF131" s="48">
        <f t="shared" si="61"/>
        <v>0</v>
      </c>
      <c r="AG131" s="535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901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879"/>
      <c r="AC132" s="879"/>
      <c r="AD132" s="531"/>
      <c r="AE132" s="531"/>
      <c r="AF132" s="65"/>
      <c r="AG132" s="536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901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531"/>
      <c r="AE133" s="531"/>
      <c r="AF133" s="65"/>
      <c r="AG133" s="536"/>
      <c r="AH133" s="895"/>
    </row>
    <row r="134" spans="1:34" ht="19.2" customHeight="1">
      <c r="A134" s="900"/>
      <c r="B134" s="168">
        <v>0</v>
      </c>
      <c r="C134" s="100" t="s">
        <v>1134</v>
      </c>
      <c r="D134" s="875" t="s">
        <v>1052</v>
      </c>
      <c r="E134" s="875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18.555555555555557</v>
      </c>
      <c r="N134" s="242">
        <f t="shared" si="85"/>
        <v>1328.0863893444487</v>
      </c>
      <c r="O134" s="243">
        <f t="shared" si="85"/>
        <v>72.254657377536788</v>
      </c>
      <c r="P134" s="51">
        <f t="shared" ref="P134:P143" si="86">M134-J134</f>
        <v>0</v>
      </c>
      <c r="Q134" s="139">
        <f t="shared" ref="Q134:Q143" si="87">O134-L134</f>
        <v>-9.1127098422556116</v>
      </c>
      <c r="R134" s="244">
        <f t="shared" ref="R134:R143" si="88">O134/L134</f>
        <v>0.88800534964293443</v>
      </c>
      <c r="S134" s="894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-169.35805509999568</v>
      </c>
      <c r="AG134" s="535">
        <f t="shared" si="62"/>
        <v>0.8869019443570556</v>
      </c>
      <c r="AH134" s="895"/>
    </row>
    <row r="135" spans="1:34" ht="19.2" customHeight="1">
      <c r="A135" s="881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2283.2000000000003</v>
      </c>
      <c r="H135" s="245">
        <f t="shared" ref="H135:H146" si="89">F135*G135</f>
        <v>123498.28800000003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1369.9199999999996</v>
      </c>
      <c r="O135" s="115">
        <f t="shared" ref="O135:O143" si="91">N135/M135</f>
        <v>76.106666666666641</v>
      </c>
      <c r="P135" s="54">
        <f t="shared" si="86"/>
        <v>0</v>
      </c>
      <c r="Q135" s="88">
        <f t="shared" si="87"/>
        <v>-7.2266666666666879</v>
      </c>
      <c r="R135" s="532">
        <f t="shared" si="88"/>
        <v>0.91327999999999976</v>
      </c>
      <c r="S135" s="885">
        <f>R147</f>
        <v>0.89846637874422075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879"/>
      <c r="AC135" s="879"/>
      <c r="AD135" s="531">
        <v>1</v>
      </c>
      <c r="AE135" s="531"/>
      <c r="AF135" s="116">
        <f t="shared" si="61"/>
        <v>-130.08000000000038</v>
      </c>
      <c r="AG135" s="120">
        <f t="shared" si="62"/>
        <v>0.91327999999999976</v>
      </c>
      <c r="AH135" s="878">
        <f>AG147</f>
        <v>0.89909134169261973</v>
      </c>
    </row>
    <row r="136" spans="1:34" ht="19.2" customHeight="1">
      <c r="A136" s="882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1998</v>
      </c>
      <c r="H136" s="84">
        <f t="shared" si="89"/>
        <v>115354.53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1362.2727272727273</v>
      </c>
      <c r="O136" s="86">
        <f t="shared" si="91"/>
        <v>85.142045454545453</v>
      </c>
      <c r="P136" s="54">
        <f t="shared" si="86"/>
        <v>0</v>
      </c>
      <c r="Q136" s="88">
        <f t="shared" si="87"/>
        <v>-12.670454545454547</v>
      </c>
      <c r="R136" s="532">
        <f t="shared" si="88"/>
        <v>0.87046180656404293</v>
      </c>
      <c r="S136" s="885"/>
      <c r="T136" s="246">
        <v>0.53263888888888888</v>
      </c>
      <c r="U136" s="50">
        <v>0.59375</v>
      </c>
      <c r="V136" s="142">
        <v>7</v>
      </c>
      <c r="W136" s="247">
        <f t="shared" si="92"/>
        <v>88</v>
      </c>
      <c r="X136" s="53"/>
      <c r="Y136" s="53"/>
      <c r="Z136" s="54"/>
      <c r="AA136" s="54"/>
      <c r="AB136" s="879"/>
      <c r="AC136" s="879"/>
      <c r="AD136" s="531"/>
      <c r="AE136" s="531"/>
      <c r="AF136" s="48">
        <f t="shared" si="61"/>
        <v>-202.72727272727275</v>
      </c>
      <c r="AG136" s="125">
        <f t="shared" si="62"/>
        <v>0.87046180656404293</v>
      </c>
      <c r="AH136" s="878"/>
    </row>
    <row r="137" spans="1:34" ht="19.2" customHeight="1">
      <c r="A137" s="882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1527</v>
      </c>
      <c r="H137" s="84">
        <f t="shared" si="89"/>
        <v>81343.290000000008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1308.8571428571415</v>
      </c>
      <c r="O137" s="86">
        <f t="shared" si="91"/>
        <v>81.803571428571345</v>
      </c>
      <c r="P137" s="54">
        <f t="shared" si="86"/>
        <v>0</v>
      </c>
      <c r="Q137" s="88">
        <f t="shared" si="87"/>
        <v>-11.946428571428655</v>
      </c>
      <c r="R137" s="532">
        <f t="shared" si="88"/>
        <v>0.87257142857142767</v>
      </c>
      <c r="S137" s="885"/>
      <c r="T137" s="50">
        <v>0.60902777777777772</v>
      </c>
      <c r="U137" s="50">
        <v>0.65763888888888888</v>
      </c>
      <c r="V137" s="249">
        <v>22</v>
      </c>
      <c r="W137" s="247">
        <f t="shared" si="92"/>
        <v>70.000000000000071</v>
      </c>
      <c r="X137" s="53">
        <v>0.59861111111111109</v>
      </c>
      <c r="Y137" s="53">
        <v>0.60833333333333328</v>
      </c>
      <c r="Z137" s="54"/>
      <c r="AA137" s="54"/>
      <c r="AB137" s="879"/>
      <c r="AC137" s="879"/>
      <c r="AD137" s="531"/>
      <c r="AE137" s="531"/>
      <c r="AF137" s="48">
        <f t="shared" si="61"/>
        <v>-191.14285714285847</v>
      </c>
      <c r="AG137" s="125">
        <f t="shared" si="62"/>
        <v>0.87257142857142767</v>
      </c>
      <c r="AH137" s="878"/>
    </row>
    <row r="138" spans="1:34" ht="19.2" customHeight="1">
      <c r="A138" s="882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1886</v>
      </c>
      <c r="H138" s="84">
        <f t="shared" si="89"/>
        <v>95563.62000000001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1363.3734939759031</v>
      </c>
      <c r="O138" s="86">
        <f t="shared" si="91"/>
        <v>75.742971887550169</v>
      </c>
      <c r="P138" s="54">
        <f t="shared" si="86"/>
        <v>0</v>
      </c>
      <c r="Q138" s="88">
        <f t="shared" si="87"/>
        <v>-7.5903614457831594</v>
      </c>
      <c r="R138" s="537">
        <f t="shared" si="88"/>
        <v>0.90891566265060209</v>
      </c>
      <c r="S138" s="885"/>
      <c r="T138" s="50">
        <v>0.66249999999999998</v>
      </c>
      <c r="U138" s="50">
        <v>0.72013888888888888</v>
      </c>
      <c r="V138" s="249">
        <v>7</v>
      </c>
      <c r="W138" s="247">
        <f t="shared" si="92"/>
        <v>83.000000000000028</v>
      </c>
      <c r="X138" s="53"/>
      <c r="Y138" s="53"/>
      <c r="Z138" s="54"/>
      <c r="AA138" s="54"/>
      <c r="AB138" s="879"/>
      <c r="AC138" s="879"/>
      <c r="AD138" s="531"/>
      <c r="AE138" s="531"/>
      <c r="AF138" s="48">
        <f t="shared" si="61"/>
        <v>-136.6265060240969</v>
      </c>
      <c r="AG138" s="125">
        <f t="shared" si="62"/>
        <v>0.90891566265060209</v>
      </c>
      <c r="AH138" s="878"/>
    </row>
    <row r="139" spans="1:34" ht="19.2" customHeight="1">
      <c r="A139" s="882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1332</v>
      </c>
      <c r="H139" s="84">
        <f t="shared" si="89"/>
        <v>67905.36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1289.0322580645172</v>
      </c>
      <c r="O139" s="86">
        <f t="shared" si="91"/>
        <v>64.451612903225865</v>
      </c>
      <c r="P139" s="54">
        <f t="shared" si="86"/>
        <v>0</v>
      </c>
      <c r="Q139" s="88">
        <f t="shared" si="87"/>
        <v>-7.5483870967741353</v>
      </c>
      <c r="R139" s="532">
        <f t="shared" si="88"/>
        <v>0.8951612903225814</v>
      </c>
      <c r="S139" s="885"/>
      <c r="T139" s="50">
        <v>0.76041666666666663</v>
      </c>
      <c r="U139" s="50">
        <v>0.80347222222222214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879"/>
      <c r="AC139" s="879"/>
      <c r="AD139" s="531"/>
      <c r="AE139" s="531"/>
      <c r="AF139" s="48">
        <f t="shared" si="61"/>
        <v>-150.96774193548276</v>
      </c>
      <c r="AG139" s="125">
        <f t="shared" si="62"/>
        <v>0.8951612903225814</v>
      </c>
      <c r="AH139" s="878"/>
    </row>
    <row r="140" spans="1:34" ht="19.2" customHeight="1">
      <c r="A140" s="883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871</v>
      </c>
      <c r="H140" s="84">
        <f t="shared" si="89"/>
        <v>44133.57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1375.2631578947357</v>
      </c>
      <c r="O140" s="86">
        <f t="shared" si="91"/>
        <v>80.897832817337402</v>
      </c>
      <c r="P140" s="54">
        <f t="shared" si="86"/>
        <v>0</v>
      </c>
      <c r="Q140" s="88">
        <f t="shared" si="87"/>
        <v>-7.3374613003096556</v>
      </c>
      <c r="R140" s="532">
        <f t="shared" si="88"/>
        <v>0.91684210526315724</v>
      </c>
      <c r="S140" s="886"/>
      <c r="T140" s="63">
        <v>0.80833333333333324</v>
      </c>
      <c r="U140" s="252">
        <v>0.83472222222222214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879"/>
      <c r="AC140" s="879"/>
      <c r="AD140" s="531"/>
      <c r="AE140" s="531"/>
      <c r="AF140" s="48">
        <f t="shared" si="61"/>
        <v>-124.73684210526426</v>
      </c>
      <c r="AG140" s="125">
        <f t="shared" si="62"/>
        <v>0.91684210526315713</v>
      </c>
      <c r="AH140" s="878"/>
    </row>
    <row r="141" spans="1:34" ht="19.2" customHeight="1">
      <c r="A141" s="883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1610</v>
      </c>
      <c r="H141" s="84">
        <f t="shared" si="89"/>
        <v>81981.2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1305.4054054054045</v>
      </c>
      <c r="O141" s="86">
        <f t="shared" si="91"/>
        <v>68.705547652916025</v>
      </c>
      <c r="P141" s="54">
        <f t="shared" si="86"/>
        <v>0</v>
      </c>
      <c r="Q141" s="88">
        <f t="shared" si="87"/>
        <v>-7.0839260312944958</v>
      </c>
      <c r="R141" s="532">
        <f t="shared" si="88"/>
        <v>0.90653153153153099</v>
      </c>
      <c r="S141" s="886"/>
      <c r="T141" s="63">
        <v>0.85069444444444442</v>
      </c>
      <c r="U141" s="252">
        <v>0.90208333333333335</v>
      </c>
      <c r="V141" s="55">
        <v>23</v>
      </c>
      <c r="W141" s="247">
        <f t="shared" si="92"/>
        <v>74.000000000000057</v>
      </c>
      <c r="X141" s="53">
        <v>0.83888888888888891</v>
      </c>
      <c r="Y141" s="53">
        <v>0.85</v>
      </c>
      <c r="Z141" s="54"/>
      <c r="AA141" s="54"/>
      <c r="AB141" s="879"/>
      <c r="AC141" s="879"/>
      <c r="AD141" s="531">
        <v>1</v>
      </c>
      <c r="AE141" s="531"/>
      <c r="AF141" s="48">
        <f t="shared" si="61"/>
        <v>-134.59459459459549</v>
      </c>
      <c r="AG141" s="125">
        <f t="shared" si="62"/>
        <v>0.90653153153153088</v>
      </c>
      <c r="AH141" s="878"/>
    </row>
    <row r="142" spans="1:34" ht="19.2" customHeight="1">
      <c r="A142" s="883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717</v>
      </c>
      <c r="H142" s="84">
        <f t="shared" si="89"/>
        <v>37900.620000000003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1303.6363636363619</v>
      </c>
      <c r="O142" s="86">
        <f t="shared" si="91"/>
        <v>72.424242424242323</v>
      </c>
      <c r="P142" s="54">
        <f t="shared" si="86"/>
        <v>0</v>
      </c>
      <c r="Q142" s="88">
        <f t="shared" si="87"/>
        <v>-7.5757575757576774</v>
      </c>
      <c r="R142" s="532">
        <f t="shared" si="88"/>
        <v>0.90530303030302905</v>
      </c>
      <c r="S142" s="886"/>
      <c r="T142" s="63">
        <v>0.90763888888888888</v>
      </c>
      <c r="U142" s="252">
        <v>0.93055555555555558</v>
      </c>
      <c r="V142" s="55">
        <v>8</v>
      </c>
      <c r="W142" s="247">
        <f t="shared" si="92"/>
        <v>33.000000000000043</v>
      </c>
      <c r="X142" s="53"/>
      <c r="Y142" s="53"/>
      <c r="Z142" s="54"/>
      <c r="AA142" s="54"/>
      <c r="AB142" s="879"/>
      <c r="AC142" s="879"/>
      <c r="AD142" s="531"/>
      <c r="AE142" s="531"/>
      <c r="AF142" s="48">
        <f t="shared" si="61"/>
        <v>-136.36363636363808</v>
      </c>
      <c r="AG142" s="125">
        <f t="shared" si="62"/>
        <v>0.90530303030302917</v>
      </c>
      <c r="AH142" s="878"/>
    </row>
    <row r="143" spans="1:34" ht="19.2" customHeight="1">
      <c r="A143" s="883"/>
      <c r="B143" s="533" t="s">
        <v>132</v>
      </c>
      <c r="C143" s="255"/>
      <c r="D143" s="82" t="s">
        <v>90</v>
      </c>
      <c r="E143" s="83"/>
      <c r="F143" s="355">
        <v>50.67</v>
      </c>
      <c r="G143" s="57">
        <v>825</v>
      </c>
      <c r="H143" s="84">
        <f t="shared" si="89"/>
        <v>41802.75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1302.6315789473674</v>
      </c>
      <c r="O143" s="86">
        <f t="shared" si="91"/>
        <v>76.62538699690397</v>
      </c>
      <c r="P143" s="54">
        <f t="shared" si="86"/>
        <v>0</v>
      </c>
      <c r="Q143" s="88">
        <f t="shared" si="87"/>
        <v>-8.0804953560372041</v>
      </c>
      <c r="R143" s="532">
        <f t="shared" si="88"/>
        <v>0.90460526315789413</v>
      </c>
      <c r="S143" s="886"/>
      <c r="T143" s="63">
        <v>0.93541666666666667</v>
      </c>
      <c r="U143" s="252">
        <v>0.96180555555555558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879"/>
      <c r="AC143" s="879"/>
      <c r="AD143" s="531"/>
      <c r="AE143" s="531"/>
      <c r="AF143" s="48">
        <f t="shared" si="61"/>
        <v>-137.36842105263258</v>
      </c>
      <c r="AG143" s="125">
        <f t="shared" si="62"/>
        <v>0.90460526315789402</v>
      </c>
      <c r="AH143" s="878"/>
    </row>
    <row r="144" spans="1:34" ht="19.2" customHeight="1">
      <c r="A144" s="883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531"/>
      <c r="AE144" s="531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531"/>
      <c r="AE145" s="531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531"/>
      <c r="AE146" s="531"/>
      <c r="AF146" s="54"/>
      <c r="AG146" s="532"/>
      <c r="AH146" s="878"/>
    </row>
    <row r="147" spans="1:34" ht="19.2" customHeight="1">
      <c r="A147" s="884"/>
      <c r="B147" s="257">
        <v>0</v>
      </c>
      <c r="C147" s="100" t="s">
        <v>1136</v>
      </c>
      <c r="D147" s="875" t="s">
        <v>1052</v>
      </c>
      <c r="E147" s="875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1331.1546808949065</v>
      </c>
      <c r="O147" s="243">
        <f t="shared" si="93"/>
        <v>75.766653136884358</v>
      </c>
      <c r="P147" s="51">
        <f t="shared" ref="P147:P152" si="94">M147-J147</f>
        <v>0</v>
      </c>
      <c r="Q147" s="139">
        <f t="shared" ref="Q147:Q152" si="95">O147-L147</f>
        <v>-8.5622153988340273</v>
      </c>
      <c r="R147" s="258">
        <f t="shared" ref="R147:R152" si="96">O147/L147</f>
        <v>0.89846637874422075</v>
      </c>
      <c r="S147" s="887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2</v>
      </c>
      <c r="AE147" s="107">
        <f>SUM(AE135:AE146)</f>
        <v>0</v>
      </c>
      <c r="AF147" s="204">
        <f t="shared" si="61"/>
        <v>-149.40087466064915</v>
      </c>
      <c r="AG147" s="259">
        <f t="shared" si="62"/>
        <v>0.89909134169261973</v>
      </c>
      <c r="AH147" s="878"/>
    </row>
    <row r="148" spans="1:34" ht="19.2" customHeight="1">
      <c r="A148" s="890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3025</v>
      </c>
      <c r="H148" s="84">
        <f t="shared" ref="H148:H172" si="97">F148*G148</f>
        <v>111683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1592.1052631578948</v>
      </c>
      <c r="O148" s="47">
        <f t="shared" ref="O148:O152" si="99">N148/M148</f>
        <v>132.67543859649123</v>
      </c>
      <c r="P148" s="48">
        <f t="shared" si="94"/>
        <v>0</v>
      </c>
      <c r="Q148" s="49">
        <f t="shared" si="95"/>
        <v>-33.991228070175424</v>
      </c>
      <c r="R148" s="535">
        <f t="shared" si="96"/>
        <v>0.79605263157894746</v>
      </c>
      <c r="S148" s="891">
        <f>R160</f>
        <v>0.8432099083095288</v>
      </c>
      <c r="T148" s="246">
        <v>0.45833333333333331</v>
      </c>
      <c r="U148" s="50">
        <v>0.53749999999999998</v>
      </c>
      <c r="V148" s="533">
        <v>5</v>
      </c>
      <c r="W148" s="544">
        <f>(U148-T148)*24*60</f>
        <v>114</v>
      </c>
      <c r="X148" s="53"/>
      <c r="Y148" s="53"/>
      <c r="Z148" s="54"/>
      <c r="AA148" s="54"/>
      <c r="AB148" s="879"/>
      <c r="AC148" s="879"/>
      <c r="AD148" s="531"/>
      <c r="AE148" s="531"/>
      <c r="AF148" s="48">
        <f t="shared" si="61"/>
        <v>-407.8947368421052</v>
      </c>
      <c r="AG148" s="125">
        <f t="shared" si="62"/>
        <v>0.79605263157894735</v>
      </c>
      <c r="AH148" s="878">
        <f>AG160</f>
        <v>0.87180532452078507</v>
      </c>
    </row>
    <row r="149" spans="1:34" ht="19.2" customHeight="1">
      <c r="A149" s="890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963.19999999999993</v>
      </c>
      <c r="H149" s="84">
        <f t="shared" si="97"/>
        <v>25524.799999999999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1561.9459459459447</v>
      </c>
      <c r="O149" s="47">
        <f t="shared" si="99"/>
        <v>130.16216216216205</v>
      </c>
      <c r="P149" s="48">
        <f t="shared" si="94"/>
        <v>0</v>
      </c>
      <c r="Q149" s="49">
        <f t="shared" si="95"/>
        <v>-36.504504504504609</v>
      </c>
      <c r="R149" s="535">
        <f t="shared" si="96"/>
        <v>0.7809729729729723</v>
      </c>
      <c r="S149" s="892"/>
      <c r="T149" s="246">
        <v>0.54097222222222219</v>
      </c>
      <c r="U149" s="50">
        <v>0.56666666666666665</v>
      </c>
      <c r="V149" s="533">
        <v>5</v>
      </c>
      <c r="W149" s="544">
        <f t="shared" ref="W149:W159" si="100">(U149-T149)*24*60</f>
        <v>37.000000000000028</v>
      </c>
      <c r="X149" s="53"/>
      <c r="Y149" s="53"/>
      <c r="Z149" s="54"/>
      <c r="AA149" s="54"/>
      <c r="AB149" s="879"/>
      <c r="AC149" s="879"/>
      <c r="AD149" s="531"/>
      <c r="AE149" s="531"/>
      <c r="AF149" s="48">
        <f t="shared" si="61"/>
        <v>-438.05405405405531</v>
      </c>
      <c r="AG149" s="125">
        <f t="shared" si="62"/>
        <v>0.7809729729729723</v>
      </c>
      <c r="AH149" s="880"/>
    </row>
    <row r="150" spans="1:34" ht="19.2" customHeight="1">
      <c r="A150" s="890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1109.55</v>
      </c>
      <c r="H150" s="84">
        <f t="shared" si="97"/>
        <v>56653.623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1331.4600000000003</v>
      </c>
      <c r="O150" s="47">
        <f t="shared" si="99"/>
        <v>83.216250000000016</v>
      </c>
      <c r="P150" s="48">
        <f t="shared" si="94"/>
        <v>0</v>
      </c>
      <c r="Q150" s="49">
        <f t="shared" si="95"/>
        <v>-6.7837499999999835</v>
      </c>
      <c r="R150" s="535">
        <f t="shared" si="96"/>
        <v>0.92462500000000014</v>
      </c>
      <c r="S150" s="892"/>
      <c r="T150" s="246">
        <v>0.70833333333333337</v>
      </c>
      <c r="U150" s="50">
        <v>0.74305555555555558</v>
      </c>
      <c r="V150" s="533">
        <v>5</v>
      </c>
      <c r="W150" s="544">
        <f t="shared" si="100"/>
        <v>49.999999999999986</v>
      </c>
      <c r="X150" s="216"/>
      <c r="Y150" s="216"/>
      <c r="Z150" s="217"/>
      <c r="AA150" s="217"/>
      <c r="AB150" s="879"/>
      <c r="AC150" s="879"/>
      <c r="AD150" s="531"/>
      <c r="AE150" s="531"/>
      <c r="AF150" s="48">
        <f t="shared" si="61"/>
        <v>-108.53999999999974</v>
      </c>
      <c r="AG150" s="125">
        <f t="shared" si="62"/>
        <v>0.92462500000000014</v>
      </c>
      <c r="AH150" s="880"/>
    </row>
    <row r="151" spans="1:34" s="218" customFormat="1" ht="19.2" customHeight="1">
      <c r="A151" s="890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1001</v>
      </c>
      <c r="H151" s="84">
        <f t="shared" si="97"/>
        <v>50540.490000000005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1365</v>
      </c>
      <c r="O151" s="47">
        <f t="shared" si="99"/>
        <v>91</v>
      </c>
      <c r="P151" s="48">
        <f t="shared" si="94"/>
        <v>1</v>
      </c>
      <c r="Q151" s="49">
        <f t="shared" si="95"/>
        <v>-11.857142857142861</v>
      </c>
      <c r="R151" s="535">
        <f t="shared" si="96"/>
        <v>0.88472222222222219</v>
      </c>
      <c r="S151" s="892"/>
      <c r="T151" s="246">
        <v>0.75902777777777786</v>
      </c>
      <c r="U151" s="50">
        <v>0.78958333333333341</v>
      </c>
      <c r="V151" s="533">
        <v>23</v>
      </c>
      <c r="W151" s="544">
        <f t="shared" si="100"/>
        <v>44</v>
      </c>
      <c r="X151" s="216">
        <v>0.74722222222222223</v>
      </c>
      <c r="Y151" s="216">
        <v>0.7583333333333333</v>
      </c>
      <c r="Z151" s="217"/>
      <c r="AA151" s="217"/>
      <c r="AB151" s="879"/>
      <c r="AC151" s="879"/>
      <c r="AD151" s="221"/>
      <c r="AE151" s="221"/>
      <c r="AF151" s="48">
        <f t="shared" si="61"/>
        <v>-75</v>
      </c>
      <c r="AG151" s="125">
        <f t="shared" si="62"/>
        <v>0.94791666666666663</v>
      </c>
      <c r="AH151" s="880"/>
    </row>
    <row r="152" spans="1:34" s="218" customFormat="1" ht="19.2" customHeight="1">
      <c r="A152" s="890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1286</v>
      </c>
      <c r="H152" s="84">
        <f t="shared" si="97"/>
        <v>72568.98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1402.9090909090919</v>
      </c>
      <c r="O152" s="47">
        <f t="shared" si="99"/>
        <v>82.524064171123058</v>
      </c>
      <c r="P152" s="48">
        <f t="shared" si="94"/>
        <v>1</v>
      </c>
      <c r="Q152" s="49">
        <f t="shared" si="95"/>
        <v>-7.475935828876942</v>
      </c>
      <c r="R152" s="535">
        <f t="shared" si="96"/>
        <v>0.91693404634581177</v>
      </c>
      <c r="S152" s="892"/>
      <c r="T152" s="261">
        <v>0.79444444444444451</v>
      </c>
      <c r="U152" s="63">
        <v>0.83263888888888893</v>
      </c>
      <c r="V152" s="546">
        <v>7</v>
      </c>
      <c r="W152" s="544">
        <f t="shared" si="100"/>
        <v>54.999999999999964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-37.090909090908099</v>
      </c>
      <c r="AG152" s="125">
        <f t="shared" si="62"/>
        <v>0.97424242424242491</v>
      </c>
      <c r="AH152" s="880"/>
    </row>
    <row r="153" spans="1:34" s="218" customFormat="1" ht="19.2" customHeight="1">
      <c r="A153" s="890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892"/>
      <c r="T153" s="261"/>
      <c r="U153" s="63"/>
      <c r="V153" s="546"/>
      <c r="W153" s="544"/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892"/>
      <c r="T154" s="261"/>
      <c r="U154" s="63"/>
      <c r="V154" s="546"/>
      <c r="W154" s="544"/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892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892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892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1138</v>
      </c>
      <c r="D160" s="888" t="s">
        <v>1052</v>
      </c>
      <c r="E160" s="889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1450.6840600025864</v>
      </c>
      <c r="O160" s="270">
        <f t="shared" si="101"/>
        <v>103.91558298595525</v>
      </c>
      <c r="P160" s="65">
        <f t="shared" ref="P160:P163" si="102">M160-J160</f>
        <v>0.40000000000000036</v>
      </c>
      <c r="Q160" s="74">
        <f t="shared" ref="Q160:Q163" si="103">O160-L160</f>
        <v>-19.322512252139973</v>
      </c>
      <c r="R160" s="271">
        <f>O160/L160</f>
        <v>0.8432099083095288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-213.31593999741358</v>
      </c>
      <c r="AG160" s="129">
        <f t="shared" si="62"/>
        <v>0.87180532452078507</v>
      </c>
      <c r="AH160" s="880"/>
    </row>
    <row r="161" spans="1:36" ht="19.2" customHeight="1">
      <c r="A161" s="877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3284</v>
      </c>
      <c r="H161" s="84">
        <f t="shared" ref="H161:H170" si="104">F161*G161</f>
        <v>112411.31999999999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2118.7096774193542</v>
      </c>
      <c r="O161" s="86">
        <f t="shared" ref="O161:O166" si="106">N161/M161</f>
        <v>162.97766749379647</v>
      </c>
      <c r="P161" s="54">
        <f t="shared" si="102"/>
        <v>0</v>
      </c>
      <c r="Q161" s="88">
        <f t="shared" si="103"/>
        <v>-10.099255583126592</v>
      </c>
      <c r="R161" s="532">
        <f t="shared" ref="R161:R163" si="107">O161/L161</f>
        <v>0.941648745519713</v>
      </c>
      <c r="S161" s="878">
        <f>R173</f>
        <v>0.90691169144149875</v>
      </c>
      <c r="T161" s="89">
        <v>0.16666666666666666</v>
      </c>
      <c r="U161" s="89">
        <v>0.23125000000000001</v>
      </c>
      <c r="V161" s="531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879"/>
      <c r="AC161" s="879"/>
      <c r="AD161" s="531"/>
      <c r="AE161" s="531"/>
      <c r="AF161" s="54">
        <f t="shared" si="61"/>
        <v>-131.29032258064581</v>
      </c>
      <c r="AG161" s="532">
        <f t="shared" si="62"/>
        <v>0.941648745519713</v>
      </c>
      <c r="AH161" s="878">
        <f>AG173</f>
        <v>0.91073893950885665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3419</v>
      </c>
      <c r="H162" s="84">
        <f t="shared" si="104"/>
        <v>117032.37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2114.8453608247419</v>
      </c>
      <c r="O162" s="86">
        <f t="shared" si="106"/>
        <v>162.680412371134</v>
      </c>
      <c r="P162" s="54">
        <f t="shared" si="102"/>
        <v>0</v>
      </c>
      <c r="Q162" s="88">
        <f t="shared" si="103"/>
        <v>-10.396510705789069</v>
      </c>
      <c r="R162" s="532">
        <f t="shared" si="107"/>
        <v>0.9399312714776632</v>
      </c>
      <c r="S162" s="878"/>
      <c r="T162" s="89">
        <v>0.23680555555555557</v>
      </c>
      <c r="U162" s="89">
        <v>0.3041666666666667</v>
      </c>
      <c r="V162" s="531">
        <v>8</v>
      </c>
      <c r="W162" s="90">
        <f t="shared" si="108"/>
        <v>97.000000000000014</v>
      </c>
      <c r="X162" s="96"/>
      <c r="Y162" s="96"/>
      <c r="Z162" s="54"/>
      <c r="AA162" s="54"/>
      <c r="AB162" s="879"/>
      <c r="AC162" s="879"/>
      <c r="AD162" s="531"/>
      <c r="AE162" s="531"/>
      <c r="AF162" s="54">
        <f t="shared" si="61"/>
        <v>-135.15463917525813</v>
      </c>
      <c r="AG162" s="532">
        <f t="shared" si="62"/>
        <v>0.93993127147766309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3265.5</v>
      </c>
      <c r="H163" s="84">
        <f t="shared" si="104"/>
        <v>117002.86499999999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2153.0769230769233</v>
      </c>
      <c r="O163" s="86">
        <f t="shared" si="106"/>
        <v>195.73426573426576</v>
      </c>
      <c r="P163" s="54">
        <f t="shared" si="102"/>
        <v>0</v>
      </c>
      <c r="Q163" s="88">
        <f t="shared" si="103"/>
        <v>-8.8111888111887708</v>
      </c>
      <c r="R163" s="532">
        <f t="shared" si="107"/>
        <v>0.9569230769230771</v>
      </c>
      <c r="S163" s="878"/>
      <c r="T163" s="89">
        <v>0.32013888888888892</v>
      </c>
      <c r="U163" s="89">
        <v>0.38333333333333336</v>
      </c>
      <c r="V163" s="531">
        <v>23</v>
      </c>
      <c r="W163" s="90">
        <f t="shared" si="108"/>
        <v>91</v>
      </c>
      <c r="X163" s="96">
        <v>0.30902777777777779</v>
      </c>
      <c r="Y163" s="96">
        <v>0.31944444444444448</v>
      </c>
      <c r="Z163" s="54"/>
      <c r="AA163" s="54"/>
      <c r="AB163" s="879"/>
      <c r="AC163" s="879"/>
      <c r="AD163" s="531">
        <v>1</v>
      </c>
      <c r="AE163" s="531"/>
      <c r="AF163" s="54">
        <f t="shared" si="61"/>
        <v>-96.923076923076678</v>
      </c>
      <c r="AG163" s="532">
        <f t="shared" si="62"/>
        <v>0.95692307692307699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2126.1</v>
      </c>
      <c r="H164" s="84">
        <f t="shared" si="104"/>
        <v>77411.300999999992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2319.3818181818165</v>
      </c>
      <c r="O164" s="86">
        <f t="shared" si="106"/>
        <v>231.93818181818165</v>
      </c>
      <c r="P164" s="54">
        <f>M164-J164</f>
        <v>0</v>
      </c>
      <c r="Q164" s="88">
        <f>O164-L164</f>
        <v>-44.96181818181833</v>
      </c>
      <c r="R164" s="532">
        <f>O164/L164</f>
        <v>0.8376243474835019</v>
      </c>
      <c r="S164" s="878"/>
      <c r="T164" s="89">
        <v>0.38819444444444445</v>
      </c>
      <c r="U164" s="89">
        <v>0.42638888888888893</v>
      </c>
      <c r="V164" s="531">
        <v>7</v>
      </c>
      <c r="W164" s="90">
        <f t="shared" si="108"/>
        <v>55.000000000000043</v>
      </c>
      <c r="X164" s="96"/>
      <c r="Y164" s="96"/>
      <c r="Z164" s="54"/>
      <c r="AA164" s="54"/>
      <c r="AB164" s="879"/>
      <c r="AC164" s="879"/>
      <c r="AD164" s="531"/>
      <c r="AE164" s="531"/>
      <c r="AF164" s="54">
        <f>N164-K164</f>
        <v>-449.61818181818353</v>
      </c>
      <c r="AG164" s="532">
        <f>N164/K164</f>
        <v>0.83762434748350179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4960.8999999999996</v>
      </c>
      <c r="H165" s="84">
        <f t="shared" si="104"/>
        <v>180626.36899999998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2381.2319999999995</v>
      </c>
      <c r="O165" s="86">
        <f t="shared" si="106"/>
        <v>238.12319999999994</v>
      </c>
      <c r="P165" s="54">
        <f>M165-J165</f>
        <v>0</v>
      </c>
      <c r="Q165" s="88">
        <f>O165-L165</f>
        <v>-38.776800000000037</v>
      </c>
      <c r="R165" s="532">
        <f>O165/L165</f>
        <v>0.85996099674972903</v>
      </c>
      <c r="S165" s="878"/>
      <c r="T165" s="89">
        <v>0.46666666666666667</v>
      </c>
      <c r="U165" s="89">
        <v>0.55347222222222225</v>
      </c>
      <c r="V165" s="531">
        <v>5</v>
      </c>
      <c r="W165" s="90">
        <f t="shared" si="108"/>
        <v>125.00000000000003</v>
      </c>
      <c r="X165" s="96"/>
      <c r="Y165" s="96"/>
      <c r="Z165" s="54"/>
      <c r="AA165" s="54"/>
      <c r="AB165" s="879"/>
      <c r="AC165" s="879"/>
      <c r="AD165" s="531">
        <v>1</v>
      </c>
      <c r="AE165" s="531"/>
      <c r="AF165" s="54">
        <f>N165-K165</f>
        <v>-387.76800000000048</v>
      </c>
      <c r="AG165" s="532">
        <f>N165/K165</f>
        <v>0.85996099674972892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1399.5</v>
      </c>
      <c r="H166" s="84">
        <f t="shared" si="104"/>
        <v>50144.084999999999</v>
      </c>
      <c r="I166" s="53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2153.076923076922</v>
      </c>
      <c r="O166" s="86">
        <f t="shared" si="106"/>
        <v>195.73426573426562</v>
      </c>
      <c r="P166" s="54">
        <f>M166-J166</f>
        <v>0</v>
      </c>
      <c r="Q166" s="88">
        <f>O166-L166</f>
        <v>-8.811188811188913</v>
      </c>
      <c r="R166" s="532">
        <f>O166/L166</f>
        <v>0.95692307692307643</v>
      </c>
      <c r="S166" s="878"/>
      <c r="T166" s="89">
        <v>0.56874999999999998</v>
      </c>
      <c r="U166" s="89">
        <v>0.59583333333333333</v>
      </c>
      <c r="V166" s="531">
        <v>22</v>
      </c>
      <c r="W166" s="90">
        <f t="shared" si="108"/>
        <v>39.000000000000021</v>
      </c>
      <c r="X166" s="96">
        <v>0.55833333333333335</v>
      </c>
      <c r="Y166" s="96">
        <v>0.56805555555555554</v>
      </c>
      <c r="Z166" s="54"/>
      <c r="AA166" s="54"/>
      <c r="AB166" s="879"/>
      <c r="AC166" s="879"/>
      <c r="AD166" s="531"/>
      <c r="AE166" s="531"/>
      <c r="AF166" s="54">
        <f>N166-K166</f>
        <v>-96.923076923078042</v>
      </c>
      <c r="AG166" s="532">
        <f>N166/K166</f>
        <v>0.95692307692307643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878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531"/>
      <c r="AE167" s="531"/>
      <c r="AF167" s="54">
        <f t="shared" si="61"/>
        <v>0</v>
      </c>
      <c r="AG167" s="532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878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531"/>
      <c r="AE168" s="531"/>
      <c r="AF168" s="54">
        <f t="shared" si="61"/>
        <v>0</v>
      </c>
      <c r="AG168" s="532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878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531"/>
      <c r="AE169" s="531"/>
      <c r="AF169" s="54">
        <f t="shared" si="61"/>
        <v>0</v>
      </c>
      <c r="AG169" s="532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878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531"/>
      <c r="AE170" s="531"/>
      <c r="AF170" s="54">
        <f t="shared" si="61"/>
        <v>0</v>
      </c>
      <c r="AG170" s="532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878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531"/>
      <c r="AE171" s="531"/>
      <c r="AF171" s="54"/>
      <c r="AG171" s="532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878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531"/>
      <c r="AE172" s="531"/>
      <c r="AF172" s="54"/>
      <c r="AG172" s="532"/>
      <c r="AH172" s="878"/>
    </row>
    <row r="173" spans="1:36" ht="19.2" customHeight="1">
      <c r="A173" s="877"/>
      <c r="B173" s="121">
        <v>0</v>
      </c>
      <c r="C173" s="100" t="s">
        <v>1140</v>
      </c>
      <c r="D173" s="875" t="s">
        <v>1052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2206.7204504299598</v>
      </c>
      <c r="O173" s="104">
        <f t="shared" si="109"/>
        <v>197.86466552527392</v>
      </c>
      <c r="P173" s="54">
        <f>M173-J173</f>
        <v>0</v>
      </c>
      <c r="Q173" s="88">
        <f>O173-L173</f>
        <v>-20.309460348851928</v>
      </c>
      <c r="R173" s="105">
        <f>O173/L173</f>
        <v>0.90691169144149875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2</v>
      </c>
      <c r="AE173" s="107">
        <f>SUM(AE161:AE172)</f>
        <v>0</v>
      </c>
      <c r="AF173" s="54">
        <f t="shared" si="61"/>
        <v>-216.27954957004022</v>
      </c>
      <c r="AG173" s="532">
        <f t="shared" si="62"/>
        <v>0.91073893950885665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55" priority="4" operator="greaterThan">
      <formula>0</formula>
    </cfRule>
  </conditionalFormatting>
  <conditionalFormatting sqref="Q5:Q173">
    <cfRule type="cellIs" dxfId="354" priority="7" operator="lessThan">
      <formula>0</formula>
    </cfRule>
  </conditionalFormatting>
  <conditionalFormatting sqref="R5:R173">
    <cfRule type="cellIs" dxfId="353" priority="5" operator="greaterThan">
      <formula>1</formula>
    </cfRule>
    <cfRule type="cellIs" dxfId="352" priority="6" operator="lessThan">
      <formula>0.8</formula>
    </cfRule>
  </conditionalFormatting>
  <conditionalFormatting sqref="S5:S11">
    <cfRule type="cellIs" dxfId="351" priority="20" operator="lessThan">
      <formula>0.8</formula>
    </cfRule>
  </conditionalFormatting>
  <conditionalFormatting sqref="S21:S29 AH21:AH29">
    <cfRule type="cellIs" dxfId="350" priority="13" operator="lessThan">
      <formula>0.8</formula>
    </cfRule>
  </conditionalFormatting>
  <conditionalFormatting sqref="S43:S72">
    <cfRule type="cellIs" dxfId="349" priority="10" operator="lessThan">
      <formula>0.8</formula>
    </cfRule>
  </conditionalFormatting>
  <conditionalFormatting sqref="S82:S91 AH82:AH91">
    <cfRule type="cellIs" dxfId="348" priority="12" operator="lessThan">
      <formula>0.8</formula>
    </cfRule>
  </conditionalFormatting>
  <conditionalFormatting sqref="S95:S104">
    <cfRule type="cellIs" dxfId="347" priority="8" operator="lessThan">
      <formula>0.8</formula>
    </cfRule>
  </conditionalFormatting>
  <conditionalFormatting sqref="S108:S109">
    <cfRule type="cellIs" dxfId="346" priority="9" operator="lessThan">
      <formula>0.8</formula>
    </cfRule>
  </conditionalFormatting>
  <conditionalFormatting sqref="S122:S135 AH135">
    <cfRule type="cellIs" dxfId="345" priority="21" operator="lessThan">
      <formula>0.8</formula>
    </cfRule>
  </conditionalFormatting>
  <conditionalFormatting sqref="S137 AH137">
    <cfRule type="cellIs" dxfId="344" priority="17" operator="lessThan">
      <formula>0.8</formula>
    </cfRule>
  </conditionalFormatting>
  <conditionalFormatting sqref="S139:S146 AH139:AH146">
    <cfRule type="cellIs" dxfId="343" priority="11" operator="lessThan">
      <formula>0.8</formula>
    </cfRule>
  </conditionalFormatting>
  <conditionalFormatting sqref="S148:S150">
    <cfRule type="cellIs" dxfId="342" priority="14" operator="lessThan">
      <formula>0.8</formula>
    </cfRule>
  </conditionalFormatting>
  <conditionalFormatting sqref="S161">
    <cfRule type="cellIs" dxfId="341" priority="25" operator="lessThan">
      <formula>0.8</formula>
    </cfRule>
  </conditionalFormatting>
  <conditionalFormatting sqref="AF5:AF173">
    <cfRule type="cellIs" dxfId="340" priority="3" operator="lessThan">
      <formula>0</formula>
    </cfRule>
  </conditionalFormatting>
  <conditionalFormatting sqref="AG5:AG173">
    <cfRule type="cellIs" dxfId="339" priority="1" operator="greaterThan">
      <formula>1</formula>
    </cfRule>
    <cfRule type="cellIs" dxfId="338" priority="2" operator="lessThan">
      <formula>0.8</formula>
    </cfRule>
  </conditionalFormatting>
  <conditionalFormatting sqref="AH5:AH9 S17:S18 AH17:AH18 AH57 AH95">
    <cfRule type="cellIs" dxfId="337" priority="26" operator="lessThan">
      <formula>0.8</formula>
    </cfRule>
  </conditionalFormatting>
  <conditionalFormatting sqref="AH31 S31:S32">
    <cfRule type="cellIs" dxfId="336" priority="22" operator="lessThan">
      <formula>0.8</formula>
    </cfRule>
  </conditionalFormatting>
  <conditionalFormatting sqref="AH70:AH72">
    <cfRule type="cellIs" dxfId="335" priority="19" operator="lessThan">
      <formula>0.8</formula>
    </cfRule>
  </conditionalFormatting>
  <conditionalFormatting sqref="AH97:AH98">
    <cfRule type="cellIs" dxfId="334" priority="18" operator="lessThan">
      <formula>0.8</formula>
    </cfRule>
  </conditionalFormatting>
  <conditionalFormatting sqref="AH100:AH107">
    <cfRule type="cellIs" dxfId="333" priority="16" operator="lessThan">
      <formula>0.8</formula>
    </cfRule>
  </conditionalFormatting>
  <conditionalFormatting sqref="AH109">
    <cfRule type="cellIs" dxfId="332" priority="24" operator="lessThan">
      <formula>0.8</formula>
    </cfRule>
  </conditionalFormatting>
  <conditionalFormatting sqref="AH148">
    <cfRule type="cellIs" dxfId="331" priority="23" operator="lessThan">
      <formula>0.8</formula>
    </cfRule>
  </conditionalFormatting>
  <conditionalFormatting sqref="AH150">
    <cfRule type="cellIs" dxfId="3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31" sqref="U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1085</v>
      </c>
      <c r="E3" s="808"/>
      <c r="F3" s="797" t="s">
        <v>2</v>
      </c>
      <c r="G3" s="758"/>
      <c r="H3" s="809">
        <v>245586.95000000004</v>
      </c>
      <c r="I3" s="810"/>
      <c r="J3" s="797" t="s">
        <v>3</v>
      </c>
      <c r="K3" s="758"/>
      <c r="L3" s="802">
        <v>8131699.3839546954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378.4211765913567</v>
      </c>
      <c r="G6" s="799"/>
      <c r="H6" s="777">
        <f>AVERAGE(D13:P13,Q13)</f>
        <v>139.66184892927478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3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367.00579529439386</v>
      </c>
      <c r="G7" s="770"/>
      <c r="H7" s="771">
        <f>AVERAGE(D14:P14,Q14)</f>
        <v>124.86514930094765</v>
      </c>
      <c r="I7" s="772"/>
      <c r="J7" s="771">
        <f>AVERAGE(D31:E31,G31:H31)</f>
        <v>684.50323417249001</v>
      </c>
      <c r="K7" s="772"/>
      <c r="L7" s="773">
        <f>AVERAGE(J31:M31)</f>
        <v>897.00061739335956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0.91066044823562253</v>
      </c>
      <c r="G8" s="776"/>
      <c r="H8" s="775">
        <f>AVERAGE(D15:O15,P15:Q15)</f>
        <v>0.8850669238169887</v>
      </c>
      <c r="I8" s="776"/>
      <c r="J8" s="775">
        <f>AVERAGE(D32:E32,G32:H32)</f>
        <v>0.88800192304821834</v>
      </c>
      <c r="K8" s="776"/>
      <c r="L8" s="775">
        <f>AVERAGE(J32:M32)</f>
        <v>1.0228963088882448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144.41176470588235</v>
      </c>
      <c r="E13" s="19">
        <v>117.96288515406162</v>
      </c>
      <c r="F13" s="19">
        <v>132.66756965944273</v>
      </c>
      <c r="G13" s="19">
        <v>311.22448979591837</v>
      </c>
      <c r="H13" s="19">
        <v>228.57142857142858</v>
      </c>
      <c r="I13" s="19">
        <v>87.136325290350058</v>
      </c>
      <c r="J13" s="19">
        <v>95.33053221288516</v>
      </c>
      <c r="K13" s="19">
        <v>89.34909270725835</v>
      </c>
      <c r="L13" s="19">
        <v>88.777605779153774</v>
      </c>
      <c r="M13" s="19">
        <v>81.367367219792413</v>
      </c>
      <c r="N13" s="19">
        <v>84.328868535718385</v>
      </c>
      <c r="O13" s="19">
        <v>123.23809523809523</v>
      </c>
      <c r="P13" s="19">
        <v>220.89986013986012</v>
      </c>
      <c r="Q13" s="21">
        <v>150</v>
      </c>
    </row>
    <row r="14" spans="2:17" ht="39.9" customHeight="1">
      <c r="B14" s="750"/>
      <c r="C14" s="14" t="s">
        <v>162</v>
      </c>
      <c r="D14" s="19">
        <v>133.22887886518237</v>
      </c>
      <c r="E14" s="19">
        <v>101.06262517287209</v>
      </c>
      <c r="F14" s="19">
        <v>112.03767100229096</v>
      </c>
      <c r="G14" s="19">
        <v>286.6756411050099</v>
      </c>
      <c r="H14" s="19">
        <v>224.66996556413579</v>
      </c>
      <c r="I14" s="19">
        <v>81.897156454606048</v>
      </c>
      <c r="J14" s="19">
        <v>81.921603421480881</v>
      </c>
      <c r="K14" s="19">
        <v>74.433696915192016</v>
      </c>
      <c r="L14" s="19">
        <v>78.326743398365508</v>
      </c>
      <c r="M14" s="19">
        <v>72.118533628656266</v>
      </c>
      <c r="N14" s="19">
        <v>75.625001408628719</v>
      </c>
      <c r="O14" s="19">
        <v>102.75614157402629</v>
      </c>
      <c r="P14" s="19">
        <v>198.2106142425026</v>
      </c>
      <c r="Q14" s="9">
        <v>125.14781746031757</v>
      </c>
    </row>
    <row r="15" spans="2:17" ht="39.9" customHeight="1">
      <c r="B15" s="751"/>
      <c r="C15" s="373" t="s">
        <v>163</v>
      </c>
      <c r="D15" s="10">
        <f t="shared" ref="D15:Q15" si="0">D14/D13</f>
        <v>0.92256250130676187</v>
      </c>
      <c r="E15" s="10">
        <f t="shared" si="0"/>
        <v>0.85673239545542235</v>
      </c>
      <c r="F15" s="10">
        <f t="shared" si="0"/>
        <v>0.84449930974006182</v>
      </c>
      <c r="G15" s="10">
        <f t="shared" si="0"/>
        <v>0.92112173207511372</v>
      </c>
      <c r="H15" s="10">
        <f t="shared" si="0"/>
        <v>0.98293109934309408</v>
      </c>
      <c r="I15" s="10">
        <f t="shared" si="0"/>
        <v>0.93987388361528457</v>
      </c>
      <c r="J15" s="10">
        <f t="shared" si="0"/>
        <v>0.85934276794489683</v>
      </c>
      <c r="K15" s="10">
        <f t="shared" si="0"/>
        <v>0.83306606323429777</v>
      </c>
      <c r="L15" s="10">
        <f t="shared" si="0"/>
        <v>0.88228042095676484</v>
      </c>
      <c r="M15" s="10">
        <f t="shared" si="0"/>
        <v>0.88633239703881694</v>
      </c>
      <c r="N15" s="10">
        <f t="shared" si="0"/>
        <v>0.89678662505233242</v>
      </c>
      <c r="O15" s="10">
        <f t="shared" si="0"/>
        <v>0.83380176702262454</v>
      </c>
      <c r="P15" s="375">
        <f t="shared" si="0"/>
        <v>0.89728718758358605</v>
      </c>
      <c r="Q15" s="11">
        <f t="shared" si="0"/>
        <v>0.83431878306878382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753"/>
      <c r="C17" s="373" t="s">
        <v>36</v>
      </c>
      <c r="D17" s="12">
        <v>0.67222222222222205</v>
      </c>
      <c r="E17" s="12">
        <v>0.57499999999999996</v>
      </c>
      <c r="F17" s="12">
        <v>0.5888888888888888</v>
      </c>
      <c r="G17" s="12">
        <v>0.65347222222222223</v>
      </c>
      <c r="H17" s="12">
        <v>0.63888888888888895</v>
      </c>
      <c r="I17" s="12">
        <v>0.66736111111111107</v>
      </c>
      <c r="J17" s="12">
        <v>0.69374999999999998</v>
      </c>
      <c r="K17" s="12">
        <v>0.71736111111111089</v>
      </c>
      <c r="L17" s="12">
        <v>0.92222222222222217</v>
      </c>
      <c r="M17" s="12">
        <v>0.9409722222222221</v>
      </c>
      <c r="N17" s="12">
        <v>0.91666666666666674</v>
      </c>
      <c r="O17" s="22">
        <v>0.83194444444444438</v>
      </c>
      <c r="P17" s="12">
        <v>0.51874999999999993</v>
      </c>
      <c r="Q17" s="376">
        <v>0.71527777777777779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 t="s">
        <v>15</v>
      </c>
      <c r="L20" s="378" t="s">
        <v>15</v>
      </c>
      <c r="M20" s="378" t="s">
        <v>15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18.333333333333332</v>
      </c>
      <c r="E22" s="380">
        <v>16.571428571428573</v>
      </c>
      <c r="F22" s="380">
        <v>15.875</v>
      </c>
      <c r="G22" s="380">
        <v>6</v>
      </c>
      <c r="H22" s="380">
        <v>6.6</v>
      </c>
      <c r="I22" s="380">
        <v>16.833333333333332</v>
      </c>
      <c r="J22" s="380">
        <v>18.142857142857142</v>
      </c>
      <c r="K22" s="380">
        <v>17.5</v>
      </c>
      <c r="L22" s="380">
        <v>16.899999999999999</v>
      </c>
      <c r="M22" s="380">
        <v>18.555555555555557</v>
      </c>
      <c r="N22" s="380">
        <v>17.666666666666668</v>
      </c>
      <c r="O22" s="380">
        <v>14.6</v>
      </c>
      <c r="P22" s="380">
        <v>11.4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124.44049450549448</v>
      </c>
      <c r="E31" s="8">
        <v>815.75703593307389</v>
      </c>
      <c r="F31" s="8">
        <v>0</v>
      </c>
      <c r="G31" s="8">
        <v>812.09110714993142</v>
      </c>
      <c r="H31" s="389">
        <v>985.72429910146047</v>
      </c>
      <c r="I31" s="388">
        <v>0</v>
      </c>
      <c r="J31" s="8">
        <v>1038.6666666666704</v>
      </c>
      <c r="K31" s="8">
        <v>758.17142857142721</v>
      </c>
      <c r="L31" s="8">
        <v>881.51187683284297</v>
      </c>
      <c r="M31" s="389">
        <v>909.65249750249745</v>
      </c>
      <c r="N31" s="372"/>
      <c r="O31" s="372"/>
      <c r="P31" s="372"/>
      <c r="Q31" s="372"/>
    </row>
    <row r="32" spans="2:23" ht="39.9" customHeight="1">
      <c r="B32" s="751"/>
      <c r="C32" s="519" t="s">
        <v>163</v>
      </c>
      <c r="D32" s="390">
        <f t="shared" ref="D32:M32" si="1">D31/D30</f>
        <v>0.56563861138861127</v>
      </c>
      <c r="E32" s="10">
        <f t="shared" si="1"/>
        <v>0.98879640719160466</v>
      </c>
      <c r="F32" s="10">
        <f t="shared" si="1"/>
        <v>0</v>
      </c>
      <c r="G32" s="10">
        <f t="shared" si="1"/>
        <v>0.90232345238881273</v>
      </c>
      <c r="H32" s="10">
        <f t="shared" si="1"/>
        <v>1.0952492212238449</v>
      </c>
      <c r="I32" s="388">
        <f t="shared" si="1"/>
        <v>0</v>
      </c>
      <c r="J32" s="10">
        <f t="shared" si="1"/>
        <v>1.2589898989899035</v>
      </c>
      <c r="K32" s="10">
        <f t="shared" si="1"/>
        <v>0.84241269841269695</v>
      </c>
      <c r="L32" s="10">
        <f t="shared" si="1"/>
        <v>0.97945764092538112</v>
      </c>
      <c r="M32" s="11">
        <f t="shared" si="1"/>
        <v>1.0107249972249972</v>
      </c>
      <c r="N32" s="372"/>
      <c r="O32" s="372"/>
      <c r="P32" s="372"/>
      <c r="Q32" s="372"/>
    </row>
    <row r="33" spans="2:17" ht="25.8" customHeight="1">
      <c r="B33" s="752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2001.1764705882424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753"/>
      <c r="C34" s="519" t="s">
        <v>36</v>
      </c>
      <c r="D34" s="391">
        <v>0.5</v>
      </c>
      <c r="E34" s="12">
        <v>0.37708333333333338</v>
      </c>
      <c r="F34" s="12">
        <v>0</v>
      </c>
      <c r="G34" s="12">
        <v>1051.9999999999989</v>
      </c>
      <c r="H34" s="376">
        <v>0.51944444444444449</v>
      </c>
      <c r="I34" s="23">
        <v>0</v>
      </c>
      <c r="J34" s="12">
        <v>0.73263888888888884</v>
      </c>
      <c r="K34" s="12">
        <v>0.77777777777777779</v>
      </c>
      <c r="L34" s="12">
        <v>1.0243055555555556</v>
      </c>
      <c r="M34" s="13">
        <v>1.0972222222222221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9" priority="4" operator="lessThan">
      <formula>0.8</formula>
    </cfRule>
  </conditionalFormatting>
  <conditionalFormatting sqref="J32:L32">
    <cfRule type="cellIs" dxfId="328" priority="3" operator="lessThan">
      <formula>0.8</formula>
    </cfRule>
  </conditionalFormatting>
  <conditionalFormatting sqref="M32">
    <cfRule type="cellIs" dxfId="327" priority="2" operator="lessThan">
      <formula>0.8</formula>
    </cfRule>
  </conditionalFormatting>
  <conditionalFormatting sqref="H32">
    <cfRule type="cellIs" dxfId="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H128" sqref="H1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79552</v>
      </c>
      <c r="F1" s="281" t="s">
        <v>3</v>
      </c>
      <c r="G1" s="282">
        <f>SUM(H5:H124)</f>
        <v>1552062.056883117</v>
      </c>
      <c r="H1" s="283" t="s">
        <v>999</v>
      </c>
      <c r="I1" s="284">
        <f>+J16+J64+J24+J38+J51+J81+J100+J91+J57+J124+J111</f>
        <v>47.578571428571429</v>
      </c>
      <c r="J1" s="852" t="s">
        <v>1000</v>
      </c>
      <c r="K1" s="853"/>
      <c r="L1" s="854"/>
      <c r="M1" s="852" t="s">
        <v>1001</v>
      </c>
      <c r="N1" s="853"/>
      <c r="O1" s="853"/>
      <c r="P1" s="853"/>
      <c r="Q1" s="853"/>
      <c r="R1" s="854"/>
    </row>
    <row r="2" spans="1:18" ht="26.25" customHeight="1" thickBot="1">
      <c r="A2" s="858" t="s">
        <v>1050</v>
      </c>
      <c r="B2" s="859"/>
      <c r="C2" s="286"/>
      <c r="D2" s="525" t="s">
        <v>1003</v>
      </c>
      <c r="E2" s="287">
        <f>AVERAGE(L16,L24,L38,L51,L100,L111,L91)</f>
        <v>623.94921999497103</v>
      </c>
      <c r="F2" s="288" t="s">
        <v>40</v>
      </c>
      <c r="G2" s="289">
        <f>G1/E1</f>
        <v>19.510031889620837</v>
      </c>
      <c r="H2" s="290" t="s">
        <v>1004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519</v>
      </c>
      <c r="B3" s="862" t="s">
        <v>1005</v>
      </c>
      <c r="C3" s="527"/>
      <c r="D3" s="863" t="s">
        <v>1006</v>
      </c>
      <c r="E3" s="863"/>
      <c r="F3" s="864" t="s">
        <v>43</v>
      </c>
      <c r="G3" s="865" t="s">
        <v>1007</v>
      </c>
      <c r="H3" s="949" t="s">
        <v>1008</v>
      </c>
      <c r="I3" s="866" t="s">
        <v>1009</v>
      </c>
      <c r="J3" s="868" t="s">
        <v>1010</v>
      </c>
      <c r="K3" s="870" t="s">
        <v>1011</v>
      </c>
      <c r="L3" s="872" t="s">
        <v>1003</v>
      </c>
      <c r="M3" s="874" t="s">
        <v>48</v>
      </c>
      <c r="N3" s="874"/>
      <c r="O3" s="868" t="s">
        <v>106</v>
      </c>
      <c r="P3" s="834" t="s">
        <v>1012</v>
      </c>
      <c r="Q3" s="868" t="s">
        <v>1013</v>
      </c>
      <c r="R3" s="868"/>
    </row>
    <row r="4" spans="1:18" ht="15.75" customHeight="1">
      <c r="A4" s="861"/>
      <c r="B4" s="862"/>
      <c r="C4" s="527"/>
      <c r="D4" s="863"/>
      <c r="E4" s="863"/>
      <c r="F4" s="864"/>
      <c r="G4" s="865"/>
      <c r="H4" s="949"/>
      <c r="I4" s="867"/>
      <c r="J4" s="869"/>
      <c r="K4" s="871"/>
      <c r="L4" s="873"/>
      <c r="M4" s="530" t="s">
        <v>50</v>
      </c>
      <c r="N4" s="530" t="s">
        <v>51</v>
      </c>
      <c r="O4" s="869"/>
      <c r="P4" s="835"/>
      <c r="Q4" s="292" t="s">
        <v>1014</v>
      </c>
      <c r="R4" s="292" t="s">
        <v>1015</v>
      </c>
    </row>
    <row r="5" spans="1:18">
      <c r="A5" s="842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738</v>
      </c>
      <c r="H5" s="296">
        <f>F5*G5</f>
        <v>18922.32</v>
      </c>
      <c r="I5" s="528"/>
      <c r="J5" s="297">
        <v>10</v>
      </c>
      <c r="K5" s="298">
        <f t="shared" ref="K5:K7" si="0">G5/P5*60</f>
        <v>1265.1428571428619</v>
      </c>
      <c r="L5" s="299">
        <f t="shared" ref="L5:L7" si="1">K5/J5</f>
        <v>126.51428571428619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524"/>
      <c r="F6" s="476">
        <v>29.85</v>
      </c>
      <c r="G6" s="527">
        <v>1953</v>
      </c>
      <c r="H6" s="296">
        <f t="shared" ref="H6:H15" si="3">F6*G6</f>
        <v>58297.05</v>
      </c>
      <c r="I6" s="528"/>
      <c r="J6" s="297">
        <v>12</v>
      </c>
      <c r="K6" s="298">
        <f t="shared" si="0"/>
        <v>1464.7499999999995</v>
      </c>
      <c r="L6" s="299">
        <f t="shared" si="1"/>
        <v>122.06249999999996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524"/>
      <c r="F7" s="476">
        <v>29.52</v>
      </c>
      <c r="G7" s="527">
        <v>1903</v>
      </c>
      <c r="H7" s="296">
        <f t="shared" si="3"/>
        <v>56176.56</v>
      </c>
      <c r="I7" s="528"/>
      <c r="J7" s="297">
        <v>12</v>
      </c>
      <c r="K7" s="298">
        <f t="shared" si="0"/>
        <v>1522.3999999999987</v>
      </c>
      <c r="L7" s="299">
        <f t="shared" si="1"/>
        <v>126.86666666666656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842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842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842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842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843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843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843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844"/>
      <c r="B16" s="474">
        <v>0</v>
      </c>
      <c r="C16" s="293" t="s">
        <v>1051</v>
      </c>
      <c r="D16" s="827" t="s">
        <v>1052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1417.4309523809534</v>
      </c>
      <c r="L16" s="309">
        <f>AVERAGE(L5:L15)</f>
        <v>125.14781746031757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1053</v>
      </c>
      <c r="B17" s="474">
        <v>0</v>
      </c>
      <c r="C17" s="550"/>
      <c r="D17" s="312" t="s">
        <v>1054</v>
      </c>
      <c r="E17" s="312"/>
      <c r="F17" s="476" t="s">
        <v>133</v>
      </c>
      <c r="G17" s="527">
        <v>1953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1562.4000000000005</v>
      </c>
      <c r="L17" s="299">
        <f>K17/J17</f>
        <v>156.24000000000007</v>
      </c>
      <c r="M17" s="300">
        <v>0.17361111111111113</v>
      </c>
      <c r="N17" s="300">
        <v>0.22569444444444445</v>
      </c>
      <c r="O17" s="292">
        <v>5</v>
      </c>
      <c r="P17" s="522">
        <f>(N17-M17)*24*60</f>
        <v>74.999999999999972</v>
      </c>
      <c r="Q17" s="292"/>
      <c r="R17" s="292"/>
    </row>
    <row r="18" spans="1:18" ht="15.75" customHeight="1">
      <c r="A18" s="845"/>
      <c r="B18" s="474">
        <v>0</v>
      </c>
      <c r="C18" s="550"/>
      <c r="D18" s="312" t="s">
        <v>1055</v>
      </c>
      <c r="E18" s="312"/>
      <c r="F18" s="476" t="s">
        <v>133</v>
      </c>
      <c r="G18" s="526">
        <v>1903</v>
      </c>
      <c r="H18" s="296">
        <f t="shared" si="4"/>
        <v>0</v>
      </c>
      <c r="I18" s="528"/>
      <c r="J18" s="297">
        <v>10</v>
      </c>
      <c r="K18" s="298">
        <f t="shared" si="5"/>
        <v>1631.1428571428567</v>
      </c>
      <c r="L18" s="299">
        <f t="shared" ref="L18:L20" si="6">K18/J18</f>
        <v>163.11428571428567</v>
      </c>
      <c r="M18" s="300">
        <v>0.22916666666666666</v>
      </c>
      <c r="N18" s="300">
        <v>0.27777777777777779</v>
      </c>
      <c r="O18" s="292">
        <v>5</v>
      </c>
      <c r="P18" s="522">
        <f t="shared" ref="P18:P20" si="7">(N18-M18)*24*60</f>
        <v>70.000000000000028</v>
      </c>
      <c r="Q18" s="301"/>
      <c r="R18" s="301"/>
    </row>
    <row r="19" spans="1:18" ht="15.75" customHeight="1">
      <c r="A19" s="845"/>
      <c r="B19" s="474" t="s">
        <v>131</v>
      </c>
      <c r="C19" s="550"/>
      <c r="D19" s="312" t="s">
        <v>1056</v>
      </c>
      <c r="E19" s="312"/>
      <c r="F19" s="476">
        <v>30.13</v>
      </c>
      <c r="G19" s="526">
        <v>5463</v>
      </c>
      <c r="H19" s="296">
        <f t="shared" si="4"/>
        <v>164600.19</v>
      </c>
      <c r="I19" s="528"/>
      <c r="J19" s="297">
        <v>18</v>
      </c>
      <c r="K19" s="298">
        <f t="shared" si="5"/>
        <v>1260.6923076923074</v>
      </c>
      <c r="L19" s="299">
        <f t="shared" si="6"/>
        <v>70.038461538461519</v>
      </c>
      <c r="M19" s="300">
        <v>0.28125</v>
      </c>
      <c r="N19" s="300">
        <v>0.46180555555555558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846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1174</v>
      </c>
      <c r="H20" s="296">
        <f t="shared" si="4"/>
        <v>42792.3</v>
      </c>
      <c r="I20" s="528"/>
      <c r="J20" s="297">
        <v>13</v>
      </c>
      <c r="K20" s="298">
        <f t="shared" si="5"/>
        <v>1408.7999999999981</v>
      </c>
      <c r="L20" s="299">
        <f t="shared" si="6"/>
        <v>108.36923076923063</v>
      </c>
      <c r="M20" s="300">
        <v>0.46527777777777773</v>
      </c>
      <c r="N20" s="300">
        <v>0.5</v>
      </c>
      <c r="O20" s="292">
        <v>5</v>
      </c>
      <c r="P20" s="522">
        <f t="shared" si="7"/>
        <v>50.000000000000064</v>
      </c>
      <c r="Q20" s="301">
        <v>0.53472222222222221</v>
      </c>
      <c r="R20" s="301">
        <v>0.57291666666666663</v>
      </c>
    </row>
    <row r="21" spans="1:18" ht="15.75" customHeight="1">
      <c r="A21" s="846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846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846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847"/>
      <c r="B24" s="474">
        <v>0</v>
      </c>
      <c r="C24" s="6" t="s">
        <v>1057</v>
      </c>
      <c r="D24" s="827" t="s">
        <v>1052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1465.7587912087909</v>
      </c>
      <c r="L24" s="309">
        <f>AVERAGE(L17:L23)</f>
        <v>124.44049450549448</v>
      </c>
      <c r="M24" s="300"/>
      <c r="N24" s="300"/>
      <c r="O24" s="292"/>
      <c r="P24" s="292"/>
      <c r="Q24" s="292"/>
      <c r="R24" s="292"/>
    </row>
    <row r="25" spans="1:18">
      <c r="A25" s="836" t="s">
        <v>1058</v>
      </c>
      <c r="B25" s="474" t="s">
        <v>131</v>
      </c>
      <c r="C25" s="314"/>
      <c r="D25" s="316" t="s">
        <v>1059</v>
      </c>
      <c r="E25" s="315"/>
      <c r="F25" s="476">
        <v>15.03</v>
      </c>
      <c r="G25" s="527">
        <v>907</v>
      </c>
      <c r="H25" s="296">
        <f t="shared" ref="H25:H37" si="8">F25*G25</f>
        <v>13632.21</v>
      </c>
      <c r="I25" s="528"/>
      <c r="J25" s="297">
        <v>4</v>
      </c>
      <c r="K25" s="298">
        <f t="shared" ref="K25:K28" si="9">G25/P25*60</f>
        <v>2720.9999999999991</v>
      </c>
      <c r="L25" s="299">
        <f t="shared" ref="L25:L28" si="10">K25/J25</f>
        <v>680.24999999999977</v>
      </c>
      <c r="M25" s="300">
        <v>0.18055555555555555</v>
      </c>
      <c r="N25" s="300">
        <v>0.19444444444444445</v>
      </c>
      <c r="O25" s="292">
        <v>20</v>
      </c>
      <c r="P25" s="522">
        <f t="shared" ref="P25:P28" si="11">(N25-M25)*24*60</f>
        <v>20.000000000000007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527">
        <v>2621</v>
      </c>
      <c r="H26" s="296">
        <f t="shared" si="8"/>
        <v>47649.78</v>
      </c>
      <c r="I26" s="528"/>
      <c r="J26" s="297">
        <v>4</v>
      </c>
      <c r="K26" s="298">
        <f t="shared" si="9"/>
        <v>2758.9473684210525</v>
      </c>
      <c r="L26" s="299">
        <f t="shared" si="10"/>
        <v>689.73684210526312</v>
      </c>
      <c r="M26" s="300">
        <v>0.20833333333333334</v>
      </c>
      <c r="N26" s="300">
        <v>0.24791666666666667</v>
      </c>
      <c r="O26" s="292">
        <v>20</v>
      </c>
      <c r="P26" s="522">
        <f t="shared" si="11"/>
        <v>57</v>
      </c>
      <c r="Q26" s="301">
        <v>0.24791666666666667</v>
      </c>
      <c r="R26" s="301">
        <v>0.28958333333333336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527">
        <v>1550</v>
      </c>
      <c r="H27" s="296">
        <f t="shared" si="8"/>
        <v>28721.5</v>
      </c>
      <c r="I27" s="528"/>
      <c r="J27" s="297">
        <v>3</v>
      </c>
      <c r="K27" s="298">
        <f t="shared" si="9"/>
        <v>2735.2941176470554</v>
      </c>
      <c r="L27" s="299">
        <f t="shared" si="10"/>
        <v>911.76470588235179</v>
      </c>
      <c r="M27" s="300">
        <v>0.30694444444444441</v>
      </c>
      <c r="N27" s="300">
        <v>0.33055555555555555</v>
      </c>
      <c r="O27" s="292">
        <v>25</v>
      </c>
      <c r="P27" s="522">
        <f t="shared" si="11"/>
        <v>34.000000000000043</v>
      </c>
      <c r="Q27" s="301"/>
      <c r="R27" s="301"/>
    </row>
    <row r="28" spans="1:18">
      <c r="A28" s="836"/>
      <c r="B28" s="474" t="s">
        <v>131</v>
      </c>
      <c r="C28" s="550"/>
      <c r="D28" s="312" t="s">
        <v>1060</v>
      </c>
      <c r="E28" s="317"/>
      <c r="F28" s="476">
        <v>24.93</v>
      </c>
      <c r="G28" s="527">
        <v>2306</v>
      </c>
      <c r="H28" s="296">
        <f t="shared" si="8"/>
        <v>57488.58</v>
      </c>
      <c r="I28" s="528"/>
      <c r="J28" s="297">
        <v>3</v>
      </c>
      <c r="K28" s="298">
        <f t="shared" si="9"/>
        <v>2943.8297872340431</v>
      </c>
      <c r="L28" s="299">
        <f t="shared" si="10"/>
        <v>981.276595744681</v>
      </c>
      <c r="M28" s="300">
        <v>0.3444444444444445</v>
      </c>
      <c r="N28" s="300">
        <v>0.37708333333333338</v>
      </c>
      <c r="O28" s="292">
        <v>20</v>
      </c>
      <c r="P28" s="522">
        <f t="shared" si="11"/>
        <v>46.999999999999993</v>
      </c>
      <c r="Q28" s="301"/>
      <c r="R28" s="301"/>
    </row>
    <row r="29" spans="1:18">
      <c r="A29" s="836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836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836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836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836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2789.7678183255375</v>
      </c>
      <c r="L38" s="309">
        <f>AVERAGE(L25:L37)</f>
        <v>815.75703593307389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1061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839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839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839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839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840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840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840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1052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1062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917</v>
      </c>
      <c r="H52" s="296">
        <f>F52*G52</f>
        <v>16671.060000000001</v>
      </c>
      <c r="I52" s="528"/>
      <c r="J52" s="297">
        <v>3</v>
      </c>
      <c r="K52" s="298">
        <f>G52/P52*60</f>
        <v>3056.6666666666642</v>
      </c>
      <c r="L52" s="299">
        <f>K52/J52</f>
        <v>1018.8888888888881</v>
      </c>
      <c r="M52" s="300">
        <v>0.30555555555555552</v>
      </c>
      <c r="N52" s="300">
        <v>0.31805555555555554</v>
      </c>
      <c r="O52" s="298">
        <v>20</v>
      </c>
      <c r="P52" s="522">
        <f>(N52-M52)*24*60</f>
        <v>18.000000000000014</v>
      </c>
      <c r="Q52" s="301"/>
      <c r="R52" s="301"/>
    </row>
    <row r="53" spans="1:18" ht="15.6" customHeight="1">
      <c r="A53" s="825"/>
      <c r="B53" s="474" t="s">
        <v>131</v>
      </c>
      <c r="C53" s="550"/>
      <c r="D53" s="315" t="s">
        <v>110</v>
      </c>
      <c r="E53" s="331"/>
      <c r="F53" s="476">
        <v>25.03</v>
      </c>
      <c r="G53" s="302">
        <v>614</v>
      </c>
      <c r="H53" s="296">
        <f t="shared" ref="H53:H116" si="13">F53*G53</f>
        <v>15368.42</v>
      </c>
      <c r="I53" s="528"/>
      <c r="J53" s="297">
        <v>4</v>
      </c>
      <c r="K53" s="298">
        <f t="shared" ref="K53:K57" si="14">G53/P53*60</f>
        <v>3070.0000000000109</v>
      </c>
      <c r="L53" s="299">
        <f t="shared" ref="L53:L57" si="15">K53/J53</f>
        <v>767.50000000000273</v>
      </c>
      <c r="M53" s="300">
        <v>0.33194444444444443</v>
      </c>
      <c r="N53" s="300">
        <v>0.34027777777777773</v>
      </c>
      <c r="O53" s="298">
        <v>20</v>
      </c>
      <c r="P53" s="522">
        <f t="shared" ref="P53:P57" si="16">(N53-M53)*24*60</f>
        <v>11.999999999999957</v>
      </c>
      <c r="Q53" s="301"/>
      <c r="R53" s="301"/>
    </row>
    <row r="54" spans="1:18" ht="15.6" customHeight="1">
      <c r="A54" s="825"/>
      <c r="B54" s="474" t="s">
        <v>131</v>
      </c>
      <c r="C54" s="550"/>
      <c r="D54" s="315" t="s">
        <v>111</v>
      </c>
      <c r="E54" s="524"/>
      <c r="F54" s="476">
        <v>24.82</v>
      </c>
      <c r="G54" s="302">
        <v>567</v>
      </c>
      <c r="H54" s="296">
        <f t="shared" si="13"/>
        <v>14072.94</v>
      </c>
      <c r="I54" s="528"/>
      <c r="J54" s="297">
        <v>4</v>
      </c>
      <c r="K54" s="298">
        <f t="shared" si="14"/>
        <v>2001.1764705882424</v>
      </c>
      <c r="L54" s="299">
        <f t="shared" si="15"/>
        <v>500.2941176470606</v>
      </c>
      <c r="M54" s="300">
        <v>0.35416666666666669</v>
      </c>
      <c r="N54" s="300">
        <v>0.3659722222222222</v>
      </c>
      <c r="O54" s="298">
        <v>20</v>
      </c>
      <c r="P54" s="522">
        <f t="shared" si="16"/>
        <v>16.99999999999994</v>
      </c>
      <c r="Q54" s="301"/>
      <c r="R54" s="301"/>
    </row>
    <row r="55" spans="1:18" ht="15.6" customHeight="1">
      <c r="A55" s="825"/>
      <c r="B55" s="474" t="s">
        <v>131</v>
      </c>
      <c r="C55" s="550"/>
      <c r="D55" s="315" t="s">
        <v>112</v>
      </c>
      <c r="E55" s="317"/>
      <c r="F55" s="476">
        <v>30</v>
      </c>
      <c r="G55" s="302">
        <v>1157</v>
      </c>
      <c r="H55" s="296">
        <f t="shared" si="13"/>
        <v>34710</v>
      </c>
      <c r="I55" s="528"/>
      <c r="J55" s="297">
        <v>4</v>
      </c>
      <c r="K55" s="298">
        <f t="shared" si="14"/>
        <v>3155.4545454545569</v>
      </c>
      <c r="L55" s="299">
        <f t="shared" si="15"/>
        <v>788.86363636363922</v>
      </c>
      <c r="M55" s="300">
        <v>0.37986111111111115</v>
      </c>
      <c r="N55" s="300">
        <v>0.39513888888888887</v>
      </c>
      <c r="O55" s="298">
        <v>20</v>
      </c>
      <c r="P55" s="522">
        <f t="shared" si="16"/>
        <v>21.999999999999922</v>
      </c>
      <c r="Q55" s="301">
        <v>0.39513888888888887</v>
      </c>
      <c r="R55" s="301">
        <v>0.4368055555555555</v>
      </c>
    </row>
    <row r="56" spans="1:18" ht="15.6" customHeight="1">
      <c r="A56" s="825"/>
      <c r="B56" s="474" t="s">
        <v>131</v>
      </c>
      <c r="C56" s="550"/>
      <c r="D56" s="316" t="s">
        <v>1063</v>
      </c>
      <c r="E56" s="317"/>
      <c r="F56" s="476">
        <v>23.72</v>
      </c>
      <c r="G56" s="302">
        <v>745</v>
      </c>
      <c r="H56" s="296">
        <f t="shared" si="13"/>
        <v>17671.399999999998</v>
      </c>
      <c r="I56" s="528"/>
      <c r="J56" s="297">
        <v>4</v>
      </c>
      <c r="K56" s="298">
        <f t="shared" si="14"/>
        <v>2979.9999999999945</v>
      </c>
      <c r="L56" s="299">
        <f t="shared" si="15"/>
        <v>744.99999999999864</v>
      </c>
      <c r="M56" s="300">
        <v>0.45416666666666666</v>
      </c>
      <c r="N56" s="300">
        <v>0.46458333333333335</v>
      </c>
      <c r="O56" s="298">
        <v>25</v>
      </c>
      <c r="P56" s="522">
        <f t="shared" si="16"/>
        <v>15.000000000000027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1064</v>
      </c>
      <c r="E57" s="317"/>
      <c r="F57" s="476">
        <v>17.07</v>
      </c>
      <c r="G57" s="302">
        <v>1841</v>
      </c>
      <c r="H57" s="296">
        <f t="shared" si="13"/>
        <v>31425.87</v>
      </c>
      <c r="I57" s="528"/>
      <c r="J57" s="297">
        <v>3</v>
      </c>
      <c r="K57" s="298">
        <f t="shared" si="14"/>
        <v>3155.9999999999968</v>
      </c>
      <c r="L57" s="299">
        <f t="shared" si="15"/>
        <v>1051.9999999999989</v>
      </c>
      <c r="M57" s="300">
        <v>0.47847222222222219</v>
      </c>
      <c r="N57" s="300">
        <v>0.50277777777777777</v>
      </c>
      <c r="O57" s="298">
        <v>20</v>
      </c>
      <c r="P57" s="522">
        <f t="shared" si="16"/>
        <v>35.000000000000036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825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825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825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825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826"/>
      <c r="B64" s="474">
        <v>0</v>
      </c>
      <c r="C64" s="6" t="s">
        <v>1065</v>
      </c>
      <c r="D64" s="827" t="s">
        <v>1052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2903.2162804515779</v>
      </c>
      <c r="L64" s="309">
        <f>AVERAGE(L52:L63)</f>
        <v>812.09110714993142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1066</v>
      </c>
      <c r="B65" s="474" t="s">
        <v>131</v>
      </c>
      <c r="C65" s="550"/>
      <c r="D65" s="316" t="s">
        <v>1067</v>
      </c>
      <c r="E65" s="481"/>
      <c r="F65" s="476">
        <v>22.281818181818181</v>
      </c>
      <c r="G65" s="527">
        <v>654</v>
      </c>
      <c r="H65" s="296">
        <f>F65*G65</f>
        <v>14572.30909090909</v>
      </c>
      <c r="I65" s="528"/>
      <c r="J65" s="297">
        <v>4</v>
      </c>
      <c r="K65" s="298">
        <f t="shared" ref="K65:K72" si="17">G65/P65*60</f>
        <v>3018.4615384615399</v>
      </c>
      <c r="L65" s="299">
        <f t="shared" ref="L65:L72" si="18">K65/J65</f>
        <v>754.61538461538498</v>
      </c>
      <c r="M65" s="300">
        <v>0.18055555555555555</v>
      </c>
      <c r="N65" s="300">
        <v>0.18958333333333333</v>
      </c>
      <c r="O65" s="298">
        <v>20</v>
      </c>
      <c r="P65" s="522">
        <f>(N65-M65)*24*60</f>
        <v>12.999999999999993</v>
      </c>
      <c r="Q65" s="301"/>
      <c r="R65" s="301"/>
    </row>
    <row r="66" spans="1:18" ht="15.6" customHeight="1">
      <c r="A66" s="829"/>
      <c r="B66" s="474" t="s">
        <v>131</v>
      </c>
      <c r="C66" s="550"/>
      <c r="D66" s="316" t="s">
        <v>115</v>
      </c>
      <c r="E66" s="331"/>
      <c r="F66" s="476">
        <v>18.18</v>
      </c>
      <c r="G66" s="302">
        <v>1374</v>
      </c>
      <c r="H66" s="296">
        <f t="shared" ref="H66:H74" si="19">F66*G66</f>
        <v>24979.32</v>
      </c>
      <c r="I66" s="528"/>
      <c r="J66" s="297">
        <v>3</v>
      </c>
      <c r="K66" s="298">
        <f t="shared" si="17"/>
        <v>3170.7692307692273</v>
      </c>
      <c r="L66" s="299">
        <f t="shared" si="18"/>
        <v>1056.9230769230758</v>
      </c>
      <c r="M66" s="300">
        <v>0.20347222222222219</v>
      </c>
      <c r="N66" s="300">
        <v>0.22152777777777777</v>
      </c>
      <c r="O66" s="298">
        <v>20</v>
      </c>
      <c r="P66" s="522">
        <f t="shared" ref="P66:P72" si="20">(N66-M66)*24*60</f>
        <v>26.000000000000028</v>
      </c>
      <c r="Q66" s="301"/>
      <c r="R66" s="301"/>
    </row>
    <row r="67" spans="1:18" ht="15.6" customHeight="1">
      <c r="A67" s="829"/>
      <c r="B67" s="474" t="s">
        <v>131</v>
      </c>
      <c r="C67" s="550"/>
      <c r="D67" s="332" t="s">
        <v>1068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528"/>
      <c r="J67" s="297">
        <v>3</v>
      </c>
      <c r="K67" s="298">
        <f t="shared" si="17"/>
        <v>3193.3333333333403</v>
      </c>
      <c r="L67" s="299">
        <f t="shared" si="18"/>
        <v>1064.4444444444468</v>
      </c>
      <c r="M67" s="300">
        <v>0.23541666666666669</v>
      </c>
      <c r="N67" s="300">
        <v>0.25416666666666665</v>
      </c>
      <c r="O67" s="298">
        <v>20</v>
      </c>
      <c r="P67" s="522">
        <f t="shared" si="20"/>
        <v>26.999999999999943</v>
      </c>
      <c r="Q67" s="301">
        <v>0.25416666666666665</v>
      </c>
      <c r="R67" s="301">
        <v>0.29583333333333334</v>
      </c>
    </row>
    <row r="68" spans="1:18" ht="15.6" customHeight="1">
      <c r="A68" s="829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3828</v>
      </c>
      <c r="H68" s="296">
        <f t="shared" si="19"/>
        <v>54685.714285714275</v>
      </c>
      <c r="I68" s="528"/>
      <c r="J68" s="297">
        <v>3</v>
      </c>
      <c r="K68" s="298">
        <f t="shared" si="17"/>
        <v>3190.0000000000009</v>
      </c>
      <c r="L68" s="299">
        <f t="shared" si="18"/>
        <v>1063.3333333333337</v>
      </c>
      <c r="M68" s="300">
        <v>0.31319444444444444</v>
      </c>
      <c r="N68" s="300">
        <v>0.36319444444444443</v>
      </c>
      <c r="O68" s="298">
        <v>25</v>
      </c>
      <c r="P68" s="522">
        <f t="shared" si="20"/>
        <v>71.999999999999986</v>
      </c>
      <c r="Q68" s="301"/>
      <c r="R68" s="301"/>
    </row>
    <row r="69" spans="1:18" ht="15.6" customHeight="1">
      <c r="A69" s="829"/>
      <c r="B69" s="474" t="s">
        <v>131</v>
      </c>
      <c r="C69" s="550"/>
      <c r="D69" s="316" t="s">
        <v>1069</v>
      </c>
      <c r="E69" s="317"/>
      <c r="F69" s="476">
        <v>16.66</v>
      </c>
      <c r="G69" s="302">
        <v>2537</v>
      </c>
      <c r="H69" s="296">
        <f t="shared" si="19"/>
        <v>42266.42</v>
      </c>
      <c r="I69" s="528"/>
      <c r="J69" s="297">
        <v>4</v>
      </c>
      <c r="K69" s="298">
        <f t="shared" si="17"/>
        <v>3171.2500000000064</v>
      </c>
      <c r="L69" s="299">
        <f t="shared" si="18"/>
        <v>792.81250000000159</v>
      </c>
      <c r="M69" s="300">
        <v>0.37708333333333338</v>
      </c>
      <c r="N69" s="300">
        <v>0.41041666666666665</v>
      </c>
      <c r="O69" s="298">
        <v>20</v>
      </c>
      <c r="P69" s="522">
        <f t="shared" si="20"/>
        <v>47.999999999999908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2507</v>
      </c>
      <c r="H70" s="296">
        <f t="shared" si="19"/>
        <v>35173.21</v>
      </c>
      <c r="I70" s="528"/>
      <c r="J70" s="297">
        <v>3</v>
      </c>
      <c r="K70" s="298">
        <f t="shared" si="17"/>
        <v>3200.4255319148942</v>
      </c>
      <c r="L70" s="299">
        <f t="shared" si="18"/>
        <v>1066.808510638298</v>
      </c>
      <c r="M70" s="300">
        <v>0.42430555555555555</v>
      </c>
      <c r="N70" s="300">
        <v>0.45694444444444443</v>
      </c>
      <c r="O70" s="298">
        <v>20</v>
      </c>
      <c r="P70" s="522">
        <f t="shared" si="20"/>
        <v>46.999999999999993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1070</v>
      </c>
      <c r="E71" s="317"/>
      <c r="F71" s="476">
        <v>25.2</v>
      </c>
      <c r="G71" s="334">
        <v>780</v>
      </c>
      <c r="H71" s="296">
        <f t="shared" si="19"/>
        <v>19656</v>
      </c>
      <c r="I71" s="528"/>
      <c r="J71" s="297">
        <v>3</v>
      </c>
      <c r="K71" s="298">
        <f t="shared" si="17"/>
        <v>3120.0000000000109</v>
      </c>
      <c r="L71" s="299">
        <f t="shared" si="18"/>
        <v>1040.0000000000036</v>
      </c>
      <c r="M71" s="300">
        <v>0.47083333333333338</v>
      </c>
      <c r="N71" s="300">
        <v>0.48125000000000001</v>
      </c>
      <c r="O71" s="298">
        <v>20</v>
      </c>
      <c r="P71" s="522">
        <f t="shared" si="20"/>
        <v>14.999999999999947</v>
      </c>
      <c r="Q71" s="301"/>
      <c r="R71" s="301"/>
    </row>
    <row r="72" spans="1:18" ht="15.6" customHeight="1">
      <c r="A72" s="829"/>
      <c r="B72" s="474" t="s">
        <v>131</v>
      </c>
      <c r="C72" s="550"/>
      <c r="D72" s="332" t="s">
        <v>1071</v>
      </c>
      <c r="E72" s="317"/>
      <c r="F72" s="476">
        <v>20.72</v>
      </c>
      <c r="G72" s="302">
        <v>1832</v>
      </c>
      <c r="H72" s="296">
        <f t="shared" si="19"/>
        <v>37959.040000000001</v>
      </c>
      <c r="I72" s="528"/>
      <c r="J72" s="297">
        <v>3</v>
      </c>
      <c r="K72" s="298">
        <f t="shared" si="17"/>
        <v>3140.5714285714184</v>
      </c>
      <c r="L72" s="299">
        <f t="shared" si="18"/>
        <v>1046.8571428571395</v>
      </c>
      <c r="M72" s="300">
        <v>0.49513888888888885</v>
      </c>
      <c r="N72" s="300">
        <v>0.51944444444444449</v>
      </c>
      <c r="O72" s="298">
        <v>20</v>
      </c>
      <c r="P72" s="522">
        <f t="shared" si="20"/>
        <v>35.000000000000114</v>
      </c>
      <c r="Q72" s="301"/>
      <c r="R72" s="301"/>
    </row>
    <row r="73" spans="1:18" ht="15.6" customHeight="1">
      <c r="A73" s="829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829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830"/>
      <c r="B75" s="474">
        <v>0</v>
      </c>
      <c r="C75" s="6" t="s">
        <v>1072</v>
      </c>
      <c r="D75" s="827" t="s">
        <v>1052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3150.6013828813047</v>
      </c>
      <c r="L75" s="309">
        <f>AVERAGE(L65:L74)</f>
        <v>985.72429910146047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831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831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831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1052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1073</v>
      </c>
      <c r="B82" s="474" t="s">
        <v>131</v>
      </c>
      <c r="C82" s="314"/>
      <c r="D82" s="315" t="s">
        <v>1074</v>
      </c>
      <c r="E82" s="340"/>
      <c r="F82" s="476">
        <v>17.22</v>
      </c>
      <c r="G82" s="319">
        <v>779</v>
      </c>
      <c r="H82" s="341">
        <f t="shared" ref="H82:H90" si="21">F82*G82</f>
        <v>13414.38</v>
      </c>
      <c r="I82" s="528"/>
      <c r="J82" s="297">
        <v>3</v>
      </c>
      <c r="K82" s="298">
        <f t="shared" ref="K82" si="22">G82/P82*60</f>
        <v>3116.0000000000109</v>
      </c>
      <c r="L82" s="299">
        <f t="shared" ref="L82" si="23">K82/J82</f>
        <v>1038.6666666666704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1058</v>
      </c>
      <c r="D91" s="815" t="s">
        <v>1052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3116.0000000000109</v>
      </c>
      <c r="L91" s="309">
        <f>AVERAGE(L82:L90)</f>
        <v>1038.6666666666704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1075</v>
      </c>
      <c r="B92" s="474" t="s">
        <v>131</v>
      </c>
      <c r="C92" s="293"/>
      <c r="D92" s="346" t="s">
        <v>1076</v>
      </c>
      <c r="E92" s="340"/>
      <c r="F92" s="476">
        <v>24.54</v>
      </c>
      <c r="G92" s="527">
        <v>1717</v>
      </c>
      <c r="H92" s="296">
        <f t="shared" ref="H92:H99" si="25">F92*G92</f>
        <v>42135.18</v>
      </c>
      <c r="I92" s="528"/>
      <c r="J92" s="297">
        <v>3</v>
      </c>
      <c r="K92" s="298">
        <f>G92/P92*60</f>
        <v>2943.4285714285684</v>
      </c>
      <c r="L92" s="299">
        <f t="shared" ref="L92:L93" si="26">K92/J92</f>
        <v>981.14285714285609</v>
      </c>
      <c r="M92" s="300">
        <v>0.72222222222222221</v>
      </c>
      <c r="N92" s="300">
        <v>0.74652777777777779</v>
      </c>
      <c r="O92" s="292">
        <v>20</v>
      </c>
      <c r="P92" s="522">
        <f>(N92-M92)*24*60</f>
        <v>35.000000000000036</v>
      </c>
      <c r="Q92" s="301"/>
      <c r="R92" s="301"/>
    </row>
    <row r="93" spans="1:18">
      <c r="A93" s="817"/>
      <c r="B93" s="474" t="s">
        <v>131</v>
      </c>
      <c r="C93" s="293"/>
      <c r="D93" s="315" t="s">
        <v>1077</v>
      </c>
      <c r="E93" s="335"/>
      <c r="F93" s="476">
        <v>23.27</v>
      </c>
      <c r="G93" s="302">
        <v>892</v>
      </c>
      <c r="H93" s="296">
        <f t="shared" si="25"/>
        <v>20756.84</v>
      </c>
      <c r="I93" s="528"/>
      <c r="J93" s="297">
        <v>4</v>
      </c>
      <c r="K93" s="298">
        <f t="shared" ref="K93" si="27">G93/P93*60</f>
        <v>2140.7999999999938</v>
      </c>
      <c r="L93" s="299">
        <f t="shared" si="26"/>
        <v>535.19999999999845</v>
      </c>
      <c r="M93" s="300">
        <v>0.76041666666666663</v>
      </c>
      <c r="N93" s="300">
        <v>0.77777777777777779</v>
      </c>
      <c r="O93" s="292">
        <v>20</v>
      </c>
      <c r="P93" s="522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818"/>
      <c r="B100" s="474">
        <v>0</v>
      </c>
      <c r="C100" s="6" t="s">
        <v>1078</v>
      </c>
      <c r="D100" s="819" t="s">
        <v>1052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2542.1142857142813</v>
      </c>
      <c r="L100" s="309">
        <f>AVERAGE(L92:L99)</f>
        <v>758.17142857142721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1079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937</v>
      </c>
      <c r="H101" s="296">
        <f t="shared" ref="H101:H110" si="28">F101*G101</f>
        <v>23453.11</v>
      </c>
      <c r="I101" s="528"/>
      <c r="J101" s="297">
        <v>4</v>
      </c>
      <c r="K101" s="298">
        <f>G101/P101*60</f>
        <v>2810.9999999999877</v>
      </c>
      <c r="L101" s="299">
        <f t="shared" ref="L101:L105" si="29">K101/J101</f>
        <v>702.74999999999693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1536</v>
      </c>
      <c r="H102" s="296">
        <f t="shared" si="28"/>
        <v>38123.520000000004</v>
      </c>
      <c r="I102" s="52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821"/>
      <c r="B103" s="474" t="s">
        <v>131</v>
      </c>
      <c r="C103" s="6"/>
      <c r="D103" s="315" t="s">
        <v>1080</v>
      </c>
      <c r="E103" s="315"/>
      <c r="F103" s="476">
        <v>30</v>
      </c>
      <c r="G103" s="527">
        <v>1701</v>
      </c>
      <c r="H103" s="296">
        <f t="shared" si="28"/>
        <v>51030</v>
      </c>
      <c r="I103" s="528"/>
      <c r="J103" s="297">
        <v>3</v>
      </c>
      <c r="K103" s="298">
        <f t="shared" si="31"/>
        <v>2915.9999999999973</v>
      </c>
      <c r="L103" s="299">
        <f t="shared" si="29"/>
        <v>971.99999999999909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2655</v>
      </c>
      <c r="H104" s="296">
        <f t="shared" si="28"/>
        <v>75853.350000000006</v>
      </c>
      <c r="I104" s="528"/>
      <c r="J104" s="297">
        <v>3</v>
      </c>
      <c r="K104" s="298">
        <f t="shared" si="31"/>
        <v>2896.3636363636297</v>
      </c>
      <c r="L104" s="299">
        <f t="shared" si="29"/>
        <v>965.45454545454322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7745</v>
      </c>
      <c r="H105" s="296">
        <f t="shared" si="28"/>
        <v>110642.85714285712</v>
      </c>
      <c r="I105" s="528"/>
      <c r="J105" s="297">
        <v>3</v>
      </c>
      <c r="K105" s="298">
        <f t="shared" si="31"/>
        <v>2998.0645161290304</v>
      </c>
      <c r="L105" s="299">
        <f t="shared" si="29"/>
        <v>999.35483870967676</v>
      </c>
      <c r="M105" s="300">
        <v>0.91666666666666663</v>
      </c>
      <c r="N105" s="300">
        <v>1.0243055555555556</v>
      </c>
      <c r="O105" s="292">
        <v>20</v>
      </c>
      <c r="P105" s="298">
        <f>(N105-M105)*24*60</f>
        <v>155.00000000000009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1065</v>
      </c>
      <c r="D111" s="822" t="s">
        <v>1052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2938.6856304985276</v>
      </c>
      <c r="L111" s="309">
        <f>AVERAGE(L101:L110)</f>
        <v>881.51187683284297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1081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1305</v>
      </c>
      <c r="H112" s="341">
        <f t="shared" si="13"/>
        <v>21793.5</v>
      </c>
      <c r="I112" s="528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522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958</v>
      </c>
      <c r="H113" s="341">
        <f t="shared" si="13"/>
        <v>17416.439999999999</v>
      </c>
      <c r="I113" s="528"/>
      <c r="J113" s="297">
        <v>4</v>
      </c>
      <c r="K113" s="298">
        <f t="shared" si="32"/>
        <v>2873.9999999999873</v>
      </c>
      <c r="L113" s="299">
        <f t="shared" si="33"/>
        <v>718.49999999999682</v>
      </c>
      <c r="M113" s="300">
        <v>0.75347222222222221</v>
      </c>
      <c r="N113" s="300">
        <v>0.76736111111111116</v>
      </c>
      <c r="O113" s="292">
        <v>20</v>
      </c>
      <c r="P113" s="522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521" t="s">
        <v>1082</v>
      </c>
      <c r="E114" s="315"/>
      <c r="F114" s="476">
        <v>18.18</v>
      </c>
      <c r="G114" s="527">
        <v>1050</v>
      </c>
      <c r="H114" s="341">
        <f t="shared" si="13"/>
        <v>19089</v>
      </c>
      <c r="I114" s="528"/>
      <c r="J114" s="297">
        <v>3</v>
      </c>
      <c r="K114" s="298">
        <f t="shared" si="32"/>
        <v>3150.0000000000109</v>
      </c>
      <c r="L114" s="299">
        <f t="shared" si="33"/>
        <v>1050.0000000000036</v>
      </c>
      <c r="M114" s="300">
        <v>0.78125</v>
      </c>
      <c r="N114" s="300">
        <v>0.79513888888888884</v>
      </c>
      <c r="O114" s="292">
        <v>20</v>
      </c>
      <c r="P114" s="522">
        <f t="shared" si="34"/>
        <v>19.999999999999929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5092</v>
      </c>
      <c r="H115" s="341">
        <f t="shared" si="13"/>
        <v>84832.72</v>
      </c>
      <c r="I115" s="528"/>
      <c r="J115" s="297">
        <v>4</v>
      </c>
      <c r="K115" s="298">
        <f t="shared" si="32"/>
        <v>3055.2000000000007</v>
      </c>
      <c r="L115" s="299">
        <f t="shared" si="33"/>
        <v>763.80000000000018</v>
      </c>
      <c r="M115" s="300">
        <v>0.80902777777777779</v>
      </c>
      <c r="N115" s="300">
        <v>0.87847222222222221</v>
      </c>
      <c r="O115" s="292">
        <v>20</v>
      </c>
      <c r="P115" s="522">
        <f t="shared" si="34"/>
        <v>99.999999999999972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1001</v>
      </c>
      <c r="H116" s="341">
        <f t="shared" si="13"/>
        <v>22304.1</v>
      </c>
      <c r="I116" s="528"/>
      <c r="J116" s="297">
        <v>4</v>
      </c>
      <c r="K116" s="298">
        <f t="shared" si="32"/>
        <v>3003.0000000000105</v>
      </c>
      <c r="L116" s="299">
        <f t="shared" si="33"/>
        <v>750.75000000000261</v>
      </c>
      <c r="M116" s="300">
        <v>0.89236111111111116</v>
      </c>
      <c r="N116" s="343">
        <v>0.90625</v>
      </c>
      <c r="O116" s="292">
        <v>20</v>
      </c>
      <c r="P116" s="522">
        <f t="shared" si="34"/>
        <v>19.999999999999929</v>
      </c>
      <c r="Q116" s="301">
        <v>0.90625</v>
      </c>
      <c r="R116" s="301">
        <v>0.94791666666666663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3322</v>
      </c>
      <c r="H117" s="341">
        <f t="shared" ref="H117:H123" si="35">F117*G117</f>
        <v>59433.599999999999</v>
      </c>
      <c r="I117" s="528"/>
      <c r="J117" s="297">
        <v>3</v>
      </c>
      <c r="K117" s="298">
        <f t="shared" si="32"/>
        <v>3066.4615384615345</v>
      </c>
      <c r="L117" s="299">
        <f t="shared" si="33"/>
        <v>1022.1538461538448</v>
      </c>
      <c r="M117" s="300">
        <v>0.96180555555555547</v>
      </c>
      <c r="N117" s="300">
        <v>1.0069444444444444</v>
      </c>
      <c r="O117" s="298">
        <v>20</v>
      </c>
      <c r="P117" s="522">
        <f t="shared" si="34"/>
        <v>65.000000000000085</v>
      </c>
      <c r="Q117" s="301"/>
      <c r="R117" s="301"/>
    </row>
    <row r="118" spans="1:18">
      <c r="A118" s="811"/>
      <c r="B118" s="474" t="s">
        <v>131</v>
      </c>
      <c r="C118" s="314"/>
      <c r="D118" s="315" t="s">
        <v>1083</v>
      </c>
      <c r="E118" s="331"/>
      <c r="F118" s="476">
        <v>14.03</v>
      </c>
      <c r="G118" s="527">
        <v>5601</v>
      </c>
      <c r="H118" s="341">
        <f t="shared" si="35"/>
        <v>78582.03</v>
      </c>
      <c r="I118" s="528"/>
      <c r="J118" s="297">
        <v>3</v>
      </c>
      <c r="K118" s="298">
        <f t="shared" si="32"/>
        <v>3055.0909090909108</v>
      </c>
      <c r="L118" s="299">
        <f t="shared" si="33"/>
        <v>1018.3636363636369</v>
      </c>
      <c r="M118" s="300">
        <v>1.0208333333333333</v>
      </c>
      <c r="N118" s="300">
        <v>1.0972222222222221</v>
      </c>
      <c r="O118" s="298">
        <v>20</v>
      </c>
      <c r="P118" s="522">
        <f t="shared" si="34"/>
        <v>109.99999999999993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811"/>
      <c r="B124" s="293">
        <v>0</v>
      </c>
      <c r="C124" s="6" t="s">
        <v>1072</v>
      </c>
      <c r="D124" s="812" t="s">
        <v>1052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3047.9646353646353</v>
      </c>
      <c r="L124" s="309">
        <f>AVERAGE(L112:L123)</f>
        <v>909.65249750249745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16" sqref="M116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166034.95000000004</v>
      </c>
      <c r="F1" s="533" t="s">
        <v>3</v>
      </c>
      <c r="G1" s="30">
        <f>SUM(H5:H173)</f>
        <v>6579637.3270715782</v>
      </c>
      <c r="H1" s="548" t="s">
        <v>37</v>
      </c>
      <c r="I1" s="31">
        <f>M17+M30+M43+M56+M69+M82+M95+M108+M121+M134+M147+M160+M173</f>
        <v>194.97817460317461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1088</v>
      </c>
      <c r="Q1" s="938"/>
      <c r="R1" s="938"/>
      <c r="S1" s="938"/>
      <c r="T1" s="938" t="s">
        <v>1089</v>
      </c>
      <c r="U1" s="938"/>
      <c r="V1" s="938"/>
      <c r="W1" s="938"/>
      <c r="X1" s="938"/>
      <c r="Y1" s="938"/>
      <c r="Z1" s="32" t="s">
        <v>1090</v>
      </c>
      <c r="AA1" s="32" t="s">
        <v>1091</v>
      </c>
      <c r="AB1" s="945" t="s">
        <v>1092</v>
      </c>
      <c r="AC1" s="946"/>
      <c r="AD1" s="32" t="s">
        <v>1090</v>
      </c>
      <c r="AE1" s="32" t="s">
        <v>1093</v>
      </c>
      <c r="AF1" s="938" t="s">
        <v>1094</v>
      </c>
      <c r="AG1" s="939"/>
      <c r="AH1" s="939"/>
    </row>
    <row r="2" spans="1:34" ht="26.25" customHeight="1">
      <c r="A2" s="940" t="s">
        <v>1144</v>
      </c>
      <c r="B2" s="940"/>
      <c r="C2" s="549"/>
      <c r="D2" s="549" t="s">
        <v>1096</v>
      </c>
      <c r="E2" s="34">
        <f>AVERAGE(O17,O30,O43,O56,O69,O82,O95,O108,O121,O134,O147,O160,O173)</f>
        <v>124.84340559638073</v>
      </c>
      <c r="F2" s="35" t="s">
        <v>40</v>
      </c>
      <c r="G2" s="36">
        <f>G1/E1</f>
        <v>39.628026069641223</v>
      </c>
      <c r="H2" s="548" t="s">
        <v>41</v>
      </c>
      <c r="I2" s="548">
        <f>COUNT(I5:I173)</f>
        <v>10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939"/>
      <c r="AG2" s="939"/>
      <c r="AH2" s="939"/>
    </row>
    <row r="3" spans="1:34" ht="30.6" customHeight="1">
      <c r="A3" s="879" t="s">
        <v>1097</v>
      </c>
      <c r="B3" s="879" t="s">
        <v>42</v>
      </c>
      <c r="C3" s="936"/>
      <c r="D3" s="879" t="s">
        <v>1098</v>
      </c>
      <c r="E3" s="879"/>
      <c r="F3" s="936" t="s">
        <v>43</v>
      </c>
      <c r="G3" s="928" t="s">
        <v>44</v>
      </c>
      <c r="H3" s="936" t="s">
        <v>45</v>
      </c>
      <c r="I3" s="930" t="s">
        <v>1099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1100</v>
      </c>
      <c r="O3" s="908" t="s">
        <v>1096</v>
      </c>
      <c r="P3" s="934" t="s">
        <v>1101</v>
      </c>
      <c r="Q3" s="908" t="s">
        <v>1096</v>
      </c>
      <c r="R3" s="935" t="s">
        <v>1102</v>
      </c>
      <c r="S3" s="909" t="s">
        <v>1103</v>
      </c>
      <c r="T3" s="928" t="s">
        <v>48</v>
      </c>
      <c r="U3" s="928"/>
      <c r="V3" s="929" t="s">
        <v>49</v>
      </c>
      <c r="W3" s="930" t="s">
        <v>1104</v>
      </c>
      <c r="X3" s="928" t="s">
        <v>1105</v>
      </c>
      <c r="Y3" s="928"/>
      <c r="Z3" s="931" t="s">
        <v>1106</v>
      </c>
      <c r="AA3" s="932"/>
      <c r="AB3" s="941" t="s">
        <v>1107</v>
      </c>
      <c r="AC3" s="942"/>
      <c r="AD3" s="943" t="s">
        <v>1108</v>
      </c>
      <c r="AE3" s="944"/>
      <c r="AF3" s="933" t="s">
        <v>1100</v>
      </c>
      <c r="AG3" s="935" t="s">
        <v>1102</v>
      </c>
      <c r="AH3" s="909" t="s">
        <v>1103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543" t="s">
        <v>50</v>
      </c>
      <c r="U4" s="543" t="s">
        <v>51</v>
      </c>
      <c r="V4" s="928"/>
      <c r="W4" s="930"/>
      <c r="X4" s="533" t="s">
        <v>1109</v>
      </c>
      <c r="Y4" s="533" t="s">
        <v>36</v>
      </c>
      <c r="Z4" s="543" t="s">
        <v>1110</v>
      </c>
      <c r="AA4" s="543" t="s">
        <v>1111</v>
      </c>
      <c r="AB4" s="942"/>
      <c r="AC4" s="942"/>
      <c r="AD4" s="543" t="s">
        <v>1112</v>
      </c>
      <c r="AE4" s="39" t="s">
        <v>1113</v>
      </c>
      <c r="AF4" s="933"/>
      <c r="AG4" s="935"/>
      <c r="AH4" s="909"/>
    </row>
    <row r="5" spans="1:34" ht="18.75" customHeight="1">
      <c r="A5" s="925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6133</v>
      </c>
      <c r="H5" s="45">
        <f t="shared" ref="H5:H16" si="0">F5*G5</f>
        <v>232011.38999999998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0" si="1">G5/W5*60</f>
        <v>2358.8461538461538</v>
      </c>
      <c r="O5" s="47">
        <f t="shared" ref="O5:O10" si="2">N5/M5</f>
        <v>117.94230769230769</v>
      </c>
      <c r="P5" s="48">
        <f t="shared" ref="P5:P10" si="3">M5-J5</f>
        <v>0</v>
      </c>
      <c r="Q5" s="49">
        <f t="shared" ref="Q5:Q10" si="4">O5-L5</f>
        <v>-2.0576923076923066</v>
      </c>
      <c r="R5" s="535">
        <f t="shared" ref="R5:R10" si="5">O5/L5</f>
        <v>0.98285256410256416</v>
      </c>
      <c r="S5" s="894">
        <f>R17</f>
        <v>0.92256250130676187</v>
      </c>
      <c r="T5" s="89">
        <v>0.25</v>
      </c>
      <c r="U5" s="89">
        <v>0.35833333333333334</v>
      </c>
      <c r="V5" s="533">
        <v>5</v>
      </c>
      <c r="W5" s="544">
        <f>(U5-T5)*24*60</f>
        <v>156</v>
      </c>
      <c r="X5" s="533"/>
      <c r="Y5" s="533"/>
      <c r="Z5" s="51"/>
      <c r="AA5" s="51"/>
      <c r="AB5" s="879"/>
      <c r="AC5" s="879"/>
      <c r="AD5" s="52"/>
      <c r="AE5" s="52"/>
      <c r="AF5" s="48">
        <f t="shared" ref="AF5:AF70" si="6">N5-K5</f>
        <v>-41.153846153846189</v>
      </c>
      <c r="AG5" s="535">
        <f t="shared" ref="AG5:AG70" si="7">N5/K5</f>
        <v>0.98285256410256405</v>
      </c>
      <c r="AH5" s="894">
        <f>AG17</f>
        <v>0.93335716765678367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4435</v>
      </c>
      <c r="H6" s="45">
        <f t="shared" si="0"/>
        <v>208134.55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2334.2105263157891</v>
      </c>
      <c r="O6" s="47">
        <f t="shared" si="2"/>
        <v>116.71052631578945</v>
      </c>
      <c r="P6" s="48">
        <f t="shared" si="3"/>
        <v>0</v>
      </c>
      <c r="Q6" s="49">
        <f t="shared" si="4"/>
        <v>-3.2894736842105488</v>
      </c>
      <c r="R6" s="535">
        <f t="shared" si="5"/>
        <v>0.97258771929824539</v>
      </c>
      <c r="S6" s="894"/>
      <c r="T6" s="89">
        <v>0.375</v>
      </c>
      <c r="U6" s="89">
        <v>0.45416666666666666</v>
      </c>
      <c r="V6" s="533">
        <v>24</v>
      </c>
      <c r="W6" s="544">
        <f t="shared" ref="W6:W17" si="8">(U6-T6)*24*60</f>
        <v>114</v>
      </c>
      <c r="X6" s="53">
        <v>0.36249999999999999</v>
      </c>
      <c r="Y6" s="53">
        <v>0.37361111111111112</v>
      </c>
      <c r="Z6" s="54"/>
      <c r="AA6" s="54"/>
      <c r="AB6" s="879"/>
      <c r="AC6" s="879"/>
      <c r="AD6" s="531"/>
      <c r="AE6" s="531"/>
      <c r="AF6" s="48">
        <f t="shared" si="6"/>
        <v>-65.789473684210861</v>
      </c>
      <c r="AG6" s="535">
        <f t="shared" si="7"/>
        <v>0.9725877192982455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1192</v>
      </c>
      <c r="H7" s="45">
        <f t="shared" si="0"/>
        <v>46476.08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2466.206896551726</v>
      </c>
      <c r="O7" s="47">
        <f t="shared" si="2"/>
        <v>145.07099391480742</v>
      </c>
      <c r="P7" s="48">
        <f t="shared" si="3"/>
        <v>0</v>
      </c>
      <c r="Q7" s="49">
        <f t="shared" si="4"/>
        <v>-13.752535496957279</v>
      </c>
      <c r="R7" s="535">
        <f t="shared" si="5"/>
        <v>0.91340996168582456</v>
      </c>
      <c r="S7" s="894"/>
      <c r="T7" s="89">
        <v>0.49444444444444441</v>
      </c>
      <c r="U7" s="89">
        <v>0.51458333333333328</v>
      </c>
      <c r="V7" s="533">
        <v>5</v>
      </c>
      <c r="W7" s="544">
        <f t="shared" si="8"/>
        <v>28.999999999999979</v>
      </c>
      <c r="X7" s="53"/>
      <c r="Y7" s="53"/>
      <c r="Z7" s="54"/>
      <c r="AA7" s="54"/>
      <c r="AB7" s="879"/>
      <c r="AC7" s="879"/>
      <c r="AD7" s="531"/>
      <c r="AE7" s="531"/>
      <c r="AF7" s="48">
        <f t="shared" si="6"/>
        <v>-233.793103448274</v>
      </c>
      <c r="AG7" s="535">
        <f t="shared" si="7"/>
        <v>0.91340996168582445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1648</v>
      </c>
      <c r="H8" s="45">
        <f t="shared" si="0"/>
        <v>47561.279999999999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2411.7073170731701</v>
      </c>
      <c r="O8" s="47">
        <f t="shared" si="2"/>
        <v>141.86513629842176</v>
      </c>
      <c r="P8" s="48">
        <f t="shared" si="3"/>
        <v>0</v>
      </c>
      <c r="Q8" s="49">
        <f t="shared" si="4"/>
        <v>-16.958393113342936</v>
      </c>
      <c r="R8" s="535">
        <f t="shared" si="5"/>
        <v>0.8932249322493222</v>
      </c>
      <c r="S8" s="894"/>
      <c r="T8" s="89">
        <v>0.51944444444444438</v>
      </c>
      <c r="U8" s="89">
        <v>0.54791666666666661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879"/>
      <c r="AC8" s="879"/>
      <c r="AD8" s="531"/>
      <c r="AE8" s="531"/>
      <c r="AF8" s="48">
        <f t="shared" si="6"/>
        <v>-288.29268292682991</v>
      </c>
      <c r="AG8" s="535">
        <f t="shared" si="7"/>
        <v>0.8932249322493222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2368</v>
      </c>
      <c r="H9" s="45">
        <f t="shared" si="0"/>
        <v>73668.479999999996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2537.1428571428592</v>
      </c>
      <c r="O9" s="47">
        <f t="shared" si="2"/>
        <v>133.53383458646627</v>
      </c>
      <c r="P9" s="48">
        <f t="shared" si="3"/>
        <v>1</v>
      </c>
      <c r="Q9" s="49">
        <f t="shared" si="4"/>
        <v>-16.46616541353373</v>
      </c>
      <c r="R9" s="535">
        <f t="shared" si="5"/>
        <v>0.89022556390977514</v>
      </c>
      <c r="S9" s="894"/>
      <c r="T9" s="89">
        <v>0.55347222222222214</v>
      </c>
      <c r="U9" s="89">
        <v>0.59236111111111101</v>
      </c>
      <c r="V9" s="533">
        <v>8</v>
      </c>
      <c r="W9" s="544">
        <f t="shared" si="8"/>
        <v>55.999999999999957</v>
      </c>
      <c r="X9" s="53"/>
      <c r="Y9" s="53"/>
      <c r="Z9" s="54"/>
      <c r="AA9" s="54"/>
      <c r="AB9" s="879"/>
      <c r="AC9" s="879"/>
      <c r="AD9" s="531"/>
      <c r="AE9" s="531"/>
      <c r="AF9" s="48">
        <f t="shared" si="6"/>
        <v>-162.85714285714084</v>
      </c>
      <c r="AG9" s="535">
        <f t="shared" si="7"/>
        <v>0.93968253968254045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3801</v>
      </c>
      <c r="H10" s="45">
        <f t="shared" si="0"/>
        <v>136417.89000000001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2452.2580645161293</v>
      </c>
      <c r="O10" s="47">
        <f t="shared" si="2"/>
        <v>144.25047438330171</v>
      </c>
      <c r="P10" s="48">
        <f t="shared" si="3"/>
        <v>0</v>
      </c>
      <c r="Q10" s="49">
        <f t="shared" si="4"/>
        <v>-14.573055028462989</v>
      </c>
      <c r="R10" s="535">
        <f t="shared" si="5"/>
        <v>0.90824372759856631</v>
      </c>
      <c r="S10" s="895"/>
      <c r="T10" s="89">
        <v>0.60763888888888873</v>
      </c>
      <c r="U10" s="89">
        <v>0.67222222222222205</v>
      </c>
      <c r="V10" s="533">
        <v>22</v>
      </c>
      <c r="W10" s="544">
        <f t="shared" si="8"/>
        <v>92.999999999999986</v>
      </c>
      <c r="X10" s="53">
        <v>0.59722222222222221</v>
      </c>
      <c r="Y10" s="53">
        <v>0.6069444444444444</v>
      </c>
      <c r="Z10" s="54"/>
      <c r="AA10" s="54"/>
      <c r="AB10" s="879"/>
      <c r="AC10" s="879"/>
      <c r="AD10" s="531">
        <v>1</v>
      </c>
      <c r="AE10" s="531"/>
      <c r="AF10" s="48">
        <f t="shared" si="6"/>
        <v>-247.74193548387075</v>
      </c>
      <c r="AG10" s="535">
        <f t="shared" si="7"/>
        <v>0.90824372759856642</v>
      </c>
      <c r="AH10" s="895"/>
    </row>
    <row r="11" spans="1:34" ht="19.2" customHeight="1">
      <c r="A11" s="927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544"/>
      <c r="J11" s="46"/>
      <c r="K11" s="44"/>
      <c r="L11" s="47"/>
      <c r="M11" s="545"/>
      <c r="N11" s="44"/>
      <c r="O11" s="47"/>
      <c r="P11" s="48"/>
      <c r="Q11" s="49"/>
      <c r="R11" s="535"/>
      <c r="S11" s="895"/>
      <c r="T11" s="89"/>
      <c r="U11" s="89"/>
      <c r="V11" s="533"/>
      <c r="W11" s="544">
        <f t="shared" si="8"/>
        <v>0</v>
      </c>
      <c r="X11" s="53"/>
      <c r="Y11" s="53"/>
      <c r="Z11" s="54"/>
      <c r="AA11" s="54"/>
      <c r="AB11" s="879"/>
      <c r="AC11" s="879"/>
      <c r="AD11" s="531"/>
      <c r="AE11" s="531"/>
      <c r="AF11" s="48">
        <f t="shared" si="6"/>
        <v>0</v>
      </c>
      <c r="AG11" s="535" t="e">
        <f t="shared" si="7"/>
        <v>#DIV/0!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895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879"/>
      <c r="AC12" s="879"/>
      <c r="AD12" s="531"/>
      <c r="AE12" s="531"/>
      <c r="AF12" s="48">
        <f t="shared" si="6"/>
        <v>0</v>
      </c>
      <c r="AG12" s="535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895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879"/>
      <c r="AC13" s="879"/>
      <c r="AD13" s="531"/>
      <c r="AE13" s="531"/>
      <c r="AF13" s="48">
        <f t="shared" si="6"/>
        <v>0</v>
      </c>
      <c r="AG13" s="535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895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879"/>
      <c r="AC14" s="879"/>
      <c r="AD14" s="531"/>
      <c r="AE14" s="531"/>
      <c r="AF14" s="48">
        <f t="shared" si="6"/>
        <v>0</v>
      </c>
      <c r="AG14" s="535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895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879"/>
      <c r="AC15" s="879"/>
      <c r="AD15" s="531"/>
      <c r="AE15" s="531"/>
      <c r="AF15" s="48">
        <f t="shared" si="6"/>
        <v>0</v>
      </c>
      <c r="AG15" s="535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895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879"/>
      <c r="AC16" s="879"/>
      <c r="AD16" s="531"/>
      <c r="AE16" s="531"/>
      <c r="AF16" s="48">
        <f t="shared" si="6"/>
        <v>0</v>
      </c>
      <c r="AG16" s="535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1115</v>
      </c>
      <c r="D17" s="889" t="s">
        <v>1052</v>
      </c>
      <c r="E17" s="889"/>
      <c r="F17" s="356"/>
      <c r="G17" s="70"/>
      <c r="H17" s="71"/>
      <c r="I17" s="72"/>
      <c r="J17" s="70">
        <v>18.166666666666668</v>
      </c>
      <c r="K17" s="70">
        <v>2600</v>
      </c>
      <c r="L17" s="73">
        <v>144.41176470588235</v>
      </c>
      <c r="M17" s="70">
        <f t="shared" ref="M17:O17" si="9">AVERAGE(M5:M16)</f>
        <v>18.333333333333332</v>
      </c>
      <c r="N17" s="70">
        <f t="shared" si="9"/>
        <v>2426.7286359076375</v>
      </c>
      <c r="O17" s="73">
        <f t="shared" si="9"/>
        <v>133.22887886518237</v>
      </c>
      <c r="P17" s="65">
        <f t="shared" ref="P17:P28" si="10">M17-J17</f>
        <v>0.1666666666666643</v>
      </c>
      <c r="Q17" s="74">
        <f t="shared" ref="Q17:Q24" si="11">O17-L17</f>
        <v>-11.182885840699981</v>
      </c>
      <c r="R17" s="75">
        <f>O17/L17</f>
        <v>0.92256250130676187</v>
      </c>
      <c r="S17" s="895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-173.27136409236255</v>
      </c>
      <c r="AG17" s="536">
        <f t="shared" si="7"/>
        <v>0.93335716765678367</v>
      </c>
      <c r="AH17" s="895"/>
    </row>
    <row r="18" spans="1:34" ht="19.2" customHeight="1">
      <c r="A18" s="877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881</v>
      </c>
      <c r="H18" s="84">
        <f t="shared" ref="H18:H29" si="12">F18*G18</f>
        <v>24227.5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1510.2857142857147</v>
      </c>
      <c r="O18" s="86">
        <f t="shared" ref="O18:O24" si="14">N18/M18</f>
        <v>125.85714285714289</v>
      </c>
      <c r="P18" s="54">
        <f t="shared" si="10"/>
        <v>0</v>
      </c>
      <c r="Q18" s="88">
        <f t="shared" si="11"/>
        <v>-40.809523809523768</v>
      </c>
      <c r="R18" s="532">
        <f t="shared" ref="R18:R24" si="15">O18/L18</f>
        <v>0.75514285714285734</v>
      </c>
      <c r="S18" s="878">
        <f>R30</f>
        <v>0.85673239545542235</v>
      </c>
      <c r="T18" s="89">
        <v>0.125</v>
      </c>
      <c r="U18" s="89">
        <v>0.14930555555555555</v>
      </c>
      <c r="V18" s="531">
        <v>5</v>
      </c>
      <c r="W18" s="90">
        <f>(U18-T18)*24*60</f>
        <v>34.999999999999993</v>
      </c>
      <c r="X18" s="86"/>
      <c r="Y18" s="86"/>
      <c r="Z18" s="54"/>
      <c r="AA18" s="54"/>
      <c r="AB18" s="879"/>
      <c r="AC18" s="879"/>
      <c r="AD18" s="531"/>
      <c r="AE18" s="531"/>
      <c r="AF18" s="91">
        <f t="shared" si="6"/>
        <v>-489.71428571428532</v>
      </c>
      <c r="AG18" s="92">
        <f t="shared" si="7"/>
        <v>0.75514285714285734</v>
      </c>
      <c r="AH18" s="920">
        <f>AG30</f>
        <v>0.88796944137815825</v>
      </c>
    </row>
    <row r="19" spans="1:34" ht="19.2" customHeight="1">
      <c r="A19" s="877"/>
      <c r="B19" s="541" t="s">
        <v>127</v>
      </c>
      <c r="C19" s="540"/>
      <c r="D19" s="82" t="s">
        <v>60</v>
      </c>
      <c r="E19" s="83"/>
      <c r="F19" s="355">
        <v>36.86</v>
      </c>
      <c r="G19" s="57">
        <v>3079.05</v>
      </c>
      <c r="H19" s="84">
        <f t="shared" si="12"/>
        <v>113493.78300000001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2148.1744186046508</v>
      </c>
      <c r="O19" s="95">
        <f t="shared" si="14"/>
        <v>119.34302325581393</v>
      </c>
      <c r="P19" s="54">
        <f t="shared" si="10"/>
        <v>1</v>
      </c>
      <c r="Q19" s="88">
        <f t="shared" si="11"/>
        <v>-13.009917920656648</v>
      </c>
      <c r="R19" s="532">
        <f t="shared" si="15"/>
        <v>0.90170284237726084</v>
      </c>
      <c r="S19" s="878"/>
      <c r="T19" s="89">
        <v>0.15486111111111112</v>
      </c>
      <c r="U19" s="89">
        <v>0.21458333333333335</v>
      </c>
      <c r="V19" s="531">
        <v>8</v>
      </c>
      <c r="W19" s="90">
        <f>(U19-T19)*24*60</f>
        <v>86.000000000000014</v>
      </c>
      <c r="X19" s="96"/>
      <c r="Y19" s="96"/>
      <c r="Z19" s="54"/>
      <c r="AA19" s="54"/>
      <c r="AB19" s="879"/>
      <c r="AC19" s="879"/>
      <c r="AD19" s="531"/>
      <c r="AE19" s="531"/>
      <c r="AF19" s="48">
        <f t="shared" si="6"/>
        <v>-101.82558139534922</v>
      </c>
      <c r="AG19" s="535">
        <f t="shared" si="7"/>
        <v>0.95474418604651146</v>
      </c>
      <c r="AH19" s="921"/>
    </row>
    <row r="20" spans="1:34" ht="19.2" customHeight="1">
      <c r="A20" s="877"/>
      <c r="B20" s="541" t="s">
        <v>129</v>
      </c>
      <c r="C20" s="55"/>
      <c r="D20" s="42" t="s">
        <v>62</v>
      </c>
      <c r="E20" s="83"/>
      <c r="F20" s="355">
        <v>38.39</v>
      </c>
      <c r="G20" s="57">
        <v>1700</v>
      </c>
      <c r="H20" s="84">
        <f t="shared" si="12"/>
        <v>65263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1436.6197183098595</v>
      </c>
      <c r="O20" s="95">
        <f t="shared" si="14"/>
        <v>84.507042253521149</v>
      </c>
      <c r="P20" s="54">
        <f t="shared" si="10"/>
        <v>1</v>
      </c>
      <c r="Q20" s="88">
        <f t="shared" si="11"/>
        <v>-17.742957746478851</v>
      </c>
      <c r="R20" s="532">
        <f t="shared" si="15"/>
        <v>0.82647474086573247</v>
      </c>
      <c r="S20" s="878"/>
      <c r="T20" s="89">
        <v>0.23055555555555557</v>
      </c>
      <c r="U20" s="89">
        <v>0.27986111111111112</v>
      </c>
      <c r="V20" s="531">
        <v>23</v>
      </c>
      <c r="W20" s="90">
        <f t="shared" ref="W20:W29" si="16">(U20-T20)*24*60</f>
        <v>70.999999999999986</v>
      </c>
      <c r="X20" s="96">
        <v>0.21875</v>
      </c>
      <c r="Y20" s="96">
        <v>0.22916666666666666</v>
      </c>
      <c r="Z20" s="54"/>
      <c r="AA20" s="54"/>
      <c r="AB20" s="879"/>
      <c r="AC20" s="879"/>
      <c r="AD20" s="531"/>
      <c r="AE20" s="531"/>
      <c r="AF20" s="91">
        <f t="shared" si="6"/>
        <v>-199.38028169014046</v>
      </c>
      <c r="AG20" s="92">
        <f t="shared" si="7"/>
        <v>0.87812941216984075</v>
      </c>
      <c r="AH20" s="921"/>
    </row>
    <row r="21" spans="1:34" ht="19.2" customHeight="1">
      <c r="A21" s="877"/>
      <c r="B21" s="541" t="s">
        <v>129</v>
      </c>
      <c r="C21" s="97"/>
      <c r="D21" s="98" t="s">
        <v>817</v>
      </c>
      <c r="E21" s="43"/>
      <c r="F21" s="355">
        <v>49.91</v>
      </c>
      <c r="G21" s="44">
        <v>1963.5</v>
      </c>
      <c r="H21" s="84">
        <f t="shared" si="12"/>
        <v>97998.284999999989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1402.4999999999995</v>
      </c>
      <c r="O21" s="95">
        <f t="shared" si="14"/>
        <v>82.499999999999972</v>
      </c>
      <c r="P21" s="54">
        <f t="shared" si="10"/>
        <v>0</v>
      </c>
      <c r="Q21" s="88">
        <f t="shared" si="11"/>
        <v>-5.7352941176470864</v>
      </c>
      <c r="R21" s="532">
        <f t="shared" si="15"/>
        <v>0.93499999999999972</v>
      </c>
      <c r="S21" s="878"/>
      <c r="T21" s="89">
        <v>0.28472222222222221</v>
      </c>
      <c r="U21" s="89">
        <v>0.34305555555555556</v>
      </c>
      <c r="V21" s="531">
        <v>7</v>
      </c>
      <c r="W21" s="90">
        <f t="shared" si="16"/>
        <v>84.000000000000028</v>
      </c>
      <c r="X21" s="96"/>
      <c r="Y21" s="96"/>
      <c r="Z21" s="54"/>
      <c r="AA21" s="54"/>
      <c r="AB21" s="879"/>
      <c r="AC21" s="879"/>
      <c r="AD21" s="531">
        <v>1</v>
      </c>
      <c r="AE21" s="531"/>
      <c r="AF21" s="48">
        <f t="shared" si="6"/>
        <v>-97.500000000000455</v>
      </c>
      <c r="AG21" s="535">
        <f t="shared" si="7"/>
        <v>0.93499999999999972</v>
      </c>
      <c r="AH21" s="922"/>
    </row>
    <row r="22" spans="1:34" ht="19.2" customHeight="1">
      <c r="A22" s="877"/>
      <c r="B22" s="541" t="s">
        <v>130</v>
      </c>
      <c r="C22" s="97"/>
      <c r="D22" s="42" t="s">
        <v>61</v>
      </c>
      <c r="E22" s="43"/>
      <c r="F22" s="355">
        <v>43.14</v>
      </c>
      <c r="G22" s="44">
        <v>1406</v>
      </c>
      <c r="H22" s="84">
        <f t="shared" si="12"/>
        <v>60654.840000000004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1360.645161290322</v>
      </c>
      <c r="O22" s="95">
        <f t="shared" si="14"/>
        <v>85.040322580645125</v>
      </c>
      <c r="P22" s="54">
        <f t="shared" si="10"/>
        <v>0</v>
      </c>
      <c r="Q22" s="88">
        <f t="shared" si="11"/>
        <v>-4.9596774193548754</v>
      </c>
      <c r="R22" s="532">
        <f t="shared" si="15"/>
        <v>0.94489247311827917</v>
      </c>
      <c r="S22" s="878"/>
      <c r="T22" s="89">
        <v>0.35833333333333334</v>
      </c>
      <c r="U22" s="89">
        <v>0.40138888888888891</v>
      </c>
      <c r="V22" s="531">
        <v>22</v>
      </c>
      <c r="W22" s="90">
        <f t="shared" si="16"/>
        <v>62.000000000000021</v>
      </c>
      <c r="X22" s="96">
        <v>0.34722222222222227</v>
      </c>
      <c r="Y22" s="96">
        <v>0.3576388888888889</v>
      </c>
      <c r="Z22" s="54"/>
      <c r="AA22" s="54"/>
      <c r="AB22" s="879"/>
      <c r="AC22" s="879"/>
      <c r="AD22" s="531"/>
      <c r="AE22" s="531"/>
      <c r="AF22" s="91">
        <f t="shared" si="6"/>
        <v>-79.354838709678006</v>
      </c>
      <c r="AG22" s="92">
        <f t="shared" si="7"/>
        <v>0.94489247311827917</v>
      </c>
      <c r="AH22" s="922"/>
    </row>
    <row r="23" spans="1:34" ht="19.2" customHeight="1">
      <c r="A23" s="877"/>
      <c r="B23" s="541" t="s">
        <v>129</v>
      </c>
      <c r="C23" s="97"/>
      <c r="D23" s="42" t="s">
        <v>210</v>
      </c>
      <c r="E23" s="43"/>
      <c r="F23" s="355">
        <v>44.3</v>
      </c>
      <c r="G23" s="44">
        <v>2422.12</v>
      </c>
      <c r="H23" s="84">
        <f t="shared" si="12"/>
        <v>107299.91599999998</v>
      </c>
      <c r="I23" s="533"/>
      <c r="J23" s="93">
        <v>17</v>
      </c>
      <c r="K23" s="44">
        <v>1636</v>
      </c>
      <c r="L23" s="47">
        <v>96.235294117647058</v>
      </c>
      <c r="M23" s="93">
        <v>17</v>
      </c>
      <c r="N23" s="94">
        <f t="shared" si="13"/>
        <v>1397.3769230769237</v>
      </c>
      <c r="O23" s="95">
        <f t="shared" si="14"/>
        <v>82.198642533936692</v>
      </c>
      <c r="P23" s="54">
        <f t="shared" si="10"/>
        <v>0</v>
      </c>
      <c r="Q23" s="88">
        <f t="shared" si="11"/>
        <v>-14.036651583710366</v>
      </c>
      <c r="R23" s="532">
        <f t="shared" si="15"/>
        <v>0.8541423735189021</v>
      </c>
      <c r="S23" s="878"/>
      <c r="T23" s="89">
        <v>0.40625</v>
      </c>
      <c r="U23" s="89">
        <v>0.47847222222222219</v>
      </c>
      <c r="V23" s="531">
        <v>7</v>
      </c>
      <c r="W23" s="90">
        <f t="shared" si="16"/>
        <v>103.99999999999994</v>
      </c>
      <c r="X23" s="96"/>
      <c r="Y23" s="96"/>
      <c r="Z23" s="54"/>
      <c r="AA23" s="54"/>
      <c r="AB23" s="879"/>
      <c r="AC23" s="879"/>
      <c r="AD23" s="531"/>
      <c r="AE23" s="531"/>
      <c r="AF23" s="48">
        <f t="shared" si="6"/>
        <v>-238.62307692307627</v>
      </c>
      <c r="AG23" s="535">
        <f t="shared" si="7"/>
        <v>0.85414237351890199</v>
      </c>
      <c r="AH23" s="922"/>
    </row>
    <row r="24" spans="1:34" ht="19.2" customHeight="1">
      <c r="A24" s="877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3283</v>
      </c>
      <c r="H24" s="84">
        <f t="shared" si="12"/>
        <v>126329.84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2431.8518518518513</v>
      </c>
      <c r="O24" s="95">
        <f t="shared" si="14"/>
        <v>127.99220272904481</v>
      </c>
      <c r="P24" s="54">
        <f t="shared" si="10"/>
        <v>1</v>
      </c>
      <c r="Q24" s="88">
        <f t="shared" si="11"/>
        <v>-22.007797270955194</v>
      </c>
      <c r="R24" s="532">
        <f t="shared" si="15"/>
        <v>0.85328135152696538</v>
      </c>
      <c r="S24" s="878"/>
      <c r="T24" s="89">
        <v>0.51874999999999993</v>
      </c>
      <c r="U24" s="89">
        <v>0.57499999999999996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879"/>
      <c r="AC24" s="879"/>
      <c r="AD24" s="531"/>
      <c r="AE24" s="531"/>
      <c r="AF24" s="91">
        <f t="shared" si="6"/>
        <v>-268.14814814814872</v>
      </c>
      <c r="AG24" s="92">
        <f t="shared" si="7"/>
        <v>0.90068587105624121</v>
      </c>
      <c r="AH24" s="922"/>
    </row>
    <row r="25" spans="1:34" ht="19.2" customHeight="1">
      <c r="A25" s="877"/>
      <c r="B25" s="54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2"/>
      <c r="S25" s="878"/>
      <c r="T25" s="89"/>
      <c r="U25" s="89"/>
      <c r="V25" s="531"/>
      <c r="W25" s="90">
        <f t="shared" si="16"/>
        <v>0</v>
      </c>
      <c r="X25" s="531"/>
      <c r="Y25" s="531"/>
      <c r="Z25" s="54"/>
      <c r="AA25" s="54"/>
      <c r="AB25" s="879"/>
      <c r="AC25" s="879"/>
      <c r="AD25" s="531"/>
      <c r="AE25" s="531"/>
      <c r="AF25" s="48">
        <f t="shared" si="6"/>
        <v>0</v>
      </c>
      <c r="AG25" s="535" t="e">
        <f t="shared" si="7"/>
        <v>#DIV/0!</v>
      </c>
      <c r="AH25" s="922"/>
    </row>
    <row r="26" spans="1:34" ht="19.2" customHeight="1">
      <c r="A26" s="877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878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879"/>
      <c r="AC26" s="879"/>
      <c r="AD26" s="531"/>
      <c r="AE26" s="531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878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879"/>
      <c r="AC27" s="879"/>
      <c r="AD27" s="531"/>
      <c r="AE27" s="531"/>
      <c r="AF27" s="48">
        <f t="shared" si="6"/>
        <v>0</v>
      </c>
      <c r="AG27" s="535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878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879"/>
      <c r="AC28" s="879"/>
      <c r="AD28" s="531"/>
      <c r="AE28" s="531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878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879"/>
      <c r="AC29" s="879"/>
      <c r="AD29" s="531"/>
      <c r="AE29" s="531"/>
      <c r="AF29" s="48">
        <f t="shared" si="6"/>
        <v>0</v>
      </c>
      <c r="AG29" s="535"/>
      <c r="AH29" s="922"/>
    </row>
    <row r="30" spans="1:34" ht="19.2" customHeight="1">
      <c r="A30" s="877"/>
      <c r="B30" s="99">
        <v>0</v>
      </c>
      <c r="C30" s="100" t="s">
        <v>1117</v>
      </c>
      <c r="D30" s="924" t="s">
        <v>1052</v>
      </c>
      <c r="E30" s="924"/>
      <c r="F30" s="359"/>
      <c r="G30" s="101"/>
      <c r="H30" s="102"/>
      <c r="I30" s="103"/>
      <c r="J30" s="101">
        <v>16.142857142857142</v>
      </c>
      <c r="K30" s="101">
        <v>1880.2857142857142</v>
      </c>
      <c r="L30" s="104">
        <v>117.96288515406162</v>
      </c>
      <c r="M30" s="101">
        <f t="shared" ref="M30:O30" si="17">AVERAGE(M18:M29)</f>
        <v>16.571428571428573</v>
      </c>
      <c r="N30" s="101">
        <f t="shared" si="17"/>
        <v>1669.636255345617</v>
      </c>
      <c r="O30" s="104">
        <f t="shared" si="17"/>
        <v>101.06262517287209</v>
      </c>
      <c r="P30" s="54">
        <f t="shared" ref="P30:P38" si="18">M30-J30</f>
        <v>0.4285714285714306</v>
      </c>
      <c r="Q30" s="88">
        <f t="shared" ref="Q30:Q38" si="19">O30-L30</f>
        <v>-16.900259981189535</v>
      </c>
      <c r="R30" s="105">
        <f t="shared" ref="R30:R38" si="20">O30/L30</f>
        <v>0.85673239545542235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-210.64945894009725</v>
      </c>
      <c r="AG30" s="109">
        <f t="shared" ref="AG30" si="21">N30/K30</f>
        <v>0.88796944137815825</v>
      </c>
      <c r="AH30" s="923"/>
    </row>
    <row r="31" spans="1:34" ht="19.2" customHeight="1">
      <c r="A31" s="914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1355.9</v>
      </c>
      <c r="H31" s="112">
        <f t="shared" ref="H31:H40" si="22">F31*G31</f>
        <v>35931.350000000006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1427.2631578947369</v>
      </c>
      <c r="O31" s="115">
        <f t="shared" ref="O31:O38" si="24">N31/M31</f>
        <v>118.93859649122807</v>
      </c>
      <c r="P31" s="116">
        <f t="shared" si="18"/>
        <v>0</v>
      </c>
      <c r="Q31" s="117">
        <f t="shared" si="19"/>
        <v>-47.728070175438589</v>
      </c>
      <c r="R31" s="534">
        <f t="shared" si="20"/>
        <v>0.71363157894736851</v>
      </c>
      <c r="S31" s="915">
        <f>R43</f>
        <v>0.84449930974006182</v>
      </c>
      <c r="T31" s="118">
        <v>0.125</v>
      </c>
      <c r="U31" s="118">
        <v>0.16458333333333333</v>
      </c>
      <c r="V31" s="142">
        <v>5</v>
      </c>
      <c r="W31" s="119">
        <f t="shared" ref="W31:W42" si="25">(U31-T31)*24*60</f>
        <v>57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-572.73684210526312</v>
      </c>
      <c r="AG31" s="120">
        <f t="shared" si="7"/>
        <v>0.71363157894736839</v>
      </c>
      <c r="AH31" s="893">
        <f>AG43</f>
        <v>0.85749110018235353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1899</v>
      </c>
      <c r="H32" s="84">
        <f t="shared" si="22"/>
        <v>67091.67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1899.0000000000005</v>
      </c>
      <c r="O32" s="47">
        <f t="shared" si="24"/>
        <v>158.25000000000003</v>
      </c>
      <c r="P32" s="116">
        <f t="shared" si="18"/>
        <v>0</v>
      </c>
      <c r="Q32" s="49">
        <f t="shared" si="19"/>
        <v>-18.249999999999972</v>
      </c>
      <c r="R32" s="535">
        <f t="shared" si="20"/>
        <v>0.89660056657223808</v>
      </c>
      <c r="S32" s="878"/>
      <c r="T32" s="89">
        <v>0.1701388888888889</v>
      </c>
      <c r="U32" s="89">
        <v>0.21180555555555555</v>
      </c>
      <c r="V32" s="142">
        <v>8</v>
      </c>
      <c r="W32" s="90">
        <f t="shared" si="25"/>
        <v>59.999999999999986</v>
      </c>
      <c r="X32" s="123"/>
      <c r="Y32" s="123"/>
      <c r="Z32" s="124"/>
      <c r="AA32" s="124"/>
      <c r="AB32" s="879"/>
      <c r="AC32" s="879"/>
      <c r="AD32" s="531"/>
      <c r="AE32" s="531"/>
      <c r="AF32" s="48">
        <f t="shared" si="6"/>
        <v>-218.99999999999955</v>
      </c>
      <c r="AG32" s="535">
        <f t="shared" si="7"/>
        <v>0.89660056657223819</v>
      </c>
      <c r="AH32" s="894"/>
    </row>
    <row r="33" spans="1:34" ht="19.2" customHeight="1">
      <c r="A33" s="907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1466</v>
      </c>
      <c r="H33" s="84">
        <f t="shared" si="22"/>
        <v>50181.179999999993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1912.1739130434783</v>
      </c>
      <c r="O33" s="47">
        <f t="shared" si="24"/>
        <v>159.34782608695653</v>
      </c>
      <c r="P33" s="116">
        <f t="shared" si="18"/>
        <v>0</v>
      </c>
      <c r="Q33" s="49">
        <f t="shared" si="19"/>
        <v>-17.15217391304347</v>
      </c>
      <c r="R33" s="535">
        <f t="shared" si="20"/>
        <v>0.90282054440201998</v>
      </c>
      <c r="S33" s="878"/>
      <c r="T33" s="89">
        <v>0.21666666666666667</v>
      </c>
      <c r="U33" s="89">
        <v>0.24861111111111112</v>
      </c>
      <c r="V33" s="142">
        <v>7</v>
      </c>
      <c r="W33" s="90">
        <f t="shared" si="25"/>
        <v>46</v>
      </c>
      <c r="X33" s="123"/>
      <c r="Y33" s="123"/>
      <c r="Z33" s="124"/>
      <c r="AA33" s="124"/>
      <c r="AB33" s="879"/>
      <c r="AC33" s="879"/>
      <c r="AD33" s="531"/>
      <c r="AE33" s="531"/>
      <c r="AF33" s="48">
        <f t="shared" si="6"/>
        <v>-205.82608695652175</v>
      </c>
      <c r="AG33" s="125">
        <f t="shared" si="7"/>
        <v>0.90282054440201998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657</v>
      </c>
      <c r="H34" s="84">
        <f t="shared" si="22"/>
        <v>35537.130000000005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1271.6129032258077</v>
      </c>
      <c r="O34" s="47">
        <f t="shared" si="24"/>
        <v>70.645161290322648</v>
      </c>
      <c r="P34" s="116">
        <f t="shared" si="18"/>
        <v>0</v>
      </c>
      <c r="Q34" s="49">
        <f t="shared" si="19"/>
        <v>-12.688172043010681</v>
      </c>
      <c r="R34" s="535">
        <f t="shared" si="20"/>
        <v>0.84774193548387178</v>
      </c>
      <c r="S34" s="878"/>
      <c r="T34" s="89">
        <v>0.2638888888888889</v>
      </c>
      <c r="U34" s="89">
        <v>0.28541666666666665</v>
      </c>
      <c r="V34" s="137">
        <v>22</v>
      </c>
      <c r="W34" s="90">
        <f t="shared" si="25"/>
        <v>30.999999999999972</v>
      </c>
      <c r="X34" s="123">
        <v>0.25277777777777777</v>
      </c>
      <c r="Y34" s="123">
        <v>0.26250000000000001</v>
      </c>
      <c r="Z34" s="124"/>
      <c r="AA34" s="124"/>
      <c r="AB34" s="879"/>
      <c r="AC34" s="879"/>
      <c r="AD34" s="531"/>
      <c r="AE34" s="531"/>
      <c r="AF34" s="48">
        <f t="shared" si="6"/>
        <v>-228.38709677419229</v>
      </c>
      <c r="AG34" s="125">
        <f t="shared" si="7"/>
        <v>0.84774193548387178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1176</v>
      </c>
      <c r="H35" s="84">
        <f t="shared" si="22"/>
        <v>66361.679999999993</v>
      </c>
      <c r="I35" s="533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1282.9090909090919</v>
      </c>
      <c r="O35" s="47">
        <f t="shared" si="24"/>
        <v>71.272727272727323</v>
      </c>
      <c r="P35" s="116">
        <f t="shared" si="18"/>
        <v>1</v>
      </c>
      <c r="Q35" s="49">
        <f t="shared" si="19"/>
        <v>-24.962566844919735</v>
      </c>
      <c r="R35" s="535">
        <f t="shared" si="20"/>
        <v>0.74060902422760666</v>
      </c>
      <c r="S35" s="878"/>
      <c r="T35" s="89">
        <v>0.29097222222222219</v>
      </c>
      <c r="U35" s="89">
        <v>0.32916666666666661</v>
      </c>
      <c r="V35" s="134">
        <v>8</v>
      </c>
      <c r="W35" s="90">
        <f t="shared" si="25"/>
        <v>54.999999999999964</v>
      </c>
      <c r="X35" s="123"/>
      <c r="Y35" s="123"/>
      <c r="Z35" s="124"/>
      <c r="AA35" s="124"/>
      <c r="AB35" s="879"/>
      <c r="AC35" s="879"/>
      <c r="AD35" s="531"/>
      <c r="AE35" s="531">
        <v>1</v>
      </c>
      <c r="AF35" s="116">
        <f t="shared" si="6"/>
        <v>-353.0909090909081</v>
      </c>
      <c r="AG35" s="120">
        <f t="shared" si="7"/>
        <v>0.7841742609468777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2328.1999999999998</v>
      </c>
      <c r="H36" s="84">
        <f t="shared" si="22"/>
        <v>116200.46199999998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1305.5327102803735</v>
      </c>
      <c r="O36" s="47">
        <f t="shared" si="24"/>
        <v>81.595794392523345</v>
      </c>
      <c r="P36" s="116">
        <f t="shared" si="18"/>
        <v>1</v>
      </c>
      <c r="Q36" s="49">
        <f t="shared" si="19"/>
        <v>-18.404205607476655</v>
      </c>
      <c r="R36" s="535">
        <f t="shared" si="20"/>
        <v>0.81595794392523346</v>
      </c>
      <c r="S36" s="878"/>
      <c r="T36" s="89">
        <v>0.34444444444444439</v>
      </c>
      <c r="U36" s="89">
        <v>0.41874999999999996</v>
      </c>
      <c r="V36" s="134">
        <v>22</v>
      </c>
      <c r="W36" s="90">
        <f t="shared" si="25"/>
        <v>107.00000000000001</v>
      </c>
      <c r="X36" s="123">
        <v>0.33333333333333331</v>
      </c>
      <c r="Y36" s="123">
        <v>0.34375</v>
      </c>
      <c r="Z36" s="124"/>
      <c r="AA36" s="124"/>
      <c r="AB36" s="879"/>
      <c r="AC36" s="879"/>
      <c r="AD36" s="531"/>
      <c r="AE36" s="531"/>
      <c r="AF36" s="48">
        <f t="shared" si="6"/>
        <v>-194.46728971962648</v>
      </c>
      <c r="AG36" s="535">
        <f t="shared" si="7"/>
        <v>0.87035514018691573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4528</v>
      </c>
      <c r="H37" s="84">
        <f t="shared" si="22"/>
        <v>171158.39999999999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2425.7142857142835</v>
      </c>
      <c r="O37" s="47">
        <f t="shared" si="24"/>
        <v>127.66917293233071</v>
      </c>
      <c r="P37" s="116">
        <f t="shared" si="18"/>
        <v>0</v>
      </c>
      <c r="Q37" s="49">
        <f t="shared" si="19"/>
        <v>-14.43609022556403</v>
      </c>
      <c r="R37" s="535">
        <f t="shared" si="20"/>
        <v>0.89841269841269755</v>
      </c>
      <c r="S37" s="878"/>
      <c r="T37" s="89">
        <v>0.4590277777777777</v>
      </c>
      <c r="U37" s="89">
        <v>0.53680555555555554</v>
      </c>
      <c r="V37" s="134">
        <v>5</v>
      </c>
      <c r="W37" s="90">
        <f t="shared" si="25"/>
        <v>112.00000000000009</v>
      </c>
      <c r="X37" s="123"/>
      <c r="Y37" s="123"/>
      <c r="Z37" s="124"/>
      <c r="AA37" s="124"/>
      <c r="AB37" s="879"/>
      <c r="AC37" s="879"/>
      <c r="AD37" s="531"/>
      <c r="AE37" s="531"/>
      <c r="AF37" s="48">
        <f t="shared" si="6"/>
        <v>-274.28571428571649</v>
      </c>
      <c r="AG37" s="125">
        <f t="shared" si="7"/>
        <v>0.89841269841269755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2425</v>
      </c>
      <c r="H38" s="84">
        <f t="shared" si="22"/>
        <v>106603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2171.6417910447785</v>
      </c>
      <c r="O38" s="47">
        <f t="shared" si="24"/>
        <v>108.58208955223893</v>
      </c>
      <c r="P38" s="116">
        <f t="shared" si="18"/>
        <v>0</v>
      </c>
      <c r="Q38" s="49">
        <f t="shared" si="19"/>
        <v>-11.417910447761074</v>
      </c>
      <c r="R38" s="535">
        <f t="shared" si="20"/>
        <v>0.90485074626865769</v>
      </c>
      <c r="S38" s="878"/>
      <c r="T38" s="151">
        <v>0.54236111111111107</v>
      </c>
      <c r="U38" s="151">
        <v>0.5888888888888888</v>
      </c>
      <c r="V38" s="134">
        <v>8</v>
      </c>
      <c r="W38" s="90">
        <f t="shared" si="25"/>
        <v>66.999999999999915</v>
      </c>
      <c r="X38" s="123"/>
      <c r="Y38" s="123"/>
      <c r="Z38" s="124"/>
      <c r="AA38" s="124"/>
      <c r="AB38" s="879"/>
      <c r="AC38" s="879"/>
      <c r="AD38" s="531"/>
      <c r="AE38" s="531"/>
      <c r="AF38" s="48">
        <f t="shared" si="6"/>
        <v>-228.35820895522147</v>
      </c>
      <c r="AG38" s="125">
        <f t="shared" si="7"/>
        <v>0.90485074626865769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878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879"/>
      <c r="AC39" s="879"/>
      <c r="AD39" s="531"/>
      <c r="AE39" s="531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878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879"/>
      <c r="AC40" s="879"/>
      <c r="AD40" s="531"/>
      <c r="AE40" s="531"/>
      <c r="AF40" s="48">
        <f t="shared" si="6"/>
        <v>0</v>
      </c>
      <c r="AG40" s="535" t="e">
        <f t="shared" si="7"/>
        <v>#DIV/0!</v>
      </c>
      <c r="AH40" s="895"/>
    </row>
    <row r="41" spans="1:34" ht="19.2" customHeight="1">
      <c r="A41" s="907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878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879"/>
      <c r="AC41" s="879"/>
      <c r="AD41" s="531"/>
      <c r="AE41" s="531"/>
      <c r="AF41" s="48"/>
      <c r="AG41" s="129"/>
      <c r="AH41" s="895"/>
    </row>
    <row r="42" spans="1:34" ht="19.2" customHeight="1">
      <c r="A42" s="907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878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879"/>
      <c r="AC42" s="879"/>
      <c r="AD42" s="531"/>
      <c r="AE42" s="531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1119</v>
      </c>
      <c r="D43" s="875" t="s">
        <v>1052</v>
      </c>
      <c r="E43" s="875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1711.9809815140688</v>
      </c>
      <c r="O43" s="104">
        <f t="shared" si="26"/>
        <v>112.03767100229096</v>
      </c>
      <c r="P43" s="54">
        <f>M43-J43</f>
        <v>0.25</v>
      </c>
      <c r="Q43" s="88">
        <f>N43-K43</f>
        <v>-284.51901848593116</v>
      </c>
      <c r="R43" s="105">
        <f t="shared" ref="R43:R50" si="27">O43/L43</f>
        <v>0.84449930974006182</v>
      </c>
      <c r="S43" s="878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1</v>
      </c>
      <c r="AF43" s="48">
        <f t="shared" ref="AF43:AF54" si="28">N43-K43</f>
        <v>-284.51901848593116</v>
      </c>
      <c r="AG43" s="536">
        <f t="shared" si="7"/>
        <v>0.85749110018235353</v>
      </c>
      <c r="AH43" s="895"/>
    </row>
    <row r="44" spans="1:34" s="145" customFormat="1" ht="19.2" customHeight="1">
      <c r="A44" s="917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1544</v>
      </c>
      <c r="H44" s="45">
        <f>F44*G44</f>
        <v>38183.120000000003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2154.4186046511622</v>
      </c>
      <c r="O44" s="138">
        <f t="shared" ref="O44:O50" si="30">N44/M44</f>
        <v>430.88372093023247</v>
      </c>
      <c r="P44" s="51">
        <f t="shared" ref="P44:P50" si="31">M44-J44</f>
        <v>1</v>
      </c>
      <c r="Q44" s="139">
        <f t="shared" ref="Q44:Q50" si="32">O44-L44</f>
        <v>-69.116279069767529</v>
      </c>
      <c r="R44" s="140">
        <f t="shared" si="27"/>
        <v>0.86176744186046494</v>
      </c>
      <c r="S44" s="894">
        <f>R56</f>
        <v>0.92112173207511372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879"/>
      <c r="AC44" s="879"/>
      <c r="AD44" s="531"/>
      <c r="AE44" s="531"/>
      <c r="AF44" s="144">
        <f t="shared" si="28"/>
        <v>154.41860465116224</v>
      </c>
      <c r="AG44" s="539">
        <f t="shared" si="7"/>
        <v>1.0772093023255811</v>
      </c>
      <c r="AH44" s="911">
        <f>AG56</f>
        <v>1.0091638820021511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1514</v>
      </c>
      <c r="H45" s="45">
        <f>F45*G45</f>
        <v>37441.22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2112.5581395348836</v>
      </c>
      <c r="O45" s="138">
        <f t="shared" si="30"/>
        <v>422.51162790697674</v>
      </c>
      <c r="P45" s="51">
        <f t="shared" si="31"/>
        <v>1</v>
      </c>
      <c r="Q45" s="139">
        <f t="shared" si="32"/>
        <v>-77.488372093023258</v>
      </c>
      <c r="R45" s="140">
        <f t="shared" si="27"/>
        <v>0.84502325581395343</v>
      </c>
      <c r="S45" s="894"/>
      <c r="T45" s="89">
        <v>0.15833333333333333</v>
      </c>
      <c r="U45" s="89">
        <v>0.18819444444444444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879"/>
      <c r="AC45" s="879"/>
      <c r="AD45" s="531"/>
      <c r="AE45" s="531"/>
      <c r="AF45" s="144">
        <f t="shared" si="28"/>
        <v>112.55813953488359</v>
      </c>
      <c r="AG45" s="539">
        <f t="shared" si="7"/>
        <v>1.0562790697674418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1708</v>
      </c>
      <c r="H46" s="45">
        <f t="shared" ref="H46:H51" si="34">F46*G46</f>
        <v>53682.44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1443.3802816901411</v>
      </c>
      <c r="O46" s="138">
        <f t="shared" si="30"/>
        <v>206.19718309859158</v>
      </c>
      <c r="P46" s="51">
        <f t="shared" si="31"/>
        <v>0</v>
      </c>
      <c r="Q46" s="139">
        <f t="shared" si="32"/>
        <v>-8.0885311871226975</v>
      </c>
      <c r="R46" s="140">
        <f t="shared" si="27"/>
        <v>0.96225352112676077</v>
      </c>
      <c r="S46" s="894"/>
      <c r="T46" s="89">
        <v>0.20208333333333334</v>
      </c>
      <c r="U46" s="89">
        <v>0.25138888888888888</v>
      </c>
      <c r="V46" s="142">
        <v>20</v>
      </c>
      <c r="W46" s="143">
        <f t="shared" si="33"/>
        <v>70.999999999999986</v>
      </c>
      <c r="X46" s="123">
        <v>0.19305555555555554</v>
      </c>
      <c r="Y46" s="123">
        <v>0.20138888888888887</v>
      </c>
      <c r="Z46" s="124"/>
      <c r="AA46" s="124"/>
      <c r="AB46" s="879"/>
      <c r="AC46" s="879"/>
      <c r="AD46" s="531"/>
      <c r="AE46" s="531"/>
      <c r="AF46" s="144">
        <f t="shared" si="28"/>
        <v>-56.619718309858854</v>
      </c>
      <c r="AG46" s="539">
        <f t="shared" si="7"/>
        <v>0.96225352112676077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3367</v>
      </c>
      <c r="H47" s="45">
        <f t="shared" si="34"/>
        <v>95858.489999999991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1485.4411764705883</v>
      </c>
      <c r="O47" s="138">
        <f t="shared" si="30"/>
        <v>212.20588235294119</v>
      </c>
      <c r="P47" s="51">
        <f t="shared" si="31"/>
        <v>0</v>
      </c>
      <c r="Q47" s="139">
        <f t="shared" si="32"/>
        <v>-2.0798319327730894</v>
      </c>
      <c r="R47" s="140">
        <f t="shared" si="27"/>
        <v>0.99029411764705888</v>
      </c>
      <c r="S47" s="894"/>
      <c r="T47" s="89">
        <v>0.26527777777777778</v>
      </c>
      <c r="U47" s="89">
        <v>0.35972222222222222</v>
      </c>
      <c r="V47" s="137">
        <v>20</v>
      </c>
      <c r="W47" s="143">
        <f t="shared" si="33"/>
        <v>136</v>
      </c>
      <c r="X47" s="123">
        <v>0.25555555555555559</v>
      </c>
      <c r="Y47" s="123">
        <v>0.2638888888888889</v>
      </c>
      <c r="Z47" s="124"/>
      <c r="AA47" s="124"/>
      <c r="AB47" s="879"/>
      <c r="AC47" s="879"/>
      <c r="AD47" s="531"/>
      <c r="AE47" s="531"/>
      <c r="AF47" s="144">
        <f t="shared" si="28"/>
        <v>-14.558823529411711</v>
      </c>
      <c r="AG47" s="539">
        <f t="shared" si="7"/>
        <v>0.99029411764705888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1427</v>
      </c>
      <c r="H48" s="45">
        <f t="shared" si="34"/>
        <v>16924.219999999998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1451.1864406779655</v>
      </c>
      <c r="O48" s="138">
        <f t="shared" si="30"/>
        <v>241.86440677966092</v>
      </c>
      <c r="P48" s="51">
        <f t="shared" si="31"/>
        <v>0</v>
      </c>
      <c r="Q48" s="139">
        <f t="shared" si="32"/>
        <v>-8.1355932203390751</v>
      </c>
      <c r="R48" s="140">
        <f t="shared" si="27"/>
        <v>0.96745762711864369</v>
      </c>
      <c r="S48" s="894"/>
      <c r="T48" s="89">
        <v>0.37361111111111112</v>
      </c>
      <c r="U48" s="89">
        <v>0.41458333333333336</v>
      </c>
      <c r="V48" s="134">
        <v>20</v>
      </c>
      <c r="W48" s="143">
        <f t="shared" si="33"/>
        <v>59.000000000000028</v>
      </c>
      <c r="X48" s="123">
        <v>0.36388888888888887</v>
      </c>
      <c r="Y48" s="123">
        <v>0.37222222222222223</v>
      </c>
      <c r="Z48" s="124"/>
      <c r="AA48" s="124"/>
      <c r="AB48" s="879"/>
      <c r="AC48" s="879"/>
      <c r="AD48" s="531"/>
      <c r="AE48" s="531"/>
      <c r="AF48" s="144">
        <f t="shared" si="28"/>
        <v>-48.813559322034507</v>
      </c>
      <c r="AG48" s="539">
        <f t="shared" si="7"/>
        <v>0.96745762711864369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3698</v>
      </c>
      <c r="H49" s="45">
        <f t="shared" si="34"/>
        <v>37312.82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1479.1999999999998</v>
      </c>
      <c r="O49" s="138">
        <f t="shared" si="30"/>
        <v>246.5333333333333</v>
      </c>
      <c r="P49" s="51">
        <f t="shared" si="31"/>
        <v>0</v>
      </c>
      <c r="Q49" s="139">
        <f t="shared" si="32"/>
        <v>-3.466666666666697</v>
      </c>
      <c r="R49" s="140">
        <f t="shared" si="27"/>
        <v>0.9861333333333332</v>
      </c>
      <c r="S49" s="894"/>
      <c r="T49" s="89">
        <v>0.42152777777777778</v>
      </c>
      <c r="U49" s="89">
        <v>0.52569444444444446</v>
      </c>
      <c r="V49" s="134">
        <v>10</v>
      </c>
      <c r="W49" s="143">
        <f t="shared" si="33"/>
        <v>150.00000000000003</v>
      </c>
      <c r="X49" s="152"/>
      <c r="Y49" s="152"/>
      <c r="Z49" s="153"/>
      <c r="AA49" s="124"/>
      <c r="AB49" s="879"/>
      <c r="AC49" s="879"/>
      <c r="AD49" s="531"/>
      <c r="AE49" s="531"/>
      <c r="AF49" s="144">
        <f t="shared" si="28"/>
        <v>-20.800000000000182</v>
      </c>
      <c r="AG49" s="539">
        <f t="shared" si="7"/>
        <v>0.9861333333333332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3106.3199999999997</v>
      </c>
      <c r="H50" s="45">
        <f t="shared" si="34"/>
        <v>31342.768799999998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1479.1999999999996</v>
      </c>
      <c r="O50" s="138">
        <f t="shared" si="30"/>
        <v>246.53333333333327</v>
      </c>
      <c r="P50" s="51">
        <f t="shared" si="31"/>
        <v>0</v>
      </c>
      <c r="Q50" s="139">
        <f t="shared" si="32"/>
        <v>-3.4666666666667254</v>
      </c>
      <c r="R50" s="140">
        <f t="shared" si="27"/>
        <v>0.98613333333333308</v>
      </c>
      <c r="S50" s="894"/>
      <c r="T50" s="89">
        <v>0.56597222222222221</v>
      </c>
      <c r="U50" s="89">
        <v>0.65347222222222223</v>
      </c>
      <c r="V50" s="134">
        <v>5</v>
      </c>
      <c r="W50" s="143">
        <f t="shared" si="33"/>
        <v>126.00000000000003</v>
      </c>
      <c r="X50" s="152"/>
      <c r="Y50" s="152"/>
      <c r="Z50" s="153"/>
      <c r="AA50" s="153"/>
      <c r="AB50" s="879"/>
      <c r="AC50" s="879"/>
      <c r="AD50" s="531"/>
      <c r="AE50" s="531"/>
      <c r="AF50" s="144">
        <f t="shared" si="28"/>
        <v>-20.800000000000409</v>
      </c>
      <c r="AG50" s="539">
        <f t="shared" si="7"/>
        <v>0.98613333333333308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531"/>
      <c r="AE51" s="531"/>
      <c r="AF51" s="144">
        <f t="shared" si="28"/>
        <v>0</v>
      </c>
      <c r="AG51" s="539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531"/>
      <c r="AE52" s="531"/>
      <c r="AF52" s="144">
        <f t="shared" si="28"/>
        <v>0</v>
      </c>
      <c r="AG52" s="539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531"/>
      <c r="AE53" s="531"/>
      <c r="AF53" s="144">
        <f t="shared" si="28"/>
        <v>0</v>
      </c>
      <c r="AG53" s="539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531"/>
      <c r="AE54" s="531"/>
      <c r="AF54" s="144">
        <f t="shared" si="28"/>
        <v>0</v>
      </c>
      <c r="AG54" s="539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531"/>
      <c r="AE55" s="531"/>
      <c r="AF55" s="144"/>
      <c r="AG55" s="539"/>
      <c r="AH55" s="911"/>
    </row>
    <row r="56" spans="1:34" ht="19.2" customHeight="1">
      <c r="A56" s="919"/>
      <c r="B56" s="157">
        <v>0</v>
      </c>
      <c r="C56" s="268" t="s">
        <v>1121</v>
      </c>
      <c r="D56" s="916" t="s">
        <v>1052</v>
      </c>
      <c r="E56" s="875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1657.9120918606768</v>
      </c>
      <c r="O56" s="104">
        <f t="shared" si="35"/>
        <v>286.6756411050099</v>
      </c>
      <c r="P56" s="158">
        <f>M56-J56</f>
        <v>0.28571428571428559</v>
      </c>
      <c r="Q56" s="117">
        <f>N56-K56</f>
        <v>15.05494900353392</v>
      </c>
      <c r="R56" s="159">
        <f t="shared" ref="R56:R61" si="36">O56/L56</f>
        <v>0.92112173207511372</v>
      </c>
      <c r="S56" s="894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15.05494900353392</v>
      </c>
      <c r="AG56" s="532">
        <f>N56/K56</f>
        <v>1.0091638820021511</v>
      </c>
      <c r="AH56" s="911"/>
    </row>
    <row r="57" spans="1:34" ht="19.2" customHeight="1">
      <c r="A57" s="906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1076</v>
      </c>
      <c r="H57" s="84">
        <f t="shared" ref="H57:H66" si="37">F57*G57</f>
        <v>30407.760000000002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1467.2727272727273</v>
      </c>
      <c r="O57" s="86">
        <f t="shared" ref="O57:O61" si="39">N57/M57</f>
        <v>209.6103896103896</v>
      </c>
      <c r="P57" s="165">
        <f t="shared" ref="P57:P61" si="40">M57-J57</f>
        <v>0</v>
      </c>
      <c r="Q57" s="49">
        <f t="shared" ref="Q57:Q61" si="41">O57-L57</f>
        <v>-4.6753246753246742</v>
      </c>
      <c r="R57" s="535">
        <f t="shared" si="36"/>
        <v>0.97818181818181815</v>
      </c>
      <c r="S57" s="894">
        <f>R69</f>
        <v>0.98293109934309408</v>
      </c>
      <c r="T57" s="50">
        <v>0.125</v>
      </c>
      <c r="U57" s="50">
        <v>0.15555555555555556</v>
      </c>
      <c r="V57" s="533">
        <v>5</v>
      </c>
      <c r="W57" s="544">
        <f>(U57-T57)*24*60</f>
        <v>44</v>
      </c>
      <c r="X57" s="53"/>
      <c r="Y57" s="53"/>
      <c r="Z57" s="54"/>
      <c r="AA57" s="54"/>
      <c r="AB57" s="879"/>
      <c r="AC57" s="879"/>
      <c r="AD57" s="531"/>
      <c r="AE57" s="531"/>
      <c r="AF57" s="48">
        <f t="shared" si="6"/>
        <v>-32.727272727272748</v>
      </c>
      <c r="AG57" s="534">
        <f t="shared" si="7"/>
        <v>0.97818181818181815</v>
      </c>
      <c r="AH57" s="893">
        <f>AG69</f>
        <v>0.98328626918295015</v>
      </c>
    </row>
    <row r="58" spans="1:34" ht="19.2" customHeight="1">
      <c r="A58" s="907"/>
      <c r="B58" s="121" t="s">
        <v>130</v>
      </c>
      <c r="C58" s="531"/>
      <c r="D58" s="42" t="s">
        <v>69</v>
      </c>
      <c r="E58" s="43"/>
      <c r="F58" s="355">
        <v>27.88</v>
      </c>
      <c r="G58" s="44">
        <v>3281</v>
      </c>
      <c r="H58" s="45">
        <f t="shared" si="37"/>
        <v>91474.28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1491.3636363636369</v>
      </c>
      <c r="O58" s="47">
        <f t="shared" si="39"/>
        <v>213.05194805194813</v>
      </c>
      <c r="P58" s="165">
        <f t="shared" si="40"/>
        <v>0</v>
      </c>
      <c r="Q58" s="49">
        <f t="shared" si="41"/>
        <v>-1.233766233766147</v>
      </c>
      <c r="R58" s="535">
        <f t="shared" si="36"/>
        <v>0.99424242424242459</v>
      </c>
      <c r="S58" s="894"/>
      <c r="T58" s="50">
        <v>0.16250000000000001</v>
      </c>
      <c r="U58" s="50">
        <v>0.25416666666666665</v>
      </c>
      <c r="V58" s="533">
        <v>10</v>
      </c>
      <c r="W58" s="544">
        <f>(U58-T58)*24*60</f>
        <v>131.99999999999994</v>
      </c>
      <c r="X58" s="53"/>
      <c r="Y58" s="53"/>
      <c r="Z58" s="54"/>
      <c r="AA58" s="54"/>
      <c r="AB58" s="912"/>
      <c r="AC58" s="913"/>
      <c r="AD58" s="531"/>
      <c r="AE58" s="531"/>
      <c r="AF58" s="48">
        <f t="shared" si="6"/>
        <v>-8.6363636363630576</v>
      </c>
      <c r="AG58" s="535">
        <f t="shared" si="7"/>
        <v>0.99424242424242459</v>
      </c>
      <c r="AH58" s="894"/>
    </row>
    <row r="59" spans="1:34" ht="19.2" customHeight="1">
      <c r="A59" s="907"/>
      <c r="B59" s="121" t="s">
        <v>130</v>
      </c>
      <c r="C59" s="531"/>
      <c r="D59" s="42" t="s">
        <v>70</v>
      </c>
      <c r="E59" s="43"/>
      <c r="F59" s="355">
        <v>28</v>
      </c>
      <c r="G59" s="44">
        <v>3090</v>
      </c>
      <c r="H59" s="45">
        <f t="shared" si="37"/>
        <v>86520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1483.2000000000005</v>
      </c>
      <c r="O59" s="47">
        <f t="shared" si="39"/>
        <v>211.88571428571436</v>
      </c>
      <c r="P59" s="165">
        <f t="shared" si="40"/>
        <v>0</v>
      </c>
      <c r="Q59" s="49">
        <f t="shared" si="41"/>
        <v>-2.3999999999999204</v>
      </c>
      <c r="R59" s="535">
        <f t="shared" si="36"/>
        <v>0.98880000000000035</v>
      </c>
      <c r="S59" s="894"/>
      <c r="T59" s="50">
        <v>0.26805555555555555</v>
      </c>
      <c r="U59" s="50">
        <v>0.35486111111111107</v>
      </c>
      <c r="V59" s="142">
        <v>20</v>
      </c>
      <c r="W59" s="544">
        <f t="shared" ref="W59:W69" si="42">(U59-T59)*24*60</f>
        <v>124.99999999999996</v>
      </c>
      <c r="X59" s="53">
        <v>0.25833333333333336</v>
      </c>
      <c r="Y59" s="53">
        <v>0.2673611111111111</v>
      </c>
      <c r="Z59" s="54"/>
      <c r="AA59" s="54"/>
      <c r="AB59" s="879"/>
      <c r="AC59" s="879"/>
      <c r="AD59" s="531">
        <v>1</v>
      </c>
      <c r="AE59" s="531"/>
      <c r="AF59" s="48">
        <f t="shared" si="6"/>
        <v>-16.7999999999995</v>
      </c>
      <c r="AG59" s="535">
        <f t="shared" si="7"/>
        <v>0.98880000000000035</v>
      </c>
      <c r="AH59" s="894"/>
    </row>
    <row r="60" spans="1:34" ht="19.2" customHeight="1">
      <c r="A60" s="907"/>
      <c r="B60" s="121" t="s">
        <v>132</v>
      </c>
      <c r="C60" s="531"/>
      <c r="D60" s="42" t="s">
        <v>66</v>
      </c>
      <c r="E60" s="43"/>
      <c r="F60" s="355">
        <v>10.09</v>
      </c>
      <c r="G60" s="44">
        <v>4585.5199999999995</v>
      </c>
      <c r="H60" s="45">
        <f t="shared" si="37"/>
        <v>46267.896799999995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1495.278260869565</v>
      </c>
      <c r="O60" s="47">
        <f t="shared" si="39"/>
        <v>249.21304347826083</v>
      </c>
      <c r="P60" s="165">
        <f t="shared" si="40"/>
        <v>0</v>
      </c>
      <c r="Q60" s="49">
        <f t="shared" si="41"/>
        <v>-0.78695652173917097</v>
      </c>
      <c r="R60" s="535">
        <f t="shared" si="36"/>
        <v>0.99685217391304337</v>
      </c>
      <c r="S60" s="894"/>
      <c r="T60" s="50">
        <v>0.37222222222222218</v>
      </c>
      <c r="U60" s="50">
        <v>0.49999999999999994</v>
      </c>
      <c r="V60" s="142">
        <v>25</v>
      </c>
      <c r="W60" s="544">
        <f t="shared" si="42"/>
        <v>184</v>
      </c>
      <c r="X60" s="53">
        <v>0.35972222222222222</v>
      </c>
      <c r="Y60" s="53">
        <v>0.37152777777777773</v>
      </c>
      <c r="Z60" s="54"/>
      <c r="AA60" s="54"/>
      <c r="AB60" s="879"/>
      <c r="AC60" s="879"/>
      <c r="AD60" s="531"/>
      <c r="AE60" s="531"/>
      <c r="AF60" s="48">
        <f t="shared" si="6"/>
        <v>-4.7217391304350258</v>
      </c>
      <c r="AG60" s="534">
        <f t="shared" si="7"/>
        <v>0.99685217391304337</v>
      </c>
      <c r="AH60" s="894"/>
    </row>
    <row r="61" spans="1:34" ht="19.2" customHeight="1">
      <c r="A61" s="907"/>
      <c r="B61" s="121" t="s">
        <v>132</v>
      </c>
      <c r="C61" s="531"/>
      <c r="D61" s="42" t="s">
        <v>66</v>
      </c>
      <c r="E61" s="43"/>
      <c r="F61" s="355">
        <v>10.09</v>
      </c>
      <c r="G61" s="44">
        <v>3402.1600000000003</v>
      </c>
      <c r="H61" s="45">
        <f t="shared" si="37"/>
        <v>34327.794400000006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1437.5323943661961</v>
      </c>
      <c r="O61" s="47">
        <f t="shared" si="39"/>
        <v>239.58873239436602</v>
      </c>
      <c r="P61" s="165">
        <f t="shared" si="40"/>
        <v>0</v>
      </c>
      <c r="Q61" s="49">
        <f t="shared" si="41"/>
        <v>-10.411267605633981</v>
      </c>
      <c r="R61" s="535">
        <f t="shared" si="36"/>
        <v>0.95835492957746404</v>
      </c>
      <c r="S61" s="894"/>
      <c r="T61" s="50">
        <v>0.54027777777777775</v>
      </c>
      <c r="U61" s="50">
        <v>0.63888888888888895</v>
      </c>
      <c r="V61" s="142">
        <v>5</v>
      </c>
      <c r="W61" s="544">
        <f t="shared" si="42"/>
        <v>142.00000000000014</v>
      </c>
      <c r="X61" s="53"/>
      <c r="Y61" s="53"/>
      <c r="Z61" s="54"/>
      <c r="AA61" s="54"/>
      <c r="AB61" s="879"/>
      <c r="AC61" s="879"/>
      <c r="AD61" s="531"/>
      <c r="AE61" s="531"/>
      <c r="AF61" s="48">
        <f t="shared" si="6"/>
        <v>-62.467605633803942</v>
      </c>
      <c r="AG61" s="535">
        <f t="shared" si="7"/>
        <v>0.95835492957746404</v>
      </c>
      <c r="AH61" s="894"/>
    </row>
    <row r="62" spans="1:34" ht="19.2" customHeight="1">
      <c r="A62" s="907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894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879"/>
      <c r="AC62" s="879"/>
      <c r="AD62" s="531"/>
      <c r="AE62" s="531"/>
      <c r="AF62" s="48">
        <f t="shared" si="6"/>
        <v>0</v>
      </c>
      <c r="AG62" s="535" t="e">
        <f t="shared" si="7"/>
        <v>#DIV/0!</v>
      </c>
      <c r="AH62" s="894"/>
    </row>
    <row r="63" spans="1:34" ht="19.2" customHeight="1">
      <c r="A63" s="907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894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879"/>
      <c r="AC63" s="879"/>
      <c r="AD63" s="531"/>
      <c r="AE63" s="531"/>
      <c r="AF63" s="48">
        <f t="shared" si="6"/>
        <v>0</v>
      </c>
      <c r="AG63" s="534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894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879"/>
      <c r="AC64" s="879"/>
      <c r="AD64" s="531"/>
      <c r="AE64" s="531"/>
      <c r="AF64" s="48">
        <f t="shared" si="6"/>
        <v>0</v>
      </c>
      <c r="AG64" s="535" t="e">
        <f t="shared" si="7"/>
        <v>#DIV/0!</v>
      </c>
      <c r="AH64" s="894"/>
    </row>
    <row r="65" spans="1:34" ht="19.2" customHeight="1">
      <c r="A65" s="908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894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879"/>
      <c r="AC65" s="879"/>
      <c r="AD65" s="531"/>
      <c r="AE65" s="531"/>
      <c r="AF65" s="48">
        <f t="shared" si="6"/>
        <v>0</v>
      </c>
      <c r="AG65" s="535" t="e">
        <f t="shared" si="7"/>
        <v>#DIV/0!</v>
      </c>
      <c r="AH65" s="894"/>
    </row>
    <row r="66" spans="1:34" ht="19.2" customHeight="1">
      <c r="A66" s="908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894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879"/>
      <c r="AC66" s="879"/>
      <c r="AD66" s="531"/>
      <c r="AE66" s="531"/>
      <c r="AF66" s="48">
        <f t="shared" si="6"/>
        <v>0</v>
      </c>
      <c r="AG66" s="534" t="e">
        <f t="shared" si="7"/>
        <v>#DIV/0!</v>
      </c>
      <c r="AH66" s="894"/>
    </row>
    <row r="67" spans="1:34" ht="19.2" customHeight="1">
      <c r="A67" s="908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894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879"/>
      <c r="AC67" s="879"/>
      <c r="AD67" s="531"/>
      <c r="AE67" s="531"/>
      <c r="AF67" s="48">
        <f t="shared" si="6"/>
        <v>0</v>
      </c>
      <c r="AG67" s="535" t="e">
        <f t="shared" si="7"/>
        <v>#DIV/0!</v>
      </c>
      <c r="AH67" s="894"/>
    </row>
    <row r="68" spans="1:34" ht="19.2" customHeight="1">
      <c r="A68" s="908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894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879"/>
      <c r="AC68" s="879"/>
      <c r="AD68" s="531"/>
      <c r="AE68" s="531"/>
      <c r="AF68" s="48"/>
      <c r="AG68" s="535"/>
      <c r="AH68" s="894"/>
    </row>
    <row r="69" spans="1:34" ht="19.2" customHeight="1">
      <c r="A69" s="908"/>
      <c r="B69" s="168">
        <v>0</v>
      </c>
      <c r="C69" s="6" t="s">
        <v>1123</v>
      </c>
      <c r="D69" s="875" t="s">
        <v>1052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1474.9294037744253</v>
      </c>
      <c r="O69" s="73">
        <f t="shared" si="43"/>
        <v>224.66996556413579</v>
      </c>
      <c r="P69" s="48">
        <f>M69-J69</f>
        <v>0</v>
      </c>
      <c r="Q69" s="49">
        <f>N69-K69</f>
        <v>-25.070596225574718</v>
      </c>
      <c r="R69" s="172">
        <f t="shared" ref="R69:R75" si="44">O69/L69</f>
        <v>0.98293109934309408</v>
      </c>
      <c r="S69" s="894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-25.070596225574718</v>
      </c>
      <c r="AG69" s="535">
        <f t="shared" si="7"/>
        <v>0.98328626918295015</v>
      </c>
      <c r="AH69" s="894"/>
    </row>
    <row r="70" spans="1:34" ht="19.2" customHeight="1">
      <c r="A70" s="909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1374.4499999999998</v>
      </c>
      <c r="H70" s="45">
        <f>F70*G70</f>
        <v>68598.799499999979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5" si="45">G70/W70*60</f>
        <v>1421.8448275862058</v>
      </c>
      <c r="O70" s="47">
        <f t="shared" ref="O70:O75" si="46">N70/M70</f>
        <v>83.637931034482691</v>
      </c>
      <c r="P70" s="48">
        <f t="shared" ref="P70:P75" si="47">M70-J70</f>
        <v>0</v>
      </c>
      <c r="Q70" s="49">
        <f t="shared" ref="Q70:Q75" si="48">O70-L70</f>
        <v>-4.5973630831643675</v>
      </c>
      <c r="R70" s="535">
        <f t="shared" si="44"/>
        <v>0.94789655172413712</v>
      </c>
      <c r="S70" s="894">
        <f>R82</f>
        <v>0.93987388361528457</v>
      </c>
      <c r="T70" s="50">
        <v>0.25</v>
      </c>
      <c r="U70" s="50">
        <v>0.2902777777777778</v>
      </c>
      <c r="V70" s="533">
        <v>5</v>
      </c>
      <c r="W70" s="544">
        <f>(U70-T70)*24*60</f>
        <v>58.000000000000036</v>
      </c>
      <c r="X70" s="533"/>
      <c r="Y70" s="533"/>
      <c r="Z70" s="54"/>
      <c r="AA70" s="54"/>
      <c r="AB70" s="879"/>
      <c r="AC70" s="879"/>
      <c r="AD70" s="531"/>
      <c r="AE70" s="531"/>
      <c r="AF70" s="48">
        <f t="shared" si="6"/>
        <v>-78.155172413794162</v>
      </c>
      <c r="AG70" s="535">
        <f t="shared" si="7"/>
        <v>0.94789655172413723</v>
      </c>
      <c r="AH70" s="894">
        <f>AG82</f>
        <v>0.93833271002395235</v>
      </c>
    </row>
    <row r="71" spans="1:34" ht="19.2" customHeight="1">
      <c r="A71" s="909"/>
      <c r="B71" s="533" t="s">
        <v>129</v>
      </c>
      <c r="C71" s="41"/>
      <c r="D71" s="173" t="s">
        <v>197</v>
      </c>
      <c r="E71" s="43"/>
      <c r="F71" s="355">
        <v>62.13</v>
      </c>
      <c r="G71" s="44">
        <v>1408</v>
      </c>
      <c r="H71" s="45">
        <f>F71*G71</f>
        <v>87479.040000000008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1456.55172413793</v>
      </c>
      <c r="O71" s="47">
        <f t="shared" si="46"/>
        <v>104.039408866995</v>
      </c>
      <c r="P71" s="48">
        <f t="shared" si="47"/>
        <v>0</v>
      </c>
      <c r="Q71" s="49">
        <f t="shared" si="48"/>
        <v>-3.1034482758621351</v>
      </c>
      <c r="R71" s="535">
        <f t="shared" si="44"/>
        <v>0.97103448275862003</v>
      </c>
      <c r="S71" s="894"/>
      <c r="T71" s="50">
        <v>0.2951388888888889</v>
      </c>
      <c r="U71" s="50">
        <v>0.3354166666666667</v>
      </c>
      <c r="V71" s="533">
        <v>7</v>
      </c>
      <c r="W71" s="544">
        <f t="shared" ref="W71:W81" si="49">(U71-T71)*24*60</f>
        <v>58.000000000000036</v>
      </c>
      <c r="X71" s="53"/>
      <c r="Y71" s="53"/>
      <c r="Z71" s="54"/>
      <c r="AA71" s="54"/>
      <c r="AB71" s="879"/>
      <c r="AC71" s="879"/>
      <c r="AD71" s="531"/>
      <c r="AE71" s="531"/>
      <c r="AF71" s="48">
        <f>N71-K71</f>
        <v>-43.448275862069977</v>
      </c>
      <c r="AG71" s="535">
        <f>N71/K71</f>
        <v>0.97103448275862003</v>
      </c>
      <c r="AH71" s="894"/>
    </row>
    <row r="72" spans="1:34" ht="19.2" customHeight="1">
      <c r="A72" s="909"/>
      <c r="B72" s="533" t="s">
        <v>128</v>
      </c>
      <c r="C72" s="66"/>
      <c r="D72" s="173" t="s">
        <v>72</v>
      </c>
      <c r="E72" s="43"/>
      <c r="F72" s="355">
        <v>53.36</v>
      </c>
      <c r="G72" s="44">
        <v>3121.3</v>
      </c>
      <c r="H72" s="45">
        <f t="shared" ref="H72:H80" si="50">F72*G72</f>
        <v>166552.568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1328.2127659574471</v>
      </c>
      <c r="O72" s="47">
        <f t="shared" si="46"/>
        <v>69.90593505039196</v>
      </c>
      <c r="P72" s="48">
        <f t="shared" si="47"/>
        <v>0</v>
      </c>
      <c r="Q72" s="49">
        <f t="shared" si="48"/>
        <v>-5.88353863381856</v>
      </c>
      <c r="R72" s="535">
        <f t="shared" si="44"/>
        <v>0.92236997635933848</v>
      </c>
      <c r="S72" s="894"/>
      <c r="T72" s="50">
        <v>0.35069444444444448</v>
      </c>
      <c r="U72" s="50">
        <v>0.44861111111111113</v>
      </c>
      <c r="V72" s="533">
        <v>22</v>
      </c>
      <c r="W72" s="544">
        <f t="shared" si="49"/>
        <v>140.99999999999997</v>
      </c>
      <c r="X72" s="53">
        <v>0.34027777777777773</v>
      </c>
      <c r="Y72" s="53">
        <v>0.35000000000000003</v>
      </c>
      <c r="Z72" s="54"/>
      <c r="AA72" s="54"/>
      <c r="AB72" s="879"/>
      <c r="AC72" s="879"/>
      <c r="AD72" s="531"/>
      <c r="AE72" s="531"/>
      <c r="AF72" s="48">
        <f>N72-K72</f>
        <v>-111.78723404255288</v>
      </c>
      <c r="AG72" s="535">
        <f>N72/K72</f>
        <v>0.92236997635933826</v>
      </c>
      <c r="AH72" s="894"/>
    </row>
    <row r="73" spans="1:34" ht="19.2" customHeight="1">
      <c r="A73" s="909"/>
      <c r="B73" s="533" t="s">
        <v>128</v>
      </c>
      <c r="C73" s="175"/>
      <c r="D73" s="176" t="s">
        <v>59</v>
      </c>
      <c r="E73" s="177"/>
      <c r="F73" s="355">
        <v>59.54</v>
      </c>
      <c r="G73" s="44">
        <v>1276</v>
      </c>
      <c r="H73" s="45">
        <f t="shared" si="50"/>
        <v>75973.039999999994</v>
      </c>
      <c r="I73" s="531"/>
      <c r="J73" s="178">
        <v>18</v>
      </c>
      <c r="K73" s="179">
        <v>1385</v>
      </c>
      <c r="L73" s="86">
        <v>76.944444444444443</v>
      </c>
      <c r="M73" s="542">
        <v>18</v>
      </c>
      <c r="N73" s="44">
        <f t="shared" si="45"/>
        <v>1275.9999999999993</v>
      </c>
      <c r="O73" s="47">
        <f t="shared" si="46"/>
        <v>70.888888888888857</v>
      </c>
      <c r="P73" s="48">
        <f t="shared" si="47"/>
        <v>0</v>
      </c>
      <c r="Q73" s="49">
        <f t="shared" si="48"/>
        <v>-6.0555555555555856</v>
      </c>
      <c r="R73" s="535">
        <f t="shared" si="44"/>
        <v>0.92129963898916933</v>
      </c>
      <c r="S73" s="894"/>
      <c r="T73" s="50">
        <v>0.45416666666666666</v>
      </c>
      <c r="U73" s="50">
        <v>0.49583333333333335</v>
      </c>
      <c r="V73" s="533">
        <v>8</v>
      </c>
      <c r="W73" s="544">
        <f t="shared" si="49"/>
        <v>60.000000000000028</v>
      </c>
      <c r="X73" s="180"/>
      <c r="Y73" s="180"/>
      <c r="Z73" s="124"/>
      <c r="AA73" s="124"/>
      <c r="AB73" s="879"/>
      <c r="AC73" s="879"/>
      <c r="AD73" s="531">
        <v>1</v>
      </c>
      <c r="AE73" s="531"/>
      <c r="AF73" s="48">
        <f>N73-K73</f>
        <v>-109.00000000000068</v>
      </c>
      <c r="AG73" s="535">
        <f>N73/K73</f>
        <v>0.92129963898916922</v>
      </c>
      <c r="AH73" s="894"/>
    </row>
    <row r="74" spans="1:34" ht="19.2" customHeight="1">
      <c r="A74" s="909"/>
      <c r="B74" s="533" t="s">
        <v>128</v>
      </c>
      <c r="C74" s="175"/>
      <c r="D74" s="176" t="s">
        <v>73</v>
      </c>
      <c r="E74" s="177"/>
      <c r="F74" s="355">
        <v>53.76</v>
      </c>
      <c r="G74" s="44">
        <v>1969</v>
      </c>
      <c r="H74" s="45">
        <f t="shared" si="50"/>
        <v>105853.44</v>
      </c>
      <c r="I74" s="533"/>
      <c r="J74" s="46">
        <v>16</v>
      </c>
      <c r="K74" s="174">
        <v>1440</v>
      </c>
      <c r="L74" s="47">
        <v>90</v>
      </c>
      <c r="M74" s="545">
        <v>16</v>
      </c>
      <c r="N74" s="44">
        <f t="shared" si="45"/>
        <v>1342.5</v>
      </c>
      <c r="O74" s="47">
        <f t="shared" si="46"/>
        <v>83.90625</v>
      </c>
      <c r="P74" s="48">
        <f t="shared" si="47"/>
        <v>0</v>
      </c>
      <c r="Q74" s="49">
        <f t="shared" si="48"/>
        <v>-6.09375</v>
      </c>
      <c r="R74" s="535">
        <f t="shared" si="44"/>
        <v>0.93229166666666663</v>
      </c>
      <c r="S74" s="894"/>
      <c r="T74" s="50">
        <v>0.54652777777777772</v>
      </c>
      <c r="U74" s="50">
        <v>0.60763888888888884</v>
      </c>
      <c r="V74" s="533">
        <v>23</v>
      </c>
      <c r="W74" s="544">
        <f t="shared" si="49"/>
        <v>88</v>
      </c>
      <c r="X74" s="180">
        <v>0.5</v>
      </c>
      <c r="Y74" s="180">
        <v>0.54583333333333328</v>
      </c>
      <c r="Z74" s="124"/>
      <c r="AA74" s="124"/>
      <c r="AB74" s="879"/>
      <c r="AC74" s="879"/>
      <c r="AD74" s="531"/>
      <c r="AE74" s="531"/>
      <c r="AF74" s="48">
        <f t="shared" ref="AF74:AF80" si="51">N74-K74</f>
        <v>-97.5</v>
      </c>
      <c r="AG74" s="535">
        <f t="shared" ref="AG74:AG80" si="52">N74/K74</f>
        <v>0.93229166666666663</v>
      </c>
      <c r="AH74" s="894"/>
    </row>
    <row r="75" spans="1:34" ht="19.2" customHeight="1">
      <c r="A75" s="909"/>
      <c r="B75" s="533" t="s">
        <v>128</v>
      </c>
      <c r="C75" s="66"/>
      <c r="D75" s="173" t="s">
        <v>74</v>
      </c>
      <c r="E75" s="43"/>
      <c r="F75" s="355">
        <v>47.51</v>
      </c>
      <c r="G75" s="57">
        <v>1746</v>
      </c>
      <c r="H75" s="45">
        <f t="shared" si="50"/>
        <v>82952.459999999992</v>
      </c>
      <c r="I75" s="533"/>
      <c r="J75" s="87">
        <v>17</v>
      </c>
      <c r="K75" s="57">
        <v>1440</v>
      </c>
      <c r="L75" s="86">
        <v>84.705882352941174</v>
      </c>
      <c r="M75" s="545">
        <v>17</v>
      </c>
      <c r="N75" s="44">
        <f t="shared" si="45"/>
        <v>1343.0769230769224</v>
      </c>
      <c r="O75" s="47">
        <f t="shared" si="46"/>
        <v>79.004524886877789</v>
      </c>
      <c r="P75" s="48">
        <f t="shared" si="47"/>
        <v>0</v>
      </c>
      <c r="Q75" s="49">
        <f t="shared" si="48"/>
        <v>-5.701357466063385</v>
      </c>
      <c r="R75" s="535">
        <f t="shared" si="44"/>
        <v>0.93269230769230727</v>
      </c>
      <c r="S75" s="894"/>
      <c r="T75" s="50">
        <v>0.61319444444444438</v>
      </c>
      <c r="U75" s="50">
        <v>0.66736111111111107</v>
      </c>
      <c r="V75" s="533">
        <v>8</v>
      </c>
      <c r="W75" s="544">
        <f t="shared" si="49"/>
        <v>78.000000000000043</v>
      </c>
      <c r="X75" s="180"/>
      <c r="Y75" s="180"/>
      <c r="Z75" s="124"/>
      <c r="AA75" s="124"/>
      <c r="AB75" s="879"/>
      <c r="AC75" s="879"/>
      <c r="AD75" s="531"/>
      <c r="AE75" s="531"/>
      <c r="AF75" s="48">
        <f t="shared" si="51"/>
        <v>-96.923076923077588</v>
      </c>
      <c r="AG75" s="535">
        <f t="shared" si="52"/>
        <v>0.93269230769230727</v>
      </c>
      <c r="AH75" s="894"/>
    </row>
    <row r="76" spans="1:34" ht="19.2" customHeight="1">
      <c r="A76" s="909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894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879"/>
      <c r="AC76" s="879"/>
      <c r="AD76" s="531"/>
      <c r="AE76" s="531"/>
      <c r="AF76" s="48">
        <f t="shared" si="51"/>
        <v>0</v>
      </c>
      <c r="AG76" s="535" t="e">
        <f t="shared" si="52"/>
        <v>#DIV/0!</v>
      </c>
      <c r="AH76" s="894"/>
    </row>
    <row r="77" spans="1:34" ht="19.2" customHeight="1">
      <c r="A77" s="909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894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879"/>
      <c r="AC77" s="879"/>
      <c r="AD77" s="531"/>
      <c r="AE77" s="531"/>
      <c r="AF77" s="48">
        <f t="shared" si="51"/>
        <v>0</v>
      </c>
      <c r="AG77" s="535" t="e">
        <f t="shared" si="52"/>
        <v>#DIV/0!</v>
      </c>
      <c r="AH77" s="894"/>
    </row>
    <row r="78" spans="1:34" ht="19.2" customHeight="1">
      <c r="A78" s="909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894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879"/>
      <c r="AC78" s="879"/>
      <c r="AD78" s="531"/>
      <c r="AE78" s="531"/>
      <c r="AF78" s="48">
        <f t="shared" si="51"/>
        <v>0</v>
      </c>
      <c r="AG78" s="535" t="e">
        <f t="shared" si="52"/>
        <v>#DIV/0!</v>
      </c>
      <c r="AH78" s="894"/>
    </row>
    <row r="79" spans="1:34" ht="19.2" customHeight="1">
      <c r="A79" s="909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894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879"/>
      <c r="AC79" s="879"/>
      <c r="AD79" s="531"/>
      <c r="AE79" s="531"/>
      <c r="AF79" s="48">
        <f t="shared" si="51"/>
        <v>0</v>
      </c>
      <c r="AG79" s="535" t="e">
        <f t="shared" si="52"/>
        <v>#DIV/0!</v>
      </c>
      <c r="AH79" s="894"/>
    </row>
    <row r="80" spans="1:34" ht="19.2" customHeight="1">
      <c r="A80" s="909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894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879"/>
      <c r="AC80" s="879"/>
      <c r="AD80" s="531"/>
      <c r="AE80" s="531"/>
      <c r="AF80" s="48">
        <f t="shared" si="51"/>
        <v>0</v>
      </c>
      <c r="AG80" s="535" t="e">
        <f t="shared" si="52"/>
        <v>#DIV/0!</v>
      </c>
      <c r="AH80" s="894"/>
    </row>
    <row r="81" spans="1:34" ht="19.2" customHeight="1">
      <c r="A81" s="909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894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879"/>
      <c r="AC81" s="879"/>
      <c r="AD81" s="531"/>
      <c r="AE81" s="531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1125</v>
      </c>
      <c r="D82" s="875" t="s">
        <v>1052</v>
      </c>
      <c r="E82" s="875"/>
      <c r="F82" s="365"/>
      <c r="G82" s="101"/>
      <c r="H82" s="102"/>
      <c r="I82" s="103"/>
      <c r="J82" s="101">
        <v>16.833333333333332</v>
      </c>
      <c r="K82" s="101">
        <v>1450.8333333333333</v>
      </c>
      <c r="L82" s="104">
        <v>87.136325290350058</v>
      </c>
      <c r="M82" s="101">
        <f t="shared" ref="M82:O82" si="53">AVERAGE(M70:M81)</f>
        <v>16.833333333333332</v>
      </c>
      <c r="N82" s="101">
        <f t="shared" si="53"/>
        <v>1361.3643734597508</v>
      </c>
      <c r="O82" s="184">
        <f t="shared" si="53"/>
        <v>81.897156454606048</v>
      </c>
      <c r="P82" s="116">
        <f>M82-J82</f>
        <v>0</v>
      </c>
      <c r="Q82" s="117">
        <f>N82-K82</f>
        <v>-89.468959873582435</v>
      </c>
      <c r="R82" s="172">
        <f>O82/L82</f>
        <v>0.93987388361528457</v>
      </c>
      <c r="S82" s="894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-89.468959873582435</v>
      </c>
      <c r="AG82" s="535">
        <f>N82/K82</f>
        <v>0.93833271002395235</v>
      </c>
      <c r="AH82" s="894"/>
    </row>
    <row r="83" spans="1:34" ht="19.2" customHeight="1">
      <c r="A83" s="902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1712.8799999999999</v>
      </c>
      <c r="H83" s="84">
        <f t="shared" ref="H83:H94" si="54">F83*G83</f>
        <v>86791.6296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1352.2736842105267</v>
      </c>
      <c r="O83" s="183">
        <f t="shared" ref="O83:O89" si="56">N83/M83</f>
        <v>75.126315789473708</v>
      </c>
      <c r="P83" s="54">
        <f t="shared" ref="P83:P89" si="57">M83-J83</f>
        <v>0</v>
      </c>
      <c r="Q83" s="88">
        <f t="shared" ref="Q83:Q89" si="58">O83-L83</f>
        <v>-8.2070175438596209</v>
      </c>
      <c r="R83" s="185">
        <f t="shared" ref="R83:R89" si="59">O83/L83</f>
        <v>0.90151578947368449</v>
      </c>
      <c r="S83" s="894">
        <f>R95</f>
        <v>0.85934276794489683</v>
      </c>
      <c r="T83" s="50">
        <v>0.33333333333333331</v>
      </c>
      <c r="U83" s="50">
        <v>0.38611111111111107</v>
      </c>
      <c r="V83" s="533">
        <v>5</v>
      </c>
      <c r="W83" s="544">
        <f t="shared" ref="W83:W93" si="60">(U83-T83)*24*60</f>
        <v>75.999999999999972</v>
      </c>
      <c r="X83" s="53"/>
      <c r="Y83" s="53"/>
      <c r="Z83" s="54"/>
      <c r="AA83" s="54"/>
      <c r="AB83" s="879"/>
      <c r="AC83" s="879"/>
      <c r="AD83" s="531"/>
      <c r="AE83" s="531"/>
      <c r="AF83" s="48">
        <f t="shared" ref="AF83:AF173" si="61">N83-K83</f>
        <v>-147.72631578947335</v>
      </c>
      <c r="AG83" s="535">
        <f t="shared" ref="AG83:AG173" si="62">N83/K83</f>
        <v>0.90151578947368438</v>
      </c>
      <c r="AH83" s="894">
        <f>AG95</f>
        <v>0.85929473002910661</v>
      </c>
    </row>
    <row r="84" spans="1:34" ht="19.2" customHeight="1">
      <c r="A84" s="903"/>
      <c r="B84" s="110" t="s">
        <v>128</v>
      </c>
      <c r="C84" s="540"/>
      <c r="D84" s="186" t="s">
        <v>185</v>
      </c>
      <c r="E84" s="43"/>
      <c r="F84" s="362">
        <v>61.02</v>
      </c>
      <c r="G84" s="44">
        <v>1817</v>
      </c>
      <c r="H84" s="84">
        <f t="shared" si="54"/>
        <v>110873.34000000001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1297.8571428571424</v>
      </c>
      <c r="O84" s="183">
        <f t="shared" si="56"/>
        <v>76.344537815126031</v>
      </c>
      <c r="P84" s="54">
        <f t="shared" si="57"/>
        <v>0</v>
      </c>
      <c r="Q84" s="88">
        <f t="shared" si="58"/>
        <v>-8.3613445378151425</v>
      </c>
      <c r="R84" s="185">
        <f t="shared" si="59"/>
        <v>0.90128968253968234</v>
      </c>
      <c r="S84" s="894"/>
      <c r="T84" s="50">
        <v>0.40138888888888885</v>
      </c>
      <c r="U84" s="50">
        <v>0.4597222222222222</v>
      </c>
      <c r="V84" s="533">
        <v>22</v>
      </c>
      <c r="W84" s="544">
        <f t="shared" si="60"/>
        <v>84.000000000000028</v>
      </c>
      <c r="X84" s="53">
        <v>0.39027777777777778</v>
      </c>
      <c r="Y84" s="53">
        <v>0.39999999999999997</v>
      </c>
      <c r="Z84" s="54"/>
      <c r="AA84" s="54"/>
      <c r="AB84" s="879"/>
      <c r="AC84" s="879"/>
      <c r="AD84" s="531"/>
      <c r="AE84" s="531"/>
      <c r="AF84" s="48">
        <f t="shared" si="61"/>
        <v>-142.14285714285757</v>
      </c>
      <c r="AG84" s="535">
        <f t="shared" si="62"/>
        <v>0.90128968253968222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794</v>
      </c>
      <c r="H85" s="84">
        <f t="shared" si="54"/>
        <v>42947.46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1035.6521739130453</v>
      </c>
      <c r="O85" s="183">
        <f t="shared" si="56"/>
        <v>51.782608695652264</v>
      </c>
      <c r="P85" s="54">
        <f t="shared" si="57"/>
        <v>0</v>
      </c>
      <c r="Q85" s="88">
        <f t="shared" si="58"/>
        <v>-13.217391304347736</v>
      </c>
      <c r="R85" s="185">
        <f t="shared" si="59"/>
        <v>0.79665551839465021</v>
      </c>
      <c r="S85" s="894"/>
      <c r="T85" s="50">
        <v>0.49999999999999994</v>
      </c>
      <c r="U85" s="50">
        <v>0.53194444444444433</v>
      </c>
      <c r="V85" s="533">
        <v>5</v>
      </c>
      <c r="W85" s="544">
        <f t="shared" si="60"/>
        <v>45.999999999999915</v>
      </c>
      <c r="X85" s="53"/>
      <c r="Y85" s="53"/>
      <c r="Z85" s="54"/>
      <c r="AA85" s="54"/>
      <c r="AB85" s="879"/>
      <c r="AC85" s="879"/>
      <c r="AD85" s="531">
        <v>1</v>
      </c>
      <c r="AE85" s="531"/>
      <c r="AF85" s="48">
        <f t="shared" si="61"/>
        <v>-264.34782608695468</v>
      </c>
      <c r="AG85" s="535">
        <f t="shared" si="62"/>
        <v>0.79665551839465021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1842</v>
      </c>
      <c r="H86" s="84">
        <f t="shared" si="54"/>
        <v>112527.78000000001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1255.909090909091</v>
      </c>
      <c r="O86" s="183">
        <f t="shared" si="56"/>
        <v>73.877005347593581</v>
      </c>
      <c r="P86" s="54">
        <f t="shared" si="57"/>
        <v>0</v>
      </c>
      <c r="Q86" s="88">
        <f t="shared" si="58"/>
        <v>-10.828877005347593</v>
      </c>
      <c r="R86" s="185">
        <f t="shared" si="59"/>
        <v>0.87215909090909094</v>
      </c>
      <c r="S86" s="894"/>
      <c r="T86" s="50">
        <v>0.54791666666666661</v>
      </c>
      <c r="U86" s="50">
        <v>0.60902777777777772</v>
      </c>
      <c r="V86" s="533">
        <v>23</v>
      </c>
      <c r="W86" s="544">
        <f t="shared" si="60"/>
        <v>88</v>
      </c>
      <c r="X86" s="53">
        <v>0.53611111111111109</v>
      </c>
      <c r="Y86" s="53">
        <v>0.54722222222222217</v>
      </c>
      <c r="Z86" s="54"/>
      <c r="AA86" s="54"/>
      <c r="AB86" s="879"/>
      <c r="AC86" s="879"/>
      <c r="AD86" s="531"/>
      <c r="AE86" s="531"/>
      <c r="AF86" s="48">
        <f t="shared" si="61"/>
        <v>-184.09090909090901</v>
      </c>
      <c r="AG86" s="535">
        <f t="shared" si="62"/>
        <v>0.87215909090909094</v>
      </c>
      <c r="AH86" s="894"/>
    </row>
    <row r="87" spans="1:34" ht="19.2" customHeight="1">
      <c r="A87" s="903"/>
      <c r="B87" s="110" t="s">
        <v>129</v>
      </c>
      <c r="C87" s="97"/>
      <c r="D87" s="186" t="s">
        <v>210</v>
      </c>
      <c r="E87" s="43"/>
      <c r="F87" s="362">
        <v>44.3</v>
      </c>
      <c r="G87" s="44">
        <v>764.88</v>
      </c>
      <c r="H87" s="84">
        <f t="shared" si="54"/>
        <v>33884.184000000001</v>
      </c>
      <c r="I87" s="533">
        <v>1</v>
      </c>
      <c r="J87" s="87">
        <v>17</v>
      </c>
      <c r="K87" s="57">
        <v>1636</v>
      </c>
      <c r="L87" s="86">
        <v>96.235294117647058</v>
      </c>
      <c r="M87" s="542">
        <v>17</v>
      </c>
      <c r="N87" s="57">
        <f t="shared" si="55"/>
        <v>1311.2228571428559</v>
      </c>
      <c r="O87" s="183">
        <f t="shared" si="56"/>
        <v>77.130756302520936</v>
      </c>
      <c r="P87" s="54">
        <f t="shared" si="57"/>
        <v>0</v>
      </c>
      <c r="Q87" s="88">
        <f t="shared" si="58"/>
        <v>-19.104537815126122</v>
      </c>
      <c r="R87" s="185">
        <f t="shared" si="59"/>
        <v>0.80148096402375058</v>
      </c>
      <c r="S87" s="894"/>
      <c r="T87" s="50">
        <v>0.61388888888888882</v>
      </c>
      <c r="U87" s="50">
        <v>0.6381944444444444</v>
      </c>
      <c r="V87" s="533">
        <v>7</v>
      </c>
      <c r="W87" s="544">
        <f t="shared" si="60"/>
        <v>35.000000000000036</v>
      </c>
      <c r="X87" s="53"/>
      <c r="Y87" s="53"/>
      <c r="Z87" s="54"/>
      <c r="AA87" s="54"/>
      <c r="AB87" s="879"/>
      <c r="AC87" s="879"/>
      <c r="AD87" s="531"/>
      <c r="AE87" s="531"/>
      <c r="AF87" s="48">
        <f t="shared" si="61"/>
        <v>-324.7771428571441</v>
      </c>
      <c r="AG87" s="535">
        <f t="shared" si="62"/>
        <v>0.80148096402375058</v>
      </c>
      <c r="AH87" s="894"/>
    </row>
    <row r="88" spans="1:34" ht="19.2" customHeight="1">
      <c r="A88" s="903"/>
      <c r="B88" s="110" t="s">
        <v>127</v>
      </c>
      <c r="C88" s="540"/>
      <c r="D88" s="186" t="s">
        <v>816</v>
      </c>
      <c r="E88" s="43"/>
      <c r="F88" s="362">
        <v>46.93</v>
      </c>
      <c r="G88" s="57">
        <v>887</v>
      </c>
      <c r="H88" s="84">
        <f t="shared" si="54"/>
        <v>41626.909999999996</v>
      </c>
      <c r="I88" s="533">
        <v>1</v>
      </c>
      <c r="J88" s="87">
        <v>20</v>
      </c>
      <c r="K88" s="57">
        <v>2400</v>
      </c>
      <c r="L88" s="86">
        <v>120</v>
      </c>
      <c r="M88" s="542">
        <v>20</v>
      </c>
      <c r="N88" s="57">
        <f t="shared" si="55"/>
        <v>2128.7999999999938</v>
      </c>
      <c r="O88" s="183">
        <f t="shared" si="56"/>
        <v>106.43999999999969</v>
      </c>
      <c r="P88" s="54">
        <f t="shared" si="57"/>
        <v>0</v>
      </c>
      <c r="Q88" s="88">
        <f t="shared" si="58"/>
        <v>-13.560000000000315</v>
      </c>
      <c r="R88" s="185">
        <f t="shared" si="59"/>
        <v>0.88699999999999735</v>
      </c>
      <c r="S88" s="894"/>
      <c r="T88" s="50">
        <v>0.64305555555555549</v>
      </c>
      <c r="U88" s="50">
        <v>0.66041666666666665</v>
      </c>
      <c r="V88" s="533">
        <v>7</v>
      </c>
      <c r="W88" s="544">
        <f t="shared" si="60"/>
        <v>25.000000000000071</v>
      </c>
      <c r="X88" s="53"/>
      <c r="Y88" s="53"/>
      <c r="Z88" s="54"/>
      <c r="AA88" s="54"/>
      <c r="AB88" s="879"/>
      <c r="AC88" s="879"/>
      <c r="AD88" s="531"/>
      <c r="AE88" s="531"/>
      <c r="AF88" s="48">
        <f t="shared" si="61"/>
        <v>-271.20000000000618</v>
      </c>
      <c r="AG88" s="535">
        <f t="shared" si="62"/>
        <v>0.88699999999999746</v>
      </c>
      <c r="AH88" s="894"/>
    </row>
    <row r="89" spans="1:34" ht="19.2" customHeight="1">
      <c r="A89" s="903"/>
      <c r="B89" s="110" t="s">
        <v>127</v>
      </c>
      <c r="C89" s="540"/>
      <c r="D89" s="42" t="s">
        <v>205</v>
      </c>
      <c r="E89" s="43"/>
      <c r="F89" s="362">
        <v>46.93</v>
      </c>
      <c r="G89" s="114">
        <v>1353</v>
      </c>
      <c r="H89" s="84">
        <f t="shared" si="54"/>
        <v>63496.29</v>
      </c>
      <c r="I89" s="533"/>
      <c r="J89" s="87">
        <v>18</v>
      </c>
      <c r="K89" s="57">
        <v>2400</v>
      </c>
      <c r="L89" s="86">
        <v>133.33333333333334</v>
      </c>
      <c r="M89" s="542">
        <v>18</v>
      </c>
      <c r="N89" s="57">
        <f t="shared" si="55"/>
        <v>2029.4999999999993</v>
      </c>
      <c r="O89" s="183">
        <f t="shared" si="56"/>
        <v>112.74999999999996</v>
      </c>
      <c r="P89" s="54">
        <f t="shared" si="57"/>
        <v>0</v>
      </c>
      <c r="Q89" s="88">
        <f t="shared" si="58"/>
        <v>-20.583333333333385</v>
      </c>
      <c r="R89" s="185">
        <f t="shared" si="59"/>
        <v>0.84562499999999963</v>
      </c>
      <c r="S89" s="894"/>
      <c r="T89" s="50">
        <v>0.66597222222222219</v>
      </c>
      <c r="U89" s="50">
        <v>0.69374999999999998</v>
      </c>
      <c r="V89" s="533">
        <v>8</v>
      </c>
      <c r="W89" s="544">
        <f t="shared" si="60"/>
        <v>40.000000000000014</v>
      </c>
      <c r="X89" s="53"/>
      <c r="Y89" s="53"/>
      <c r="Z89" s="54"/>
      <c r="AA89" s="54"/>
      <c r="AB89" s="879"/>
      <c r="AC89" s="879"/>
      <c r="AD89" s="531"/>
      <c r="AE89" s="531"/>
      <c r="AF89" s="48">
        <f t="shared" si="61"/>
        <v>-370.50000000000068</v>
      </c>
      <c r="AG89" s="535">
        <f t="shared" si="62"/>
        <v>0.84562499999999974</v>
      </c>
      <c r="AH89" s="894"/>
    </row>
    <row r="90" spans="1:34" ht="19.2" customHeight="1">
      <c r="A90" s="903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894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879"/>
      <c r="AC90" s="879"/>
      <c r="AD90" s="531"/>
      <c r="AE90" s="531"/>
      <c r="AF90" s="48">
        <f t="shared" si="61"/>
        <v>0</v>
      </c>
      <c r="AG90" s="535" t="e">
        <f t="shared" si="62"/>
        <v>#DIV/0!</v>
      </c>
      <c r="AH90" s="894"/>
    </row>
    <row r="91" spans="1:34" ht="19.2" customHeight="1">
      <c r="A91" s="903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895"/>
      <c r="T91" s="50"/>
      <c r="U91" s="50"/>
      <c r="V91" s="533"/>
      <c r="W91" s="544"/>
      <c r="X91" s="115"/>
      <c r="Y91" s="115"/>
      <c r="Z91" s="54"/>
      <c r="AA91" s="54"/>
      <c r="AB91" s="879"/>
      <c r="AC91" s="879"/>
      <c r="AD91" s="531"/>
      <c r="AE91" s="531"/>
      <c r="AF91" s="48">
        <f t="shared" si="61"/>
        <v>0</v>
      </c>
      <c r="AG91" s="535" t="e">
        <f t="shared" si="62"/>
        <v>#DIV/0!</v>
      </c>
      <c r="AH91" s="895"/>
    </row>
    <row r="92" spans="1:34" ht="19.2" customHeight="1">
      <c r="A92" s="903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895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879"/>
      <c r="AC92" s="879"/>
      <c r="AD92" s="531"/>
      <c r="AE92" s="531"/>
      <c r="AF92" s="48">
        <f t="shared" si="61"/>
        <v>0</v>
      </c>
      <c r="AG92" s="535" t="e">
        <f t="shared" si="62"/>
        <v>#DIV/0!</v>
      </c>
      <c r="AH92" s="895"/>
    </row>
    <row r="93" spans="1:34" ht="19.2" customHeight="1">
      <c r="A93" s="903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904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879"/>
      <c r="AC93" s="879"/>
      <c r="AD93" s="531"/>
      <c r="AE93" s="531"/>
      <c r="AF93" s="48">
        <f t="shared" si="61"/>
        <v>0</v>
      </c>
      <c r="AG93" s="535" t="e">
        <f t="shared" si="62"/>
        <v>#DIV/0!</v>
      </c>
      <c r="AH93" s="895"/>
    </row>
    <row r="94" spans="1:34" ht="19.2" customHeight="1">
      <c r="A94" s="903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904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879"/>
      <c r="AC94" s="879"/>
      <c r="AD94" s="531"/>
      <c r="AE94" s="531"/>
      <c r="AF94" s="48">
        <f t="shared" si="61"/>
        <v>0</v>
      </c>
      <c r="AG94" s="535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1127</v>
      </c>
      <c r="D95" s="875" t="s">
        <v>1052</v>
      </c>
      <c r="E95" s="875"/>
      <c r="F95" s="356"/>
      <c r="G95" s="70"/>
      <c r="H95" s="201"/>
      <c r="I95" s="103"/>
      <c r="J95" s="202">
        <v>18.142857142857142</v>
      </c>
      <c r="K95" s="202">
        <v>1730.8571428571429</v>
      </c>
      <c r="L95" s="203">
        <v>95.33053221288516</v>
      </c>
      <c r="M95" s="202">
        <f t="shared" ref="M95:O95" si="63">AVERAGE(M83:M94)</f>
        <v>18.142857142857142</v>
      </c>
      <c r="N95" s="202">
        <f t="shared" si="63"/>
        <v>1487.3164212903794</v>
      </c>
      <c r="O95" s="203">
        <f t="shared" si="63"/>
        <v>81.921603421480881</v>
      </c>
      <c r="P95" s="204">
        <f>M95-J95</f>
        <v>0</v>
      </c>
      <c r="Q95" s="205">
        <f t="shared" ref="Q95:Q103" si="64">O95-L95</f>
        <v>-13.408928791404279</v>
      </c>
      <c r="R95" s="206">
        <f>O95/L95</f>
        <v>0.85934276794489683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0</v>
      </c>
      <c r="AF95" s="65">
        <f t="shared" si="61"/>
        <v>-243.54072156676352</v>
      </c>
      <c r="AG95" s="536">
        <f t="shared" si="62"/>
        <v>0.85929473002910661</v>
      </c>
      <c r="AH95" s="895"/>
    </row>
    <row r="96" spans="1:34" ht="19.2" customHeight="1">
      <c r="A96" s="905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1440</v>
      </c>
      <c r="H96" s="45">
        <f t="shared" ref="H96:H105" si="65">F96*G96</f>
        <v>42422.400000000001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3" si="66">G96/W96*60</f>
        <v>1122.0779220779225</v>
      </c>
      <c r="O96" s="47">
        <f t="shared" ref="O96:O103" si="67">N96/M96</f>
        <v>70.129870129870156</v>
      </c>
      <c r="P96" s="48">
        <f t="shared" ref="P96:P103" si="68">M96-J96</f>
        <v>0</v>
      </c>
      <c r="Q96" s="49">
        <f t="shared" si="64"/>
        <v>-19.870129870129844</v>
      </c>
      <c r="R96" s="535">
        <f t="shared" ref="R96:R103" si="69">O96/L96</f>
        <v>0.77922077922077948</v>
      </c>
      <c r="S96" s="894">
        <f>R108</f>
        <v>0.83306606323429777</v>
      </c>
      <c r="T96" s="89">
        <v>0.33333333333333331</v>
      </c>
      <c r="U96" s="89">
        <v>0.38680555555555551</v>
      </c>
      <c r="V96" s="531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879"/>
      <c r="AC96" s="879"/>
      <c r="AD96" s="531"/>
      <c r="AE96" s="531"/>
      <c r="AF96" s="54">
        <f t="shared" si="61"/>
        <v>-317.92207792207751</v>
      </c>
      <c r="AG96" s="532">
        <f t="shared" si="62"/>
        <v>0.77922077922077948</v>
      </c>
      <c r="AH96" s="878">
        <f>AG108</f>
        <v>0.8410811632562315</v>
      </c>
    </row>
    <row r="97" spans="1:34" s="215" customFormat="1" ht="19.2" customHeight="1">
      <c r="A97" s="905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2824</v>
      </c>
      <c r="H97" s="210">
        <f t="shared" si="65"/>
        <v>82215.535168195711</v>
      </c>
      <c r="I97" s="142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1313.4883720930229</v>
      </c>
      <c r="O97" s="47">
        <f t="shared" si="67"/>
        <v>69.130966952264359</v>
      </c>
      <c r="P97" s="48">
        <f t="shared" si="68"/>
        <v>-1</v>
      </c>
      <c r="Q97" s="49">
        <f t="shared" si="64"/>
        <v>-5.8690330477356412</v>
      </c>
      <c r="R97" s="535">
        <f t="shared" si="69"/>
        <v>0.92174622603019141</v>
      </c>
      <c r="S97" s="894"/>
      <c r="T97" s="211">
        <v>0.40277777777777773</v>
      </c>
      <c r="U97" s="211">
        <v>0.49236111111111108</v>
      </c>
      <c r="V97" s="212">
        <v>23</v>
      </c>
      <c r="W97" s="90">
        <f t="shared" si="70"/>
        <v>129.00000000000003</v>
      </c>
      <c r="X97" s="53">
        <v>0.39166666666666666</v>
      </c>
      <c r="Y97" s="53">
        <v>0.40138888888888885</v>
      </c>
      <c r="Z97" s="54"/>
      <c r="AA97" s="54"/>
      <c r="AB97" s="879"/>
      <c r="AC97" s="879"/>
      <c r="AD97" s="212"/>
      <c r="AE97" s="212"/>
      <c r="AF97" s="213">
        <f t="shared" si="61"/>
        <v>-186.51162790697708</v>
      </c>
      <c r="AG97" s="214">
        <f t="shared" si="62"/>
        <v>0.87565891472868196</v>
      </c>
      <c r="AH97" s="878"/>
    </row>
    <row r="98" spans="1:34" s="218" customFormat="1" ht="19.2" customHeight="1">
      <c r="A98" s="905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1117.5000000000041</v>
      </c>
      <c r="O98" s="47">
        <f t="shared" si="67"/>
        <v>62.083333333333563</v>
      </c>
      <c r="P98" s="48">
        <f t="shared" si="68"/>
        <v>-1</v>
      </c>
      <c r="Q98" s="49">
        <f t="shared" si="64"/>
        <v>-13.706140350876957</v>
      </c>
      <c r="R98" s="535">
        <f t="shared" si="69"/>
        <v>0.81915509259259567</v>
      </c>
      <c r="S98" s="894"/>
      <c r="T98" s="89">
        <v>0.53263888888888877</v>
      </c>
      <c r="U98" s="89">
        <v>0.54374999999999984</v>
      </c>
      <c r="V98" s="531">
        <v>5</v>
      </c>
      <c r="W98" s="90">
        <f t="shared" si="70"/>
        <v>15.999999999999943</v>
      </c>
      <c r="X98" s="216"/>
      <c r="Y98" s="216"/>
      <c r="Z98" s="217"/>
      <c r="AA98" s="217"/>
      <c r="AB98" s="879"/>
      <c r="AC98" s="879"/>
      <c r="AD98" s="531"/>
      <c r="AE98" s="531"/>
      <c r="AF98" s="54">
        <f t="shared" si="61"/>
        <v>-322.49999999999591</v>
      </c>
      <c r="AG98" s="532">
        <f t="shared" si="62"/>
        <v>0.77604166666666952</v>
      </c>
      <c r="AH98" s="878"/>
    </row>
    <row r="99" spans="1:34" ht="19.2" customHeight="1">
      <c r="A99" s="905"/>
      <c r="B99" s="533" t="s">
        <v>128</v>
      </c>
      <c r="C99" s="81"/>
      <c r="D99" s="82" t="s">
        <v>58</v>
      </c>
      <c r="E99" s="83"/>
      <c r="F99" s="366">
        <v>77.34</v>
      </c>
      <c r="G99" s="57">
        <v>790</v>
      </c>
      <c r="H99" s="210">
        <f t="shared" si="65"/>
        <v>61098.600000000006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35">
        <f t="shared" si="69"/>
        <v>0.8896396396396391</v>
      </c>
      <c r="S99" s="894"/>
      <c r="T99" s="89">
        <v>0.54861111111111094</v>
      </c>
      <c r="U99" s="89">
        <v>0.5743055555555554</v>
      </c>
      <c r="V99" s="531">
        <v>7</v>
      </c>
      <c r="W99" s="90">
        <f t="shared" si="70"/>
        <v>37.000000000000028</v>
      </c>
      <c r="X99" s="180"/>
      <c r="Y99" s="180"/>
      <c r="Z99" s="124"/>
      <c r="AA99" s="124"/>
      <c r="AB99" s="879"/>
      <c r="AC99" s="879"/>
      <c r="AD99" s="531"/>
      <c r="AE99" s="531">
        <v>1</v>
      </c>
      <c r="AF99" s="213">
        <f t="shared" si="61"/>
        <v>-158.91891891891987</v>
      </c>
      <c r="AG99" s="214">
        <f t="shared" si="62"/>
        <v>0.88963963963963899</v>
      </c>
      <c r="AH99" s="878"/>
    </row>
    <row r="100" spans="1:34" s="218" customFormat="1" ht="19.2" customHeight="1">
      <c r="A100" s="905"/>
      <c r="B100" s="533" t="s">
        <v>128</v>
      </c>
      <c r="C100" s="55"/>
      <c r="D100" s="42" t="s">
        <v>57</v>
      </c>
      <c r="E100" s="83"/>
      <c r="F100" s="366">
        <v>71.55</v>
      </c>
      <c r="G100" s="57">
        <v>751</v>
      </c>
      <c r="H100" s="210">
        <f t="shared" si="65"/>
        <v>53734.049999999996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1217.8378378378368</v>
      </c>
      <c r="O100" s="47">
        <f t="shared" si="67"/>
        <v>67.657657657657595</v>
      </c>
      <c r="P100" s="48">
        <f t="shared" si="68"/>
        <v>0</v>
      </c>
      <c r="Q100" s="49">
        <f t="shared" si="64"/>
        <v>-9.2867867867868483</v>
      </c>
      <c r="R100" s="535">
        <f t="shared" si="69"/>
        <v>0.8793052980778604</v>
      </c>
      <c r="S100" s="894"/>
      <c r="T100" s="211">
        <v>0.5791666666666665</v>
      </c>
      <c r="U100" s="211">
        <v>0.60486111111111096</v>
      </c>
      <c r="V100" s="212">
        <v>7</v>
      </c>
      <c r="W100" s="90">
        <f t="shared" si="70"/>
        <v>37.000000000000028</v>
      </c>
      <c r="X100" s="219"/>
      <c r="Y100" s="219"/>
      <c r="Z100" s="217"/>
      <c r="AA100" s="217"/>
      <c r="AB100" s="879"/>
      <c r="AC100" s="879"/>
      <c r="AD100" s="531"/>
      <c r="AE100" s="531"/>
      <c r="AF100" s="54">
        <f t="shared" si="61"/>
        <v>-167.16216216216321</v>
      </c>
      <c r="AG100" s="532">
        <f t="shared" si="62"/>
        <v>0.87930529807786051</v>
      </c>
      <c r="AH100" s="878"/>
    </row>
    <row r="101" spans="1:34" s="218" customFormat="1" ht="19.2" customHeight="1">
      <c r="A101" s="905"/>
      <c r="B101" s="533" t="s">
        <v>128</v>
      </c>
      <c r="C101" s="55"/>
      <c r="D101" s="82" t="s">
        <v>56</v>
      </c>
      <c r="E101" s="83"/>
      <c r="F101" s="366">
        <v>59.34</v>
      </c>
      <c r="G101" s="57">
        <v>499</v>
      </c>
      <c r="H101" s="210">
        <f t="shared" si="65"/>
        <v>29610.660000000003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1069.2857142857119</v>
      </c>
      <c r="O101" s="47">
        <f t="shared" si="67"/>
        <v>62.899159663865412</v>
      </c>
      <c r="P101" s="48">
        <f t="shared" si="68"/>
        <v>0</v>
      </c>
      <c r="Q101" s="49">
        <f t="shared" si="64"/>
        <v>-21.806722689075762</v>
      </c>
      <c r="R101" s="535">
        <f t="shared" si="69"/>
        <v>0.74255952380952228</v>
      </c>
      <c r="S101" s="894"/>
      <c r="T101" s="211">
        <v>0.62083333333333313</v>
      </c>
      <c r="U101" s="89">
        <v>0.64027777777777761</v>
      </c>
      <c r="V101" s="212">
        <v>23</v>
      </c>
      <c r="W101" s="90">
        <f t="shared" si="70"/>
        <v>28.00000000000006</v>
      </c>
      <c r="X101" s="220">
        <v>0.60972222222222217</v>
      </c>
      <c r="Y101" s="220">
        <v>0.61944444444444446</v>
      </c>
      <c r="Z101" s="217"/>
      <c r="AA101" s="217"/>
      <c r="AB101" s="879"/>
      <c r="AC101" s="879"/>
      <c r="AD101" s="531"/>
      <c r="AE101" s="531"/>
      <c r="AF101" s="213">
        <f t="shared" si="61"/>
        <v>-370.71428571428805</v>
      </c>
      <c r="AG101" s="214">
        <f t="shared" si="62"/>
        <v>0.74255952380952217</v>
      </c>
      <c r="AH101" s="878"/>
    </row>
    <row r="102" spans="1:34" s="218" customFormat="1" ht="19.2" customHeight="1">
      <c r="A102" s="905"/>
      <c r="B102" s="533" t="s">
        <v>129</v>
      </c>
      <c r="C102" s="175"/>
      <c r="D102" s="176" t="s">
        <v>179</v>
      </c>
      <c r="E102" s="177"/>
      <c r="F102" s="366">
        <v>49.91</v>
      </c>
      <c r="G102" s="57">
        <v>997.8</v>
      </c>
      <c r="H102" s="210">
        <f t="shared" si="65"/>
        <v>49800.197999999997</v>
      </c>
      <c r="I102" s="533">
        <v>1</v>
      </c>
      <c r="J102" s="46">
        <v>15</v>
      </c>
      <c r="K102" s="44">
        <v>1500</v>
      </c>
      <c r="L102" s="47">
        <v>100</v>
      </c>
      <c r="M102" s="87">
        <v>16</v>
      </c>
      <c r="N102" s="44">
        <f t="shared" si="66"/>
        <v>1273.7872340425533</v>
      </c>
      <c r="O102" s="47">
        <f t="shared" si="67"/>
        <v>79.611702127659584</v>
      </c>
      <c r="P102" s="48">
        <f t="shared" si="68"/>
        <v>1</v>
      </c>
      <c r="Q102" s="49">
        <f t="shared" si="64"/>
        <v>-20.388297872340416</v>
      </c>
      <c r="R102" s="535">
        <f t="shared" si="69"/>
        <v>0.79611702127659578</v>
      </c>
      <c r="S102" s="894"/>
      <c r="T102" s="211">
        <v>0.64513888888888871</v>
      </c>
      <c r="U102" s="211">
        <v>0.67777777777777759</v>
      </c>
      <c r="V102" s="212">
        <v>7</v>
      </c>
      <c r="W102" s="90">
        <f t="shared" si="70"/>
        <v>46.999999999999993</v>
      </c>
      <c r="X102" s="220"/>
      <c r="Y102" s="220"/>
      <c r="Z102" s="217"/>
      <c r="AA102" s="217"/>
      <c r="AB102" s="879"/>
      <c r="AC102" s="879"/>
      <c r="AD102" s="531"/>
      <c r="AE102" s="531"/>
      <c r="AF102" s="54">
        <f t="shared" si="61"/>
        <v>-226.21276595744666</v>
      </c>
      <c r="AG102" s="532">
        <f t="shared" si="62"/>
        <v>0.84919148936170219</v>
      </c>
      <c r="AH102" s="878"/>
    </row>
    <row r="103" spans="1:34" s="218" customFormat="1" ht="19.2" customHeight="1">
      <c r="A103" s="905"/>
      <c r="B103" s="533" t="s">
        <v>127</v>
      </c>
      <c r="C103" s="221"/>
      <c r="D103" s="82" t="s">
        <v>60</v>
      </c>
      <c r="E103" s="83"/>
      <c r="F103" s="366">
        <v>36.86</v>
      </c>
      <c r="G103" s="57">
        <v>1657.9499999999998</v>
      </c>
      <c r="H103" s="210">
        <f t="shared" si="65"/>
        <v>61112.036999999989</v>
      </c>
      <c r="I103" s="222">
        <v>1</v>
      </c>
      <c r="J103" s="46">
        <v>17</v>
      </c>
      <c r="K103" s="44">
        <v>2250</v>
      </c>
      <c r="L103" s="47">
        <v>132.35294117647058</v>
      </c>
      <c r="M103" s="87">
        <v>18</v>
      </c>
      <c r="N103" s="44">
        <f t="shared" si="66"/>
        <v>2030.1428571428573</v>
      </c>
      <c r="O103" s="47">
        <f t="shared" si="67"/>
        <v>112.78571428571429</v>
      </c>
      <c r="P103" s="48">
        <f t="shared" si="68"/>
        <v>1</v>
      </c>
      <c r="Q103" s="49">
        <f t="shared" si="64"/>
        <v>-19.567226890756288</v>
      </c>
      <c r="R103" s="535">
        <f t="shared" si="69"/>
        <v>0.85215873015873023</v>
      </c>
      <c r="S103" s="894"/>
      <c r="T103" s="211">
        <v>0.68333333333333313</v>
      </c>
      <c r="U103" s="211">
        <v>0.71736111111111089</v>
      </c>
      <c r="V103" s="212">
        <v>8</v>
      </c>
      <c r="W103" s="90">
        <f t="shared" si="70"/>
        <v>48.999999999999986</v>
      </c>
      <c r="X103" s="220"/>
      <c r="Y103" s="220"/>
      <c r="Z103" s="217"/>
      <c r="AA103" s="217"/>
      <c r="AB103" s="879"/>
      <c r="AC103" s="879"/>
      <c r="AD103" s="531"/>
      <c r="AE103" s="531"/>
      <c r="AF103" s="54">
        <f t="shared" si="61"/>
        <v>-219.85714285714266</v>
      </c>
      <c r="AG103" s="532">
        <f t="shared" si="62"/>
        <v>0.90228571428571436</v>
      </c>
      <c r="AH103" s="878"/>
    </row>
    <row r="104" spans="1:34" s="218" customFormat="1" ht="19.2" customHeight="1">
      <c r="A104" s="905"/>
      <c r="B104" s="53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35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531"/>
      <c r="AE104" s="531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53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35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531"/>
      <c r="AE105" s="531"/>
      <c r="AF105" s="54">
        <f t="shared" si="61"/>
        <v>0</v>
      </c>
      <c r="AG105" s="532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531"/>
      <c r="AE106" s="531"/>
      <c r="AF106" s="54">
        <f t="shared" si="61"/>
        <v>0</v>
      </c>
      <c r="AG106" s="532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531"/>
      <c r="AE107" s="531"/>
      <c r="AF107" s="217"/>
      <c r="AG107" s="532"/>
      <c r="AH107" s="878"/>
    </row>
    <row r="108" spans="1:34" ht="19.2" customHeight="1">
      <c r="A108" s="905"/>
      <c r="B108" s="110">
        <v>0</v>
      </c>
      <c r="C108" s="100" t="s">
        <v>1129</v>
      </c>
      <c r="D108" s="875" t="s">
        <v>1052</v>
      </c>
      <c r="E108" s="875"/>
      <c r="F108" s="367"/>
      <c r="G108" s="101"/>
      <c r="H108" s="102"/>
      <c r="I108" s="103"/>
      <c r="J108" s="101">
        <v>17.5</v>
      </c>
      <c r="K108" s="101">
        <v>1549.375</v>
      </c>
      <c r="L108" s="104">
        <v>89.34909270725835</v>
      </c>
      <c r="M108" s="101">
        <f t="shared" ref="M108:O108" si="71">AVERAGE(M96:M107)</f>
        <v>17.5</v>
      </c>
      <c r="N108" s="101">
        <f t="shared" si="71"/>
        <v>1303.1501273201236</v>
      </c>
      <c r="O108" s="104">
        <f t="shared" si="71"/>
        <v>74.433696915192016</v>
      </c>
      <c r="P108" s="54">
        <f t="shared" ref="P108:P118" si="72">M108-J108</f>
        <v>0</v>
      </c>
      <c r="Q108" s="88">
        <f t="shared" ref="Q108:Q118" si="73">O108-L108</f>
        <v>-14.915395792066334</v>
      </c>
      <c r="R108" s="105">
        <f t="shared" ref="R108:R118" si="74">O108/L108</f>
        <v>0.83306606323429777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1</v>
      </c>
      <c r="AF108" s="54">
        <f t="shared" si="61"/>
        <v>-246.2248726798764</v>
      </c>
      <c r="AG108" s="532">
        <f t="shared" si="62"/>
        <v>0.8410811632562315</v>
      </c>
      <c r="AH108" s="878"/>
    </row>
    <row r="109" spans="1:34" ht="19.2" customHeight="1">
      <c r="A109" s="896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1540</v>
      </c>
      <c r="H109" s="45">
        <f t="shared" ref="H109:H119" si="75">F109*G109</f>
        <v>46146.859903381635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1140.7407407407413</v>
      </c>
      <c r="O109" s="47">
        <f t="shared" ref="O109:O118" si="77">N109/M109</f>
        <v>63.374485596707849</v>
      </c>
      <c r="P109" s="48">
        <f t="shared" si="72"/>
        <v>0</v>
      </c>
      <c r="Q109" s="49">
        <f t="shared" si="73"/>
        <v>-3.2921810699588221</v>
      </c>
      <c r="R109" s="535">
        <f t="shared" si="74"/>
        <v>0.95061728395061762</v>
      </c>
      <c r="S109" s="899">
        <f>R121</f>
        <v>0.88228042095676484</v>
      </c>
      <c r="T109" s="226">
        <v>0.45833333333333331</v>
      </c>
      <c r="U109" s="226">
        <v>0.51458333333333328</v>
      </c>
      <c r="V109" s="227">
        <v>5</v>
      </c>
      <c r="W109" s="544">
        <f t="shared" si="70"/>
        <v>80.999999999999957</v>
      </c>
      <c r="X109" s="53"/>
      <c r="Y109" s="53"/>
      <c r="Z109" s="54"/>
      <c r="AA109" s="54"/>
      <c r="AB109" s="879"/>
      <c r="AC109" s="879"/>
      <c r="AD109" s="531"/>
      <c r="AE109" s="531"/>
      <c r="AF109" s="48">
        <f t="shared" si="61"/>
        <v>-59.25925925925867</v>
      </c>
      <c r="AG109" s="125">
        <f t="shared" si="62"/>
        <v>0.95061728395061773</v>
      </c>
      <c r="AH109" s="878">
        <f>AG121</f>
        <v>0.88229964774872549</v>
      </c>
    </row>
    <row r="110" spans="1:34" ht="19.2" customHeight="1">
      <c r="A110" s="897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860</v>
      </c>
      <c r="H110" s="45">
        <f t="shared" si="75"/>
        <v>48529.8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1228.5714285714282</v>
      </c>
      <c r="O110" s="47">
        <f t="shared" si="77"/>
        <v>68.253968253968239</v>
      </c>
      <c r="P110" s="48">
        <f t="shared" si="72"/>
        <v>0</v>
      </c>
      <c r="Q110" s="49">
        <f t="shared" si="73"/>
        <v>-15.07936507936509</v>
      </c>
      <c r="R110" s="535">
        <f t="shared" si="74"/>
        <v>0.81904761904761891</v>
      </c>
      <c r="S110" s="885"/>
      <c r="T110" s="226">
        <v>0.53055555555555545</v>
      </c>
      <c r="U110" s="226">
        <v>0.55972222222222212</v>
      </c>
      <c r="V110" s="227">
        <v>23</v>
      </c>
      <c r="W110" s="544">
        <f t="shared" si="70"/>
        <v>42.000000000000014</v>
      </c>
      <c r="X110" s="188">
        <v>0.51944444444444449</v>
      </c>
      <c r="Y110" s="188">
        <v>0.52916666666666667</v>
      </c>
      <c r="Z110" s="54"/>
      <c r="AA110" s="54"/>
      <c r="AB110" s="879"/>
      <c r="AC110" s="879"/>
      <c r="AD110" s="531"/>
      <c r="AE110" s="531"/>
      <c r="AF110" s="48">
        <f t="shared" si="61"/>
        <v>-271.42857142857179</v>
      </c>
      <c r="AG110" s="125">
        <f t="shared" si="62"/>
        <v>0.8190476190476188</v>
      </c>
      <c r="AH110" s="878"/>
    </row>
    <row r="111" spans="1:34" ht="19.2" customHeight="1">
      <c r="A111" s="897"/>
      <c r="B111" s="533" t="s">
        <v>128</v>
      </c>
      <c r="C111" s="175"/>
      <c r="D111" s="176" t="s">
        <v>72</v>
      </c>
      <c r="E111" s="177"/>
      <c r="F111" s="355">
        <v>53.36</v>
      </c>
      <c r="G111" s="57">
        <v>1680.6999999999998</v>
      </c>
      <c r="H111" s="45">
        <f t="shared" si="75"/>
        <v>89682.151999999987</v>
      </c>
      <c r="I111" s="531">
        <v>1</v>
      </c>
      <c r="J111" s="46">
        <v>19</v>
      </c>
      <c r="K111" s="44">
        <v>1440</v>
      </c>
      <c r="L111" s="47">
        <v>75.78947368421052</v>
      </c>
      <c r="M111" s="228">
        <v>19</v>
      </c>
      <c r="N111" s="44">
        <f t="shared" si="76"/>
        <v>1309.6363636363628</v>
      </c>
      <c r="O111" s="47">
        <f t="shared" si="77"/>
        <v>68.928229665071726</v>
      </c>
      <c r="P111" s="48">
        <f t="shared" si="72"/>
        <v>0</v>
      </c>
      <c r="Q111" s="49">
        <f t="shared" si="73"/>
        <v>-6.8612440191387947</v>
      </c>
      <c r="R111" s="535">
        <f t="shared" si="74"/>
        <v>0.90946969696969648</v>
      </c>
      <c r="S111" s="885"/>
      <c r="T111" s="226">
        <v>0.56458333333333321</v>
      </c>
      <c r="U111" s="226">
        <v>0.61805555555555547</v>
      </c>
      <c r="V111" s="227">
        <v>7</v>
      </c>
      <c r="W111" s="544">
        <f t="shared" si="70"/>
        <v>77.000000000000043</v>
      </c>
      <c r="X111" s="53"/>
      <c r="Y111" s="53"/>
      <c r="Z111" s="54"/>
      <c r="AA111" s="54"/>
      <c r="AB111" s="879"/>
      <c r="AC111" s="879"/>
      <c r="AD111" s="531"/>
      <c r="AE111" s="531"/>
      <c r="AF111" s="48">
        <f t="shared" si="61"/>
        <v>-130.36363636363717</v>
      </c>
      <c r="AG111" s="125">
        <f t="shared" si="62"/>
        <v>0.90946969696969637</v>
      </c>
      <c r="AH111" s="878"/>
    </row>
    <row r="112" spans="1:34" ht="19.2" customHeight="1">
      <c r="A112" s="897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666.12000000000012</v>
      </c>
      <c r="H112" s="45">
        <f t="shared" si="75"/>
        <v>33752.300400000007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1427.3999999999971</v>
      </c>
      <c r="O112" s="47">
        <f t="shared" si="77"/>
        <v>79.299999999999841</v>
      </c>
      <c r="P112" s="48">
        <f t="shared" si="72"/>
        <v>0</v>
      </c>
      <c r="Q112" s="49">
        <f t="shared" si="73"/>
        <v>-4.0333333333334878</v>
      </c>
      <c r="R112" s="535">
        <f t="shared" si="74"/>
        <v>0.95159999999999811</v>
      </c>
      <c r="S112" s="885"/>
      <c r="T112" s="226">
        <v>0.62361111111111101</v>
      </c>
      <c r="U112" s="226">
        <v>0.64305555555555549</v>
      </c>
      <c r="V112" s="227">
        <v>8</v>
      </c>
      <c r="W112" s="544">
        <f t="shared" si="70"/>
        <v>28.00000000000006</v>
      </c>
      <c r="X112" s="216"/>
      <c r="Y112" s="216"/>
      <c r="Z112" s="54"/>
      <c r="AA112" s="54"/>
      <c r="AB112" s="879"/>
      <c r="AC112" s="879"/>
      <c r="AD112" s="531"/>
      <c r="AE112" s="531"/>
      <c r="AF112" s="48">
        <f t="shared" si="61"/>
        <v>-72.600000000002865</v>
      </c>
      <c r="AG112" s="125">
        <f t="shared" si="62"/>
        <v>0.95159999999999811</v>
      </c>
      <c r="AH112" s="878"/>
    </row>
    <row r="113" spans="1:34" s="218" customFormat="1" ht="19.2" customHeight="1">
      <c r="A113" s="897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1437</v>
      </c>
      <c r="H113" s="45">
        <f t="shared" si="75"/>
        <v>41055.090000000004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1390.6451612903238</v>
      </c>
      <c r="O113" s="47">
        <f t="shared" si="77"/>
        <v>115.88709677419365</v>
      </c>
      <c r="P113" s="48">
        <f t="shared" si="72"/>
        <v>0</v>
      </c>
      <c r="Q113" s="49">
        <f t="shared" si="73"/>
        <v>-9.1129032258063489</v>
      </c>
      <c r="R113" s="535">
        <f t="shared" si="74"/>
        <v>0.92709677419354919</v>
      </c>
      <c r="S113" s="885"/>
      <c r="T113" s="226">
        <v>0.70833333333333337</v>
      </c>
      <c r="U113" s="226">
        <v>0.75138888888888888</v>
      </c>
      <c r="V113" s="227">
        <v>5</v>
      </c>
      <c r="W113" s="544">
        <f t="shared" si="70"/>
        <v>61.999999999999943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-109.35483870967619</v>
      </c>
      <c r="AG113" s="125">
        <f t="shared" si="62"/>
        <v>0.92709677419354919</v>
      </c>
      <c r="AH113" s="878"/>
    </row>
    <row r="114" spans="1:34" s="218" customFormat="1" ht="19.2" customHeight="1">
      <c r="A114" s="897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343</v>
      </c>
      <c r="H114" s="45">
        <f t="shared" si="75"/>
        <v>7004.06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1210.5882352941219</v>
      </c>
      <c r="O114" s="47">
        <f t="shared" si="77"/>
        <v>100.88235294117682</v>
      </c>
      <c r="P114" s="48">
        <f t="shared" si="72"/>
        <v>0</v>
      </c>
      <c r="Q114" s="49">
        <f t="shared" si="73"/>
        <v>-24.117647058823181</v>
      </c>
      <c r="R114" s="535">
        <f t="shared" si="74"/>
        <v>0.8070588235294146</v>
      </c>
      <c r="S114" s="885"/>
      <c r="T114" s="226">
        <v>0.75486111111111109</v>
      </c>
      <c r="U114" s="226">
        <v>0.76666666666666661</v>
      </c>
      <c r="V114" s="227">
        <v>5</v>
      </c>
      <c r="W114" s="544">
        <f t="shared" si="70"/>
        <v>16.99999999999994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-289.41176470587811</v>
      </c>
      <c r="AG114" s="125">
        <f t="shared" si="62"/>
        <v>0.8070588235294146</v>
      </c>
      <c r="AH114" s="878"/>
    </row>
    <row r="115" spans="1:34" s="218" customFormat="1" ht="19.2" customHeight="1">
      <c r="A115" s="897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819</v>
      </c>
      <c r="H115" s="45">
        <f t="shared" si="75"/>
        <v>36838.619999999995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1228.4999999999995</v>
      </c>
      <c r="O115" s="47">
        <f t="shared" si="77"/>
        <v>64.657894736842081</v>
      </c>
      <c r="P115" s="48">
        <f t="shared" si="72"/>
        <v>0</v>
      </c>
      <c r="Q115" s="49">
        <f t="shared" si="73"/>
        <v>-14.289473684210549</v>
      </c>
      <c r="R115" s="535">
        <f t="shared" si="74"/>
        <v>0.81899999999999973</v>
      </c>
      <c r="S115" s="885"/>
      <c r="T115" s="226">
        <v>0.77222222222222214</v>
      </c>
      <c r="U115" s="226">
        <v>0.79999999999999993</v>
      </c>
      <c r="V115" s="227">
        <v>8</v>
      </c>
      <c r="W115" s="544">
        <f t="shared" si="70"/>
        <v>40.000000000000014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-271.50000000000045</v>
      </c>
      <c r="AG115" s="125">
        <f t="shared" si="62"/>
        <v>0.81899999999999973</v>
      </c>
      <c r="AH115" s="878"/>
    </row>
    <row r="116" spans="1:34" s="218" customFormat="1" ht="19.2" customHeight="1">
      <c r="A116" s="897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802</v>
      </c>
      <c r="H116" s="45">
        <f t="shared" si="75"/>
        <v>43051.360000000001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1233.8461538461531</v>
      </c>
      <c r="O116" s="47">
        <f t="shared" si="77"/>
        <v>61.692307692307658</v>
      </c>
      <c r="P116" s="48">
        <f t="shared" si="72"/>
        <v>0</v>
      </c>
      <c r="Q116" s="49">
        <f t="shared" si="73"/>
        <v>-13.307692307692342</v>
      </c>
      <c r="R116" s="535">
        <f t="shared" si="74"/>
        <v>0.82256410256410206</v>
      </c>
      <c r="S116" s="885"/>
      <c r="T116" s="226">
        <v>0.80486111111111103</v>
      </c>
      <c r="U116" s="226">
        <v>0.83194444444444438</v>
      </c>
      <c r="V116" s="227">
        <v>7</v>
      </c>
      <c r="W116" s="544">
        <f t="shared" si="70"/>
        <v>39.000000000000021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-266.15384615384687</v>
      </c>
      <c r="AG116" s="125">
        <f t="shared" si="62"/>
        <v>0.82256410256410206</v>
      </c>
      <c r="AH116" s="878"/>
    </row>
    <row r="117" spans="1:34" s="218" customFormat="1" ht="19.2" customHeight="1">
      <c r="A117" s="897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1029</v>
      </c>
      <c r="H117" s="45">
        <f t="shared" si="75"/>
        <v>57171.240000000005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1342.1739130434783</v>
      </c>
      <c r="O117" s="47">
        <f t="shared" si="77"/>
        <v>83.885869565217391</v>
      </c>
      <c r="P117" s="48">
        <f t="shared" si="72"/>
        <v>0</v>
      </c>
      <c r="Q117" s="49">
        <f t="shared" si="73"/>
        <v>-6.1141304347826093</v>
      </c>
      <c r="R117" s="535">
        <f t="shared" si="74"/>
        <v>0.93206521739130432</v>
      </c>
      <c r="S117" s="885"/>
      <c r="T117" s="226">
        <v>0.84791666666666665</v>
      </c>
      <c r="U117" s="226">
        <v>0.87986111111111109</v>
      </c>
      <c r="V117" s="227">
        <v>23</v>
      </c>
      <c r="W117" s="544">
        <f t="shared" si="70"/>
        <v>46</v>
      </c>
      <c r="X117" s="216">
        <v>0.83611111111111114</v>
      </c>
      <c r="Y117" s="216">
        <v>0.84722222222222221</v>
      </c>
      <c r="Z117" s="217"/>
      <c r="AA117" s="217"/>
      <c r="AB117" s="879"/>
      <c r="AC117" s="879"/>
      <c r="AD117" s="221"/>
      <c r="AE117" s="221"/>
      <c r="AF117" s="48">
        <f t="shared" si="61"/>
        <v>-97.826086956521749</v>
      </c>
      <c r="AG117" s="125">
        <f t="shared" si="62"/>
        <v>0.93206521739130432</v>
      </c>
      <c r="AH117" s="878"/>
    </row>
    <row r="118" spans="1:34" s="218" customFormat="1" ht="19.2" customHeight="1">
      <c r="A118" s="897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1169</v>
      </c>
      <c r="H118" s="45">
        <f t="shared" si="75"/>
        <v>63231.210000000006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1298.8888888888896</v>
      </c>
      <c r="O118" s="47">
        <f t="shared" si="77"/>
        <v>76.405228758169983</v>
      </c>
      <c r="P118" s="48">
        <f t="shared" si="72"/>
        <v>0</v>
      </c>
      <c r="Q118" s="49">
        <f t="shared" si="73"/>
        <v>-8.300653594771191</v>
      </c>
      <c r="R118" s="535">
        <f t="shared" si="74"/>
        <v>0.90200617283950679</v>
      </c>
      <c r="S118" s="885"/>
      <c r="T118" s="226">
        <v>0.88472222222222219</v>
      </c>
      <c r="U118" s="226">
        <v>0.92222222222222217</v>
      </c>
      <c r="V118" s="227">
        <v>7</v>
      </c>
      <c r="W118" s="544">
        <f t="shared" si="70"/>
        <v>53.999999999999972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-141.1111111111104</v>
      </c>
      <c r="AG118" s="125">
        <f t="shared" si="62"/>
        <v>0.90200617283950668</v>
      </c>
      <c r="AH118" s="878"/>
    </row>
    <row r="119" spans="1:34" s="218" customFormat="1" ht="19.2" customHeight="1">
      <c r="A119" s="897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885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885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1145</v>
      </c>
      <c r="D121" s="232" t="s">
        <v>1052</v>
      </c>
      <c r="E121" s="233"/>
      <c r="F121" s="364"/>
      <c r="G121" s="234"/>
      <c r="H121" s="235"/>
      <c r="I121" s="236"/>
      <c r="J121" s="202">
        <v>16.899999999999999</v>
      </c>
      <c r="K121" s="202">
        <v>1452</v>
      </c>
      <c r="L121" s="203">
        <v>88.777605779153774</v>
      </c>
      <c r="M121" s="202">
        <f t="shared" ref="M121:O121" si="78">AVERAGE(M109:M120)</f>
        <v>16.899999999999999</v>
      </c>
      <c r="N121" s="202">
        <f t="shared" si="78"/>
        <v>1281.0990885311494</v>
      </c>
      <c r="O121" s="203">
        <f t="shared" si="78"/>
        <v>78.326743398365508</v>
      </c>
      <c r="P121" s="48">
        <f t="shared" ref="P121:P130" si="79">M121-J121</f>
        <v>0</v>
      </c>
      <c r="Q121" s="49">
        <f t="shared" ref="Q121:Q130" si="80">O121-L121</f>
        <v>-10.450862380788266</v>
      </c>
      <c r="R121" s="172">
        <f t="shared" ref="R121:R130" si="81">O121/L121</f>
        <v>0.88228042095676484</v>
      </c>
      <c r="S121" s="893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-170.90091146885061</v>
      </c>
      <c r="AG121" s="125">
        <f>N121/K121</f>
        <v>0.88229964774872549</v>
      </c>
      <c r="AH121" s="878"/>
    </row>
    <row r="122" spans="1:34" ht="19.2" customHeight="1">
      <c r="A122" s="900" t="s">
        <v>1146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806</v>
      </c>
      <c r="H122" s="45">
        <f t="shared" ref="H122:H132" si="82">F122*G122</f>
        <v>41710.5</v>
      </c>
      <c r="I122" s="533"/>
      <c r="J122" s="46">
        <v>21</v>
      </c>
      <c r="K122" s="44">
        <v>1500</v>
      </c>
      <c r="L122" s="47">
        <v>71.428571428571431</v>
      </c>
      <c r="M122" s="545">
        <v>21</v>
      </c>
      <c r="N122" s="174">
        <f t="shared" ref="N122:N130" si="83">G122/W122*60</f>
        <v>1272.6315789473674</v>
      </c>
      <c r="O122" s="237">
        <f t="shared" ref="O122:O130" si="84">N122/M122</f>
        <v>60.601503759398447</v>
      </c>
      <c r="P122" s="108">
        <f t="shared" si="79"/>
        <v>0</v>
      </c>
      <c r="Q122" s="182">
        <f t="shared" si="80"/>
        <v>-10.827067669172983</v>
      </c>
      <c r="R122" s="109">
        <f t="shared" si="81"/>
        <v>0.84842105263157819</v>
      </c>
      <c r="S122" s="894">
        <f>R134</f>
        <v>0.88633239703881694</v>
      </c>
      <c r="T122" s="50">
        <v>0.45833333333333331</v>
      </c>
      <c r="U122" s="50">
        <v>0.48472222222222222</v>
      </c>
      <c r="V122" s="227">
        <v>5</v>
      </c>
      <c r="W122" s="544">
        <f t="shared" si="70"/>
        <v>38.000000000000028</v>
      </c>
      <c r="X122" s="53"/>
      <c r="Y122" s="53"/>
      <c r="Z122" s="54"/>
      <c r="AA122" s="54"/>
      <c r="AB122" s="879"/>
      <c r="AC122" s="879"/>
      <c r="AD122" s="531"/>
      <c r="AE122" s="531"/>
      <c r="AF122" s="48">
        <f t="shared" si="61"/>
        <v>-227.36842105263258</v>
      </c>
      <c r="AG122" s="535">
        <f t="shared" si="62"/>
        <v>0.8484210526315783</v>
      </c>
      <c r="AH122" s="893">
        <f>AG134</f>
        <v>0.88496459136605343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1381</v>
      </c>
      <c r="H123" s="45">
        <f t="shared" si="82"/>
        <v>81023.27</v>
      </c>
      <c r="I123" s="531"/>
      <c r="J123" s="46">
        <v>19</v>
      </c>
      <c r="K123" s="44">
        <v>1440</v>
      </c>
      <c r="L123" s="47">
        <v>75.78947368421052</v>
      </c>
      <c r="M123" s="542">
        <v>19</v>
      </c>
      <c r="N123" s="57">
        <f t="shared" si="83"/>
        <v>1274.7692307692305</v>
      </c>
      <c r="O123" s="86">
        <f t="shared" si="84"/>
        <v>67.093117408906863</v>
      </c>
      <c r="P123" s="54">
        <f t="shared" si="79"/>
        <v>0</v>
      </c>
      <c r="Q123" s="88">
        <f t="shared" si="80"/>
        <v>-8.696356275303657</v>
      </c>
      <c r="R123" s="532">
        <f t="shared" si="81"/>
        <v>0.88525641025641011</v>
      </c>
      <c r="S123" s="894"/>
      <c r="T123" s="50">
        <v>0.48958333333333331</v>
      </c>
      <c r="U123" s="50">
        <v>0.53472222222222221</v>
      </c>
      <c r="V123" s="227">
        <v>7</v>
      </c>
      <c r="W123" s="544">
        <f t="shared" si="70"/>
        <v>65.000000000000014</v>
      </c>
      <c r="X123" s="53"/>
      <c r="Y123" s="53"/>
      <c r="Z123" s="54"/>
      <c r="AA123" s="54"/>
      <c r="AB123" s="879"/>
      <c r="AC123" s="879"/>
      <c r="AD123" s="531"/>
      <c r="AE123" s="531"/>
      <c r="AF123" s="48">
        <f t="shared" si="61"/>
        <v>-165.23076923076951</v>
      </c>
      <c r="AG123" s="535">
        <f t="shared" si="62"/>
        <v>0.88525641025641011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1723</v>
      </c>
      <c r="H124" s="45">
        <f t="shared" si="82"/>
        <v>102552.96000000001</v>
      </c>
      <c r="I124" s="238"/>
      <c r="J124" s="46">
        <v>21</v>
      </c>
      <c r="K124" s="44">
        <v>1385</v>
      </c>
      <c r="L124" s="47">
        <v>65.952380952380949</v>
      </c>
      <c r="M124" s="545">
        <v>21</v>
      </c>
      <c r="N124" s="174">
        <f t="shared" si="83"/>
        <v>1260.7317073170727</v>
      </c>
      <c r="O124" s="237">
        <f t="shared" si="84"/>
        <v>60.034843205574894</v>
      </c>
      <c r="P124" s="108">
        <f t="shared" si="79"/>
        <v>0</v>
      </c>
      <c r="Q124" s="182">
        <f t="shared" si="80"/>
        <v>-5.9175377468060546</v>
      </c>
      <c r="R124" s="109">
        <f t="shared" si="81"/>
        <v>0.91027560095095517</v>
      </c>
      <c r="S124" s="901"/>
      <c r="T124" s="50">
        <v>0.55069444444444438</v>
      </c>
      <c r="U124" s="50">
        <v>0.60763888888888884</v>
      </c>
      <c r="V124" s="227">
        <v>23</v>
      </c>
      <c r="W124" s="544">
        <f t="shared" si="70"/>
        <v>82.000000000000028</v>
      </c>
      <c r="X124" s="188">
        <v>0.53888888888888886</v>
      </c>
      <c r="Y124" s="188">
        <v>0.54999999999999993</v>
      </c>
      <c r="Z124" s="54"/>
      <c r="AA124" s="54"/>
      <c r="AB124" s="879"/>
      <c r="AC124" s="879"/>
      <c r="AD124" s="531"/>
      <c r="AE124" s="531"/>
      <c r="AF124" s="108">
        <f t="shared" si="61"/>
        <v>-124.26829268292727</v>
      </c>
      <c r="AG124" s="109">
        <f t="shared" si="62"/>
        <v>0.91027560095095505</v>
      </c>
      <c r="AH124" s="894"/>
    </row>
    <row r="125" spans="1:34" ht="19.2" customHeight="1">
      <c r="A125" s="900"/>
      <c r="B125" s="130" t="s">
        <v>129</v>
      </c>
      <c r="C125" s="97"/>
      <c r="D125" s="42" t="s">
        <v>817</v>
      </c>
      <c r="E125" s="43"/>
      <c r="F125" s="355">
        <v>49.91</v>
      </c>
      <c r="G125" s="44">
        <v>589.04999999999995</v>
      </c>
      <c r="H125" s="45">
        <f t="shared" si="82"/>
        <v>29399.485499999995</v>
      </c>
      <c r="I125" s="533">
        <v>1</v>
      </c>
      <c r="J125" s="46">
        <v>17</v>
      </c>
      <c r="K125" s="44">
        <v>1500</v>
      </c>
      <c r="L125" s="47">
        <v>88.235294117647058</v>
      </c>
      <c r="M125" s="545">
        <v>17</v>
      </c>
      <c r="N125" s="174">
        <f t="shared" si="83"/>
        <v>1359.3461538461502</v>
      </c>
      <c r="O125" s="237">
        <f t="shared" si="84"/>
        <v>79.96153846153824</v>
      </c>
      <c r="P125" s="108">
        <f t="shared" si="79"/>
        <v>0</v>
      </c>
      <c r="Q125" s="182">
        <f t="shared" si="80"/>
        <v>-8.2737556561088184</v>
      </c>
      <c r="R125" s="109">
        <f t="shared" si="81"/>
        <v>0.90623076923076673</v>
      </c>
      <c r="S125" s="901"/>
      <c r="T125" s="50">
        <v>0.61249999999999993</v>
      </c>
      <c r="U125" s="50">
        <v>0.63055555555555554</v>
      </c>
      <c r="V125" s="227">
        <v>7</v>
      </c>
      <c r="W125" s="544">
        <f t="shared" si="70"/>
        <v>26.000000000000068</v>
      </c>
      <c r="X125" s="64"/>
      <c r="Y125" s="64"/>
      <c r="Z125" s="54"/>
      <c r="AA125" s="54"/>
      <c r="AB125" s="879"/>
      <c r="AC125" s="879"/>
      <c r="AD125" s="531"/>
      <c r="AE125" s="531"/>
      <c r="AF125" s="48">
        <f t="shared" si="61"/>
        <v>-140.65384615384983</v>
      </c>
      <c r="AG125" s="535">
        <f t="shared" si="62"/>
        <v>0.90623076923076673</v>
      </c>
      <c r="AH125" s="895"/>
    </row>
    <row r="126" spans="1:34" ht="19.2" customHeight="1">
      <c r="A126" s="900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1523</v>
      </c>
      <c r="H126" s="45">
        <f t="shared" si="82"/>
        <v>86491.17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1363.8805970149235</v>
      </c>
      <c r="O126" s="86">
        <f t="shared" si="84"/>
        <v>75.771144278606869</v>
      </c>
      <c r="P126" s="54">
        <f t="shared" si="79"/>
        <v>0</v>
      </c>
      <c r="Q126" s="88">
        <f t="shared" si="80"/>
        <v>-15.117744610282017</v>
      </c>
      <c r="R126" s="532">
        <f t="shared" si="81"/>
        <v>0.83366784658613913</v>
      </c>
      <c r="S126" s="901"/>
      <c r="T126" s="50">
        <v>0.70833333333333337</v>
      </c>
      <c r="U126" s="50">
        <v>0.7548611111111112</v>
      </c>
      <c r="V126" s="227">
        <v>5</v>
      </c>
      <c r="W126" s="544">
        <f t="shared" si="70"/>
        <v>67.000000000000085</v>
      </c>
      <c r="X126" s="64"/>
      <c r="Y126" s="64"/>
      <c r="Z126" s="54"/>
      <c r="AA126" s="54"/>
      <c r="AB126" s="879"/>
      <c r="AC126" s="879"/>
      <c r="AD126" s="531"/>
      <c r="AE126" s="531"/>
      <c r="AF126" s="108">
        <f t="shared" si="61"/>
        <v>-272.11940298507648</v>
      </c>
      <c r="AG126" s="109">
        <f t="shared" si="62"/>
        <v>0.83366784658613913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1183</v>
      </c>
      <c r="H127" s="45">
        <f t="shared" si="82"/>
        <v>67277.209999999992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1365.0000000000009</v>
      </c>
      <c r="O127" s="86">
        <f t="shared" si="84"/>
        <v>75.833333333333385</v>
      </c>
      <c r="P127" s="54">
        <f t="shared" si="79"/>
        <v>0</v>
      </c>
      <c r="Q127" s="88">
        <f t="shared" si="80"/>
        <v>-15.0555555555555</v>
      </c>
      <c r="R127" s="532">
        <f t="shared" si="81"/>
        <v>0.83435207823960944</v>
      </c>
      <c r="S127" s="901"/>
      <c r="T127" s="50">
        <v>0.7597222222222223</v>
      </c>
      <c r="U127" s="50">
        <v>0.79583333333333339</v>
      </c>
      <c r="V127" s="533">
        <v>7</v>
      </c>
      <c r="W127" s="544">
        <f t="shared" si="70"/>
        <v>51.999999999999972</v>
      </c>
      <c r="X127" s="64"/>
      <c r="Y127" s="64"/>
      <c r="Z127" s="54"/>
      <c r="AA127" s="54"/>
      <c r="AB127" s="879"/>
      <c r="AC127" s="879"/>
      <c r="AD127" s="531"/>
      <c r="AE127" s="531"/>
      <c r="AF127" s="108">
        <f t="shared" si="61"/>
        <v>-270.99999999999909</v>
      </c>
      <c r="AG127" s="109">
        <f t="shared" si="62"/>
        <v>0.83435207823960933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1236</v>
      </c>
      <c r="H128" s="45">
        <f t="shared" si="82"/>
        <v>58833.599999999999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1301.0526315789484</v>
      </c>
      <c r="O128" s="86">
        <f t="shared" si="84"/>
        <v>68.476454293628862</v>
      </c>
      <c r="P128" s="54">
        <f t="shared" si="79"/>
        <v>0</v>
      </c>
      <c r="Q128" s="88">
        <f t="shared" si="80"/>
        <v>-7.3130193905816583</v>
      </c>
      <c r="R128" s="532">
        <f t="shared" si="81"/>
        <v>0.90350877192982537</v>
      </c>
      <c r="S128" s="901"/>
      <c r="T128" s="50">
        <v>0.80069444444444449</v>
      </c>
      <c r="U128" s="50">
        <v>0.84027777777777779</v>
      </c>
      <c r="V128" s="533">
        <v>7</v>
      </c>
      <c r="W128" s="544">
        <f t="shared" si="70"/>
        <v>56.999999999999957</v>
      </c>
      <c r="X128" s="64"/>
      <c r="Y128" s="64"/>
      <c r="Z128" s="54"/>
      <c r="AA128" s="54"/>
      <c r="AB128" s="879"/>
      <c r="AC128" s="879"/>
      <c r="AD128" s="531"/>
      <c r="AE128" s="531"/>
      <c r="AF128" s="48">
        <f t="shared" si="61"/>
        <v>-138.94736842105158</v>
      </c>
      <c r="AG128" s="535">
        <f t="shared" si="62"/>
        <v>0.90350877192982526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1270</v>
      </c>
      <c r="H129" s="45">
        <f t="shared" si="82"/>
        <v>64350.9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1336.8421052631588</v>
      </c>
      <c r="O129" s="237">
        <f t="shared" si="84"/>
        <v>74.269005847953267</v>
      </c>
      <c r="P129" s="108">
        <f t="shared" si="79"/>
        <v>0</v>
      </c>
      <c r="Q129" s="182">
        <f t="shared" si="80"/>
        <v>-9.0643274853800619</v>
      </c>
      <c r="R129" s="109">
        <f t="shared" si="81"/>
        <v>0.89122807017543926</v>
      </c>
      <c r="S129" s="901"/>
      <c r="T129" s="50">
        <v>0.85624999999999996</v>
      </c>
      <c r="U129" s="50">
        <v>0.89583333333333326</v>
      </c>
      <c r="V129" s="533">
        <v>23</v>
      </c>
      <c r="W129" s="544">
        <f t="shared" si="70"/>
        <v>56.999999999999957</v>
      </c>
      <c r="X129" s="64">
        <v>0.84444444444444444</v>
      </c>
      <c r="Y129" s="64">
        <v>0.85555555555555562</v>
      </c>
      <c r="Z129" s="54"/>
      <c r="AA129" s="54"/>
      <c r="AB129" s="879"/>
      <c r="AC129" s="879"/>
      <c r="AD129" s="531"/>
      <c r="AE129" s="531"/>
      <c r="AF129" s="108">
        <f t="shared" si="61"/>
        <v>-163.15789473684117</v>
      </c>
      <c r="AG129" s="109">
        <f t="shared" si="62"/>
        <v>0.89122807017543926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1346</v>
      </c>
      <c r="H130" s="45">
        <f t="shared" si="82"/>
        <v>78296.820000000007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1392.4137931034493</v>
      </c>
      <c r="O130" s="86">
        <f t="shared" si="84"/>
        <v>87.02586206896558</v>
      </c>
      <c r="P130" s="54">
        <f t="shared" si="79"/>
        <v>0</v>
      </c>
      <c r="Q130" s="88">
        <f t="shared" si="80"/>
        <v>-2.97413793103442</v>
      </c>
      <c r="R130" s="532">
        <f t="shared" si="81"/>
        <v>0.96695402298850641</v>
      </c>
      <c r="S130" s="901"/>
      <c r="T130" s="50">
        <v>0.90069444444444435</v>
      </c>
      <c r="U130" s="50">
        <v>0.9409722222222221</v>
      </c>
      <c r="V130" s="533">
        <v>7</v>
      </c>
      <c r="W130" s="544">
        <f t="shared" si="70"/>
        <v>57.999999999999957</v>
      </c>
      <c r="X130" s="64"/>
      <c r="Y130" s="64"/>
      <c r="Z130" s="54"/>
      <c r="AA130" s="54"/>
      <c r="AB130" s="879"/>
      <c r="AC130" s="879"/>
      <c r="AD130" s="531"/>
      <c r="AE130" s="531"/>
      <c r="AF130" s="108">
        <f t="shared" si="61"/>
        <v>-47.586206896550721</v>
      </c>
      <c r="AG130" s="109">
        <f t="shared" si="62"/>
        <v>0.96695402298850641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901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879"/>
      <c r="AC131" s="879"/>
      <c r="AD131" s="531"/>
      <c r="AE131" s="531"/>
      <c r="AF131" s="48">
        <f t="shared" si="61"/>
        <v>0</v>
      </c>
      <c r="AG131" s="535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901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879"/>
      <c r="AC132" s="879"/>
      <c r="AD132" s="531"/>
      <c r="AE132" s="531"/>
      <c r="AF132" s="65"/>
      <c r="AG132" s="536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901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531"/>
      <c r="AE133" s="531"/>
      <c r="AF133" s="65"/>
      <c r="AG133" s="536"/>
      <c r="AH133" s="895"/>
    </row>
    <row r="134" spans="1:34" ht="19.2" customHeight="1">
      <c r="A134" s="900"/>
      <c r="B134" s="168">
        <v>0</v>
      </c>
      <c r="C134" s="100" t="s">
        <v>1134</v>
      </c>
      <c r="D134" s="875" t="s">
        <v>1052</v>
      </c>
      <c r="E134" s="875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81.367367219792413</v>
      </c>
      <c r="M134" s="242">
        <f t="shared" ref="M134:O134" si="85">AVERAGE(M122:M133)</f>
        <v>18.555555555555557</v>
      </c>
      <c r="N134" s="242">
        <f t="shared" si="85"/>
        <v>1325.1853108711446</v>
      </c>
      <c r="O134" s="243">
        <f t="shared" si="85"/>
        <v>72.118533628656266</v>
      </c>
      <c r="P134" s="51">
        <f t="shared" ref="P134:P143" si="86">M134-J134</f>
        <v>0</v>
      </c>
      <c r="Q134" s="139">
        <f t="shared" ref="Q134:Q143" si="87">O134-L134</f>
        <v>-9.2488335911361474</v>
      </c>
      <c r="R134" s="244">
        <f t="shared" ref="R134:R143" si="88">O134/L134</f>
        <v>0.88633239703881694</v>
      </c>
      <c r="S134" s="894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0</v>
      </c>
      <c r="AF134" s="48">
        <f t="shared" si="61"/>
        <v>-172.25913357329978</v>
      </c>
      <c r="AG134" s="535">
        <f t="shared" si="62"/>
        <v>0.88496459136605343</v>
      </c>
      <c r="AH134" s="895"/>
    </row>
    <row r="135" spans="1:34" ht="19.2" customHeight="1">
      <c r="A135" s="881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1533</v>
      </c>
      <c r="H135" s="245">
        <f t="shared" ref="H135:H146" si="89">F135*G135</f>
        <v>82919.97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1372.8358208955224</v>
      </c>
      <c r="O135" s="115">
        <f t="shared" ref="O135:O143" si="91">N135/M135</f>
        <v>76.268656716417908</v>
      </c>
      <c r="P135" s="54">
        <f t="shared" si="86"/>
        <v>0</v>
      </c>
      <c r="Q135" s="88">
        <f t="shared" si="87"/>
        <v>-7.0646766169154205</v>
      </c>
      <c r="R135" s="532">
        <f t="shared" si="88"/>
        <v>0.91522388059701498</v>
      </c>
      <c r="S135" s="885">
        <f>R147</f>
        <v>0.89678662505233242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879"/>
      <c r="AC135" s="879"/>
      <c r="AD135" s="531"/>
      <c r="AE135" s="531"/>
      <c r="AF135" s="116">
        <f t="shared" si="61"/>
        <v>-127.16417910447763</v>
      </c>
      <c r="AG135" s="120">
        <f t="shared" si="62"/>
        <v>0.91522388059701487</v>
      </c>
      <c r="AH135" s="878">
        <f>AG147</f>
        <v>0.89780028020302804</v>
      </c>
    </row>
    <row r="136" spans="1:34" ht="19.2" customHeight="1">
      <c r="A136" s="882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1543</v>
      </c>
      <c r="H136" s="84">
        <f t="shared" si="89"/>
        <v>89085.104999999996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1361.4705882352923</v>
      </c>
      <c r="O136" s="86">
        <f t="shared" si="91"/>
        <v>85.09191176470577</v>
      </c>
      <c r="P136" s="54">
        <f t="shared" si="86"/>
        <v>0</v>
      </c>
      <c r="Q136" s="88">
        <f t="shared" si="87"/>
        <v>-12.72058823529423</v>
      </c>
      <c r="R136" s="532">
        <f t="shared" si="88"/>
        <v>0.86994925765833375</v>
      </c>
      <c r="S136" s="885"/>
      <c r="T136" s="246">
        <v>0.50972222222222219</v>
      </c>
      <c r="U136" s="50">
        <v>0.55694444444444446</v>
      </c>
      <c r="V136" s="142">
        <v>7</v>
      </c>
      <c r="W136" s="247">
        <f t="shared" si="92"/>
        <v>68.000000000000085</v>
      </c>
      <c r="X136" s="53"/>
      <c r="Y136" s="53"/>
      <c r="Z136" s="54"/>
      <c r="AA136" s="54"/>
      <c r="AB136" s="879"/>
      <c r="AC136" s="879"/>
      <c r="AD136" s="531"/>
      <c r="AE136" s="531"/>
      <c r="AF136" s="48">
        <f t="shared" si="61"/>
        <v>-203.52941176470767</v>
      </c>
      <c r="AG136" s="125">
        <f t="shared" si="62"/>
        <v>0.86994925765833375</v>
      </c>
      <c r="AH136" s="878"/>
    </row>
    <row r="137" spans="1:34" ht="19.2" customHeight="1">
      <c r="A137" s="882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1260</v>
      </c>
      <c r="H137" s="84">
        <f t="shared" si="89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1281.3559322033909</v>
      </c>
      <c r="O137" s="86">
        <f t="shared" si="91"/>
        <v>80.084745762711933</v>
      </c>
      <c r="P137" s="54">
        <f t="shared" si="86"/>
        <v>0</v>
      </c>
      <c r="Q137" s="88">
        <f t="shared" si="87"/>
        <v>-13.665254237288067</v>
      </c>
      <c r="R137" s="532">
        <f t="shared" si="88"/>
        <v>0.85423728813559396</v>
      </c>
      <c r="S137" s="885"/>
      <c r="T137" s="50">
        <v>0.57291666666666674</v>
      </c>
      <c r="U137" s="50">
        <v>0.61388888888888893</v>
      </c>
      <c r="V137" s="249">
        <v>23</v>
      </c>
      <c r="W137" s="247">
        <f t="shared" si="92"/>
        <v>58.99999999999995</v>
      </c>
      <c r="X137" s="53">
        <v>0.56111111111111112</v>
      </c>
      <c r="Y137" s="53">
        <v>0.57222222222222219</v>
      </c>
      <c r="Z137" s="54"/>
      <c r="AA137" s="54"/>
      <c r="AB137" s="879"/>
      <c r="AC137" s="879"/>
      <c r="AD137" s="531"/>
      <c r="AE137" s="531"/>
      <c r="AF137" s="48">
        <f t="shared" si="61"/>
        <v>-218.64406779660908</v>
      </c>
      <c r="AG137" s="125">
        <f t="shared" si="62"/>
        <v>0.85423728813559396</v>
      </c>
      <c r="AH137" s="878"/>
    </row>
    <row r="138" spans="1:34" ht="19.2" customHeight="1">
      <c r="A138" s="882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1334</v>
      </c>
      <c r="H138" s="84">
        <f t="shared" si="89"/>
        <v>67593.78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1356.6101694915267</v>
      </c>
      <c r="O138" s="86">
        <f t="shared" si="91"/>
        <v>75.367231638418147</v>
      </c>
      <c r="P138" s="54">
        <f t="shared" si="86"/>
        <v>0</v>
      </c>
      <c r="Q138" s="88">
        <f t="shared" si="87"/>
        <v>-7.9661016949151815</v>
      </c>
      <c r="R138" s="537">
        <f t="shared" si="88"/>
        <v>0.90440677966101779</v>
      </c>
      <c r="S138" s="885"/>
      <c r="T138" s="50">
        <v>0.61875000000000002</v>
      </c>
      <c r="U138" s="50">
        <v>0.65972222222222221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879"/>
      <c r="AC138" s="879"/>
      <c r="AD138" s="531">
        <v>1</v>
      </c>
      <c r="AE138" s="531"/>
      <c r="AF138" s="48">
        <f t="shared" si="61"/>
        <v>-143.38983050847332</v>
      </c>
      <c r="AG138" s="125">
        <f t="shared" si="62"/>
        <v>0.90440677966101779</v>
      </c>
      <c r="AH138" s="878"/>
    </row>
    <row r="139" spans="1:34" ht="19.2" customHeight="1">
      <c r="A139" s="882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1324</v>
      </c>
      <c r="H139" s="84">
        <f t="shared" si="89"/>
        <v>67497.51999999999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1302.2950819672144</v>
      </c>
      <c r="O139" s="86">
        <f t="shared" si="91"/>
        <v>65.11475409836072</v>
      </c>
      <c r="P139" s="54">
        <f t="shared" si="86"/>
        <v>0</v>
      </c>
      <c r="Q139" s="88">
        <f t="shared" si="87"/>
        <v>-6.88524590163928</v>
      </c>
      <c r="R139" s="532">
        <f t="shared" si="88"/>
        <v>0.90437158469945444</v>
      </c>
      <c r="S139" s="885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879"/>
      <c r="AC139" s="879"/>
      <c r="AD139" s="531"/>
      <c r="AE139" s="531"/>
      <c r="AF139" s="48">
        <f t="shared" si="61"/>
        <v>-137.7049180327856</v>
      </c>
      <c r="AG139" s="125">
        <f t="shared" si="62"/>
        <v>0.90437158469945444</v>
      </c>
      <c r="AH139" s="878"/>
    </row>
    <row r="140" spans="1:34" ht="19.2" customHeight="1">
      <c r="A140" s="883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967</v>
      </c>
      <c r="H140" s="84">
        <f t="shared" si="89"/>
        <v>48997.89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1349.3023255813951</v>
      </c>
      <c r="O140" s="86">
        <f t="shared" si="91"/>
        <v>79.370725034199708</v>
      </c>
      <c r="P140" s="54">
        <f t="shared" si="86"/>
        <v>0</v>
      </c>
      <c r="Q140" s="88">
        <f t="shared" si="87"/>
        <v>-8.8645690834473498</v>
      </c>
      <c r="R140" s="532">
        <f t="shared" si="88"/>
        <v>0.89953488372093005</v>
      </c>
      <c r="S140" s="886"/>
      <c r="T140" s="63">
        <v>0.75555555555555554</v>
      </c>
      <c r="U140" s="252">
        <v>0.78541666666666665</v>
      </c>
      <c r="V140" s="253">
        <v>7</v>
      </c>
      <c r="W140" s="247">
        <f t="shared" si="92"/>
        <v>43.000000000000007</v>
      </c>
      <c r="X140" s="53"/>
      <c r="Y140" s="53"/>
      <c r="Z140" s="54"/>
      <c r="AA140" s="54"/>
      <c r="AB140" s="879"/>
      <c r="AC140" s="879"/>
      <c r="AD140" s="531"/>
      <c r="AE140" s="531"/>
      <c r="AF140" s="48">
        <f t="shared" si="61"/>
        <v>-150.69767441860495</v>
      </c>
      <c r="AG140" s="125">
        <f t="shared" si="62"/>
        <v>0.89953488372093005</v>
      </c>
      <c r="AH140" s="878"/>
    </row>
    <row r="141" spans="1:34" ht="19.2" customHeight="1">
      <c r="A141" s="883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1537</v>
      </c>
      <c r="H141" s="84">
        <f t="shared" si="89"/>
        <v>78264.040000000008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1317.42857142857</v>
      </c>
      <c r="O141" s="86">
        <f t="shared" si="91"/>
        <v>69.338345864661576</v>
      </c>
      <c r="P141" s="54">
        <f t="shared" si="86"/>
        <v>0</v>
      </c>
      <c r="Q141" s="88">
        <f t="shared" si="87"/>
        <v>-6.4511278195489439</v>
      </c>
      <c r="R141" s="532">
        <f t="shared" si="88"/>
        <v>0.91488095238095146</v>
      </c>
      <c r="S141" s="886"/>
      <c r="T141" s="63">
        <v>0.80138888888888893</v>
      </c>
      <c r="U141" s="252">
        <v>0.85000000000000009</v>
      </c>
      <c r="V141" s="55">
        <v>23</v>
      </c>
      <c r="W141" s="247">
        <f t="shared" si="92"/>
        <v>70.000000000000071</v>
      </c>
      <c r="X141" s="53">
        <v>0.79027777777777775</v>
      </c>
      <c r="Y141" s="53">
        <v>0.79999999999999993</v>
      </c>
      <c r="Z141" s="54"/>
      <c r="AA141" s="54"/>
      <c r="AB141" s="879"/>
      <c r="AC141" s="879"/>
      <c r="AD141" s="531"/>
      <c r="AE141" s="531"/>
      <c r="AF141" s="48">
        <f t="shared" si="61"/>
        <v>-122.57142857143003</v>
      </c>
      <c r="AG141" s="125">
        <f t="shared" si="62"/>
        <v>0.91488095238095135</v>
      </c>
      <c r="AH141" s="878"/>
    </row>
    <row r="142" spans="1:34" ht="19.2" customHeight="1">
      <c r="A142" s="883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865</v>
      </c>
      <c r="H142" s="84">
        <f t="shared" si="89"/>
        <v>45723.9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1297.4999999999995</v>
      </c>
      <c r="O142" s="86">
        <f t="shared" si="91"/>
        <v>72.083333333333314</v>
      </c>
      <c r="P142" s="54">
        <f t="shared" si="86"/>
        <v>0</v>
      </c>
      <c r="Q142" s="88">
        <f t="shared" si="87"/>
        <v>-7.9166666666666856</v>
      </c>
      <c r="R142" s="532">
        <f t="shared" si="88"/>
        <v>0.90104166666666641</v>
      </c>
      <c r="S142" s="886"/>
      <c r="T142" s="63">
        <v>0.85555555555555562</v>
      </c>
      <c r="U142" s="252">
        <v>0.88333333333333341</v>
      </c>
      <c r="V142" s="55">
        <v>8</v>
      </c>
      <c r="W142" s="247">
        <f t="shared" si="92"/>
        <v>40.000000000000014</v>
      </c>
      <c r="X142" s="53"/>
      <c r="Y142" s="53"/>
      <c r="Z142" s="54"/>
      <c r="AA142" s="54"/>
      <c r="AB142" s="879"/>
      <c r="AC142" s="879"/>
      <c r="AD142" s="531"/>
      <c r="AE142" s="531"/>
      <c r="AF142" s="48">
        <f t="shared" si="61"/>
        <v>-142.50000000000045</v>
      </c>
      <c r="AG142" s="125">
        <f t="shared" si="62"/>
        <v>0.9010416666666663</v>
      </c>
      <c r="AH142" s="878"/>
    </row>
    <row r="143" spans="1:34" ht="19.2" customHeight="1">
      <c r="A143" s="883"/>
      <c r="B143" s="533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1324.3902439024387</v>
      </c>
      <c r="O143" s="86">
        <f t="shared" si="91"/>
        <v>77.905308464849327</v>
      </c>
      <c r="P143" s="54">
        <f t="shared" si="86"/>
        <v>0</v>
      </c>
      <c r="Q143" s="88">
        <f t="shared" si="87"/>
        <v>-6.8005738880918472</v>
      </c>
      <c r="R143" s="532">
        <f t="shared" si="88"/>
        <v>0.91971544715447129</v>
      </c>
      <c r="S143" s="886"/>
      <c r="T143" s="63">
        <v>0.88819444444444451</v>
      </c>
      <c r="U143" s="252">
        <v>0.91666666666666674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879"/>
      <c r="AC143" s="879"/>
      <c r="AD143" s="531"/>
      <c r="AE143" s="531"/>
      <c r="AF143" s="48">
        <f t="shared" si="61"/>
        <v>-115.60975609756133</v>
      </c>
      <c r="AG143" s="125">
        <f t="shared" si="62"/>
        <v>0.91971544715447129</v>
      </c>
      <c r="AH143" s="878"/>
    </row>
    <row r="144" spans="1:34" ht="19.2" customHeight="1">
      <c r="A144" s="883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531"/>
      <c r="AE144" s="531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531"/>
      <c r="AE145" s="531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531"/>
      <c r="AE146" s="531"/>
      <c r="AF146" s="54"/>
      <c r="AG146" s="532"/>
      <c r="AH146" s="878"/>
    </row>
    <row r="147" spans="1:34" ht="19.2" customHeight="1">
      <c r="A147" s="884"/>
      <c r="B147" s="257">
        <v>0</v>
      </c>
      <c r="C147" s="100" t="s">
        <v>1136</v>
      </c>
      <c r="D147" s="875" t="s">
        <v>1052</v>
      </c>
      <c r="E147" s="875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1329.2431926339277</v>
      </c>
      <c r="O147" s="243">
        <f t="shared" si="93"/>
        <v>75.625001408628719</v>
      </c>
      <c r="P147" s="51">
        <f t="shared" ref="P147:P152" si="94">M147-J147</f>
        <v>0</v>
      </c>
      <c r="Q147" s="139">
        <f t="shared" ref="Q147:Q152" si="95">O147-L147</f>
        <v>-8.7038671270896657</v>
      </c>
      <c r="R147" s="258">
        <f t="shared" ref="R147:R152" si="96">O147/L147</f>
        <v>0.89678662505233242</v>
      </c>
      <c r="S147" s="887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-151.31236292162794</v>
      </c>
      <c r="AG147" s="259">
        <f t="shared" si="62"/>
        <v>0.89780028020302804</v>
      </c>
      <c r="AH147" s="878"/>
    </row>
    <row r="148" spans="1:34" ht="19.2" customHeight="1">
      <c r="A148" s="890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2619</v>
      </c>
      <c r="H148" s="84">
        <f t="shared" ref="H148:H172" si="97">F148*G148</f>
        <v>96693.48000000001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1571.3999999999992</v>
      </c>
      <c r="O148" s="47">
        <f t="shared" ref="O148:O152" si="99">N148/M148</f>
        <v>130.94999999999993</v>
      </c>
      <c r="P148" s="48">
        <f t="shared" si="94"/>
        <v>0</v>
      </c>
      <c r="Q148" s="49">
        <f t="shared" si="95"/>
        <v>-35.716666666666725</v>
      </c>
      <c r="R148" s="535">
        <f t="shared" si="96"/>
        <v>0.78569999999999962</v>
      </c>
      <c r="S148" s="891">
        <f>R160</f>
        <v>0.83380176702262454</v>
      </c>
      <c r="T148" s="246">
        <v>0.45833333333333331</v>
      </c>
      <c r="U148" s="50">
        <v>0.52777777777777779</v>
      </c>
      <c r="V148" s="533">
        <v>5</v>
      </c>
      <c r="W148" s="544">
        <f>(U148-T148)*24*60</f>
        <v>100.00000000000004</v>
      </c>
      <c r="X148" s="53"/>
      <c r="Y148" s="53"/>
      <c r="Z148" s="54"/>
      <c r="AA148" s="54"/>
      <c r="AB148" s="879"/>
      <c r="AC148" s="879"/>
      <c r="AD148" s="531"/>
      <c r="AE148" s="531"/>
      <c r="AF148" s="48">
        <f t="shared" si="61"/>
        <v>-428.60000000000082</v>
      </c>
      <c r="AG148" s="125">
        <f t="shared" si="62"/>
        <v>0.78569999999999962</v>
      </c>
      <c r="AH148" s="878">
        <f>AG160</f>
        <v>0.87126526848464381</v>
      </c>
    </row>
    <row r="149" spans="1:34" ht="19.2" customHeight="1">
      <c r="A149" s="890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730.09999999999991</v>
      </c>
      <c r="H149" s="84">
        <f t="shared" si="97"/>
        <v>19347.649999999998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1564.4999999999964</v>
      </c>
      <c r="O149" s="47">
        <f t="shared" si="99"/>
        <v>130.37499999999969</v>
      </c>
      <c r="P149" s="48">
        <f t="shared" si="94"/>
        <v>0</v>
      </c>
      <c r="Q149" s="49">
        <f t="shared" si="95"/>
        <v>-36.29166666666697</v>
      </c>
      <c r="R149" s="535">
        <f t="shared" si="96"/>
        <v>0.78224999999999811</v>
      </c>
      <c r="S149" s="892"/>
      <c r="T149" s="246">
        <v>0.53125</v>
      </c>
      <c r="U149" s="50">
        <v>0.55069444444444449</v>
      </c>
      <c r="V149" s="533">
        <v>5</v>
      </c>
      <c r="W149" s="544">
        <f t="shared" ref="W149:W159" si="100">(U149-T149)*24*60</f>
        <v>28.00000000000006</v>
      </c>
      <c r="X149" s="53"/>
      <c r="Y149" s="53"/>
      <c r="Z149" s="54"/>
      <c r="AA149" s="54"/>
      <c r="AB149" s="879"/>
      <c r="AC149" s="879"/>
      <c r="AD149" s="531"/>
      <c r="AE149" s="531"/>
      <c r="AF149" s="48">
        <f t="shared" si="61"/>
        <v>-435.50000000000364</v>
      </c>
      <c r="AG149" s="125">
        <f t="shared" si="62"/>
        <v>0.78224999999999822</v>
      </c>
      <c r="AH149" s="880"/>
    </row>
    <row r="150" spans="1:34" ht="19.2" customHeight="1">
      <c r="A150" s="890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1054.95</v>
      </c>
      <c r="H150" s="84">
        <f t="shared" si="97"/>
        <v>53865.747000000003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1346.744680851064</v>
      </c>
      <c r="O150" s="47">
        <f t="shared" si="99"/>
        <v>79.220275344180237</v>
      </c>
      <c r="P150" s="48">
        <f t="shared" si="94"/>
        <v>1</v>
      </c>
      <c r="Q150" s="49">
        <f t="shared" si="95"/>
        <v>-10.779724655819763</v>
      </c>
      <c r="R150" s="535">
        <f t="shared" si="96"/>
        <v>0.88022528160200264</v>
      </c>
      <c r="S150" s="892"/>
      <c r="T150" s="246">
        <v>0.70833333333333337</v>
      </c>
      <c r="U150" s="50">
        <v>0.74097222222222225</v>
      </c>
      <c r="V150" s="533">
        <v>5</v>
      </c>
      <c r="W150" s="544">
        <f t="shared" si="100"/>
        <v>46.999999999999993</v>
      </c>
      <c r="X150" s="216"/>
      <c r="Y150" s="216"/>
      <c r="Z150" s="217"/>
      <c r="AA150" s="217"/>
      <c r="AB150" s="879"/>
      <c r="AC150" s="879"/>
      <c r="AD150" s="531"/>
      <c r="AE150" s="531"/>
      <c r="AF150" s="48">
        <f t="shared" si="61"/>
        <v>-93.255319148935996</v>
      </c>
      <c r="AG150" s="125">
        <f t="shared" si="62"/>
        <v>0.93523936170212774</v>
      </c>
      <c r="AH150" s="880"/>
    </row>
    <row r="151" spans="1:34" s="218" customFormat="1" ht="19.2" customHeight="1">
      <c r="A151" s="890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1117</v>
      </c>
      <c r="H151" s="84">
        <f t="shared" si="97"/>
        <v>56397.33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1340.4000000000003</v>
      </c>
      <c r="O151" s="47">
        <f t="shared" si="99"/>
        <v>89.360000000000028</v>
      </c>
      <c r="P151" s="48">
        <f t="shared" si="94"/>
        <v>1</v>
      </c>
      <c r="Q151" s="49">
        <f t="shared" si="95"/>
        <v>-13.497142857142833</v>
      </c>
      <c r="R151" s="535">
        <f t="shared" si="96"/>
        <v>0.86877777777777798</v>
      </c>
      <c r="S151" s="892"/>
      <c r="T151" s="246">
        <v>0.75694444444444442</v>
      </c>
      <c r="U151" s="50">
        <v>0.79166666666666663</v>
      </c>
      <c r="V151" s="533">
        <v>23</v>
      </c>
      <c r="W151" s="544">
        <f t="shared" si="100"/>
        <v>49.999999999999986</v>
      </c>
      <c r="X151" s="216">
        <v>0.74583333333333324</v>
      </c>
      <c r="Y151" s="216">
        <v>0.75555555555555554</v>
      </c>
      <c r="Z151" s="217"/>
      <c r="AA151" s="217"/>
      <c r="AB151" s="879"/>
      <c r="AC151" s="879"/>
      <c r="AD151" s="221"/>
      <c r="AE151" s="221"/>
      <c r="AF151" s="48">
        <f t="shared" si="61"/>
        <v>-99.599999999999682</v>
      </c>
      <c r="AG151" s="125">
        <f t="shared" si="62"/>
        <v>0.93083333333333351</v>
      </c>
      <c r="AH151" s="880"/>
    </row>
    <row r="152" spans="1:34" s="218" customFormat="1" ht="19.2" customHeight="1">
      <c r="A152" s="890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1212</v>
      </c>
      <c r="H152" s="84">
        <f t="shared" si="97"/>
        <v>68393.16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1425.8823529411773</v>
      </c>
      <c r="O152" s="47">
        <f t="shared" si="99"/>
        <v>83.875432525951609</v>
      </c>
      <c r="P152" s="48">
        <f t="shared" si="94"/>
        <v>1</v>
      </c>
      <c r="Q152" s="49">
        <f t="shared" si="95"/>
        <v>-6.1245674740483906</v>
      </c>
      <c r="R152" s="535">
        <f t="shared" si="96"/>
        <v>0.93194925028835118</v>
      </c>
      <c r="S152" s="892"/>
      <c r="T152" s="261">
        <v>0.79652777777777772</v>
      </c>
      <c r="U152" s="63">
        <v>0.83194444444444438</v>
      </c>
      <c r="V152" s="546">
        <v>7</v>
      </c>
      <c r="W152" s="544">
        <f t="shared" si="100"/>
        <v>50.999999999999979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-14.11764705882274</v>
      </c>
      <c r="AG152" s="125">
        <f t="shared" si="62"/>
        <v>0.99019607843137314</v>
      </c>
      <c r="AH152" s="880"/>
    </row>
    <row r="153" spans="1:34" s="218" customFormat="1" ht="19.2" customHeight="1">
      <c r="A153" s="890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892"/>
      <c r="T153" s="261"/>
      <c r="U153" s="63"/>
      <c r="V153" s="546"/>
      <c r="W153" s="544"/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892"/>
      <c r="T154" s="261"/>
      <c r="U154" s="63"/>
      <c r="V154" s="546"/>
      <c r="W154" s="544"/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892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892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892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1138</v>
      </c>
      <c r="D160" s="888" t="s">
        <v>1052</v>
      </c>
      <c r="E160" s="889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14.6</v>
      </c>
      <c r="N160" s="269">
        <f t="shared" si="101"/>
        <v>1449.7854067584474</v>
      </c>
      <c r="O160" s="270">
        <f t="shared" si="101"/>
        <v>102.75614157402629</v>
      </c>
      <c r="P160" s="65">
        <f t="shared" ref="P160:P163" si="102">M160-J160</f>
        <v>0.59999999999999964</v>
      </c>
      <c r="Q160" s="74">
        <f t="shared" ref="Q160:Q163" si="103">O160-L160</f>
        <v>-20.481953664068939</v>
      </c>
      <c r="R160" s="271">
        <f>O160/L160</f>
        <v>0.83380176702262454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-214.21459324155262</v>
      </c>
      <c r="AG160" s="129">
        <f t="shared" si="62"/>
        <v>0.87126526848464381</v>
      </c>
      <c r="AH160" s="880"/>
    </row>
    <row r="161" spans="1:36" ht="19.2" customHeight="1">
      <c r="A161" s="877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2988</v>
      </c>
      <c r="H161" s="84">
        <f t="shared" ref="H161:H170" si="104">F161*G161</f>
        <v>102279.23999999999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2160.0000000000005</v>
      </c>
      <c r="O161" s="86">
        <f t="shared" ref="O161:O165" si="106">N161/M161</f>
        <v>166.15384615384619</v>
      </c>
      <c r="P161" s="54">
        <f t="shared" si="102"/>
        <v>0</v>
      </c>
      <c r="Q161" s="88">
        <f t="shared" si="103"/>
        <v>-6.9230769230768772</v>
      </c>
      <c r="R161" s="532">
        <f t="shared" ref="R161:R163" si="107">O161/L161</f>
        <v>0.9600000000000003</v>
      </c>
      <c r="S161" s="878">
        <f>R173</f>
        <v>0.89728718758358605</v>
      </c>
      <c r="T161" s="89">
        <v>0.16666666666666666</v>
      </c>
      <c r="U161" s="89">
        <v>0.22430555555555554</v>
      </c>
      <c r="V161" s="531">
        <v>5</v>
      </c>
      <c r="W161" s="90">
        <f t="shared" ref="W161:W172" si="108">(U161-T161)*24*60</f>
        <v>82.999999999999986</v>
      </c>
      <c r="X161" s="96"/>
      <c r="Y161" s="96"/>
      <c r="Z161" s="54"/>
      <c r="AA161" s="54"/>
      <c r="AB161" s="879"/>
      <c r="AC161" s="879"/>
      <c r="AD161" s="531"/>
      <c r="AE161" s="531"/>
      <c r="AF161" s="54">
        <f t="shared" si="61"/>
        <v>-89.999999999999545</v>
      </c>
      <c r="AG161" s="532">
        <f t="shared" si="62"/>
        <v>0.96000000000000019</v>
      </c>
      <c r="AH161" s="878">
        <f>AG173</f>
        <v>0.90290093586708919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2786</v>
      </c>
      <c r="H162" s="84">
        <f t="shared" si="104"/>
        <v>95364.779999999984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2115.9493670886077</v>
      </c>
      <c r="O162" s="86">
        <f t="shared" si="106"/>
        <v>162.7653359298929</v>
      </c>
      <c r="P162" s="54">
        <f t="shared" si="102"/>
        <v>0</v>
      </c>
      <c r="Q162" s="88">
        <f t="shared" si="103"/>
        <v>-10.311587147030167</v>
      </c>
      <c r="R162" s="532">
        <f t="shared" si="107"/>
        <v>0.94042194092827014</v>
      </c>
      <c r="S162" s="878"/>
      <c r="T162" s="89">
        <v>0.22916666666666666</v>
      </c>
      <c r="U162" s="89">
        <v>0.28402777777777777</v>
      </c>
      <c r="V162" s="531">
        <v>7</v>
      </c>
      <c r="W162" s="90">
        <f t="shared" si="108"/>
        <v>79</v>
      </c>
      <c r="X162" s="96"/>
      <c r="Y162" s="96"/>
      <c r="Z162" s="54"/>
      <c r="AA162" s="54"/>
      <c r="AB162" s="879"/>
      <c r="AC162" s="879"/>
      <c r="AD162" s="531"/>
      <c r="AE162" s="531"/>
      <c r="AF162" s="54">
        <f t="shared" si="61"/>
        <v>-134.05063291139231</v>
      </c>
      <c r="AG162" s="532">
        <f t="shared" si="62"/>
        <v>0.94042194092827003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3803</v>
      </c>
      <c r="H163" s="84">
        <f t="shared" si="104"/>
        <v>136261.49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2173.1428571428564</v>
      </c>
      <c r="O163" s="86">
        <f t="shared" si="106"/>
        <v>197.5584415584415</v>
      </c>
      <c r="P163" s="54">
        <f t="shared" si="102"/>
        <v>0</v>
      </c>
      <c r="Q163" s="88">
        <f t="shared" si="103"/>
        <v>-6.9870129870130313</v>
      </c>
      <c r="R163" s="532">
        <f t="shared" si="107"/>
        <v>0.96584126984126961</v>
      </c>
      <c r="S163" s="878"/>
      <c r="T163" s="89">
        <v>0.29930555555555555</v>
      </c>
      <c r="U163" s="89">
        <v>0.37222222222222223</v>
      </c>
      <c r="V163" s="531">
        <v>22</v>
      </c>
      <c r="W163" s="90">
        <f t="shared" si="108"/>
        <v>105.00000000000003</v>
      </c>
      <c r="X163" s="96">
        <v>0.28819444444444448</v>
      </c>
      <c r="Y163" s="96">
        <v>0.2986111111111111</v>
      </c>
      <c r="Z163" s="54"/>
      <c r="AA163" s="54"/>
      <c r="AB163" s="879"/>
      <c r="AC163" s="879"/>
      <c r="AD163" s="531"/>
      <c r="AE163" s="531"/>
      <c r="AF163" s="54">
        <f t="shared" si="61"/>
        <v>-76.857142857143572</v>
      </c>
      <c r="AG163" s="532">
        <f t="shared" si="62"/>
        <v>0.9658412698412695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1735.5</v>
      </c>
      <c r="H164" s="84">
        <f t="shared" si="104"/>
        <v>63189.554999999993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2263.695652173913</v>
      </c>
      <c r="O164" s="86">
        <f t="shared" si="106"/>
        <v>226.36956521739131</v>
      </c>
      <c r="P164" s="54">
        <f>M164-J164</f>
        <v>0</v>
      </c>
      <c r="Q164" s="88">
        <f>O164-L164</f>
        <v>-50.530434782608666</v>
      </c>
      <c r="R164" s="532">
        <f>O164/L164</f>
        <v>0.8175137783221067</v>
      </c>
      <c r="S164" s="878"/>
      <c r="T164" s="89">
        <v>0.37708333333333333</v>
      </c>
      <c r="U164" s="89">
        <v>0.40902777777777777</v>
      </c>
      <c r="V164" s="531">
        <v>7</v>
      </c>
      <c r="W164" s="90">
        <f t="shared" si="108"/>
        <v>46</v>
      </c>
      <c r="X164" s="96"/>
      <c r="Y164" s="96"/>
      <c r="Z164" s="54"/>
      <c r="AA164" s="54"/>
      <c r="AB164" s="879"/>
      <c r="AC164" s="879"/>
      <c r="AD164" s="531"/>
      <c r="AE164" s="531"/>
      <c r="AF164" s="54">
        <f>N164-K164</f>
        <v>-505.304347826087</v>
      </c>
      <c r="AG164" s="532">
        <f>N164/K164</f>
        <v>0.81751377832210659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4049.4999999999995</v>
      </c>
      <c r="H165" s="84">
        <f t="shared" si="104"/>
        <v>147442.29499999998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2382.0588235294122</v>
      </c>
      <c r="O165" s="86">
        <f t="shared" si="106"/>
        <v>238.20588235294122</v>
      </c>
      <c r="P165" s="54">
        <f>M165-J165</f>
        <v>0</v>
      </c>
      <c r="Q165" s="88">
        <f>O165-L165</f>
        <v>-38.694117647058761</v>
      </c>
      <c r="R165" s="532">
        <f>O165/L165</f>
        <v>0.86025959679646524</v>
      </c>
      <c r="S165" s="878"/>
      <c r="T165" s="89">
        <v>0.44791666666666663</v>
      </c>
      <c r="U165" s="89">
        <v>0.51874999999999993</v>
      </c>
      <c r="V165" s="531">
        <v>5</v>
      </c>
      <c r="W165" s="90">
        <f t="shared" si="108"/>
        <v>101.99999999999996</v>
      </c>
      <c r="X165" s="96"/>
      <c r="Y165" s="96"/>
      <c r="Z165" s="54"/>
      <c r="AA165" s="54"/>
      <c r="AB165" s="879"/>
      <c r="AC165" s="879"/>
      <c r="AD165" s="531"/>
      <c r="AE165" s="531">
        <v>1</v>
      </c>
      <c r="AF165" s="54">
        <f>N165-K165</f>
        <v>-386.94117647058783</v>
      </c>
      <c r="AG165" s="532">
        <f>N165/K165</f>
        <v>0.86025959679646524</v>
      </c>
      <c r="AH165" s="878"/>
    </row>
    <row r="166" spans="1:36" ht="19.2" customHeight="1">
      <c r="A166" s="87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31"/>
      <c r="J166" s="87"/>
      <c r="K166" s="57"/>
      <c r="L166" s="86"/>
      <c r="M166" s="87"/>
      <c r="N166" s="57"/>
      <c r="O166" s="86"/>
      <c r="P166" s="54"/>
      <c r="Q166" s="88"/>
      <c r="R166" s="532"/>
      <c r="S166" s="878"/>
      <c r="T166" s="89"/>
      <c r="U166" s="89"/>
      <c r="V166" s="531"/>
      <c r="W166" s="90">
        <f t="shared" si="108"/>
        <v>0</v>
      </c>
      <c r="X166" s="96"/>
      <c r="Y166" s="96"/>
      <c r="Z166" s="54"/>
      <c r="AA166" s="54"/>
      <c r="AB166" s="879"/>
      <c r="AC166" s="879"/>
      <c r="AD166" s="531"/>
      <c r="AE166" s="531"/>
      <c r="AF166" s="54">
        <f>N166-K166</f>
        <v>0</v>
      </c>
      <c r="AG166" s="532" t="e">
        <f>N166/K166</f>
        <v>#DIV/0!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878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531"/>
      <c r="AE167" s="531"/>
      <c r="AF167" s="54">
        <f t="shared" si="61"/>
        <v>0</v>
      </c>
      <c r="AG167" s="532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878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531"/>
      <c r="AE168" s="531"/>
      <c r="AF168" s="54">
        <f t="shared" si="61"/>
        <v>0</v>
      </c>
      <c r="AG168" s="532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878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531"/>
      <c r="AE169" s="531"/>
      <c r="AF169" s="54">
        <f t="shared" si="61"/>
        <v>0</v>
      </c>
      <c r="AG169" s="532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878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531"/>
      <c r="AE170" s="531"/>
      <c r="AF170" s="54">
        <f t="shared" si="61"/>
        <v>0</v>
      </c>
      <c r="AG170" s="532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878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531"/>
      <c r="AE171" s="531"/>
      <c r="AF171" s="54"/>
      <c r="AG171" s="532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878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531"/>
      <c r="AE172" s="531"/>
      <c r="AF172" s="54"/>
      <c r="AG172" s="532"/>
      <c r="AH172" s="878"/>
    </row>
    <row r="173" spans="1:36" ht="19.2" customHeight="1">
      <c r="A173" s="877"/>
      <c r="B173" s="121">
        <v>0</v>
      </c>
      <c r="C173" s="100" t="s">
        <v>1140</v>
      </c>
      <c r="D173" s="875" t="s">
        <v>1052</v>
      </c>
      <c r="E173" s="875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09">AVERAGE(M161:M172)</f>
        <v>11.4</v>
      </c>
      <c r="N173" s="101">
        <f t="shared" si="109"/>
        <v>2218.9693399869584</v>
      </c>
      <c r="O173" s="104">
        <f t="shared" si="109"/>
        <v>198.2106142425026</v>
      </c>
      <c r="P173" s="54">
        <f>M173-J173</f>
        <v>0</v>
      </c>
      <c r="Q173" s="88">
        <f>O173-L173</f>
        <v>-22.689245897357523</v>
      </c>
      <c r="R173" s="105">
        <f>O173/L173</f>
        <v>0.89728718758358605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1</v>
      </c>
      <c r="AF173" s="54">
        <f t="shared" si="61"/>
        <v>-238.63066001304151</v>
      </c>
      <c r="AG173" s="532">
        <f t="shared" si="62"/>
        <v>0.90290093586708919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25" priority="4" operator="greaterThan">
      <formula>0</formula>
    </cfRule>
  </conditionalFormatting>
  <conditionalFormatting sqref="Q5:Q173">
    <cfRule type="cellIs" dxfId="324" priority="7" operator="lessThan">
      <formula>0</formula>
    </cfRule>
  </conditionalFormatting>
  <conditionalFormatting sqref="R5:R173">
    <cfRule type="cellIs" dxfId="323" priority="5" operator="greaterThan">
      <formula>1</formula>
    </cfRule>
    <cfRule type="cellIs" dxfId="322" priority="6" operator="lessThan">
      <formula>0.8</formula>
    </cfRule>
  </conditionalFormatting>
  <conditionalFormatting sqref="S5:S11">
    <cfRule type="cellIs" dxfId="321" priority="20" operator="lessThan">
      <formula>0.8</formula>
    </cfRule>
  </conditionalFormatting>
  <conditionalFormatting sqref="S21:S29 AH21:AH29">
    <cfRule type="cellIs" dxfId="320" priority="13" operator="lessThan">
      <formula>0.8</formula>
    </cfRule>
  </conditionalFormatting>
  <conditionalFormatting sqref="S43:S72">
    <cfRule type="cellIs" dxfId="319" priority="10" operator="lessThan">
      <formula>0.8</formula>
    </cfRule>
  </conditionalFormatting>
  <conditionalFormatting sqref="S82:S91 AH82:AH91">
    <cfRule type="cellIs" dxfId="318" priority="12" operator="lessThan">
      <formula>0.8</formula>
    </cfRule>
  </conditionalFormatting>
  <conditionalFormatting sqref="S95:S104">
    <cfRule type="cellIs" dxfId="317" priority="8" operator="lessThan">
      <formula>0.8</formula>
    </cfRule>
  </conditionalFormatting>
  <conditionalFormatting sqref="S108:S109">
    <cfRule type="cellIs" dxfId="316" priority="9" operator="lessThan">
      <formula>0.8</formula>
    </cfRule>
  </conditionalFormatting>
  <conditionalFormatting sqref="S122:S135 AH135">
    <cfRule type="cellIs" dxfId="315" priority="21" operator="lessThan">
      <formula>0.8</formula>
    </cfRule>
  </conditionalFormatting>
  <conditionalFormatting sqref="S137 AH137">
    <cfRule type="cellIs" dxfId="314" priority="17" operator="lessThan">
      <formula>0.8</formula>
    </cfRule>
  </conditionalFormatting>
  <conditionalFormatting sqref="S139:S146 AH139:AH146">
    <cfRule type="cellIs" dxfId="313" priority="11" operator="lessThan">
      <formula>0.8</formula>
    </cfRule>
  </conditionalFormatting>
  <conditionalFormatting sqref="S148:S150">
    <cfRule type="cellIs" dxfId="312" priority="14" operator="lessThan">
      <formula>0.8</formula>
    </cfRule>
  </conditionalFormatting>
  <conditionalFormatting sqref="S161">
    <cfRule type="cellIs" dxfId="311" priority="25" operator="lessThan">
      <formula>0.8</formula>
    </cfRule>
  </conditionalFormatting>
  <conditionalFormatting sqref="AF5:AF173">
    <cfRule type="cellIs" dxfId="310" priority="3" operator="lessThan">
      <formula>0</formula>
    </cfRule>
  </conditionalFormatting>
  <conditionalFormatting sqref="AG5:AG173">
    <cfRule type="cellIs" dxfId="309" priority="1" operator="greaterThan">
      <formula>1</formula>
    </cfRule>
    <cfRule type="cellIs" dxfId="308" priority="2" operator="lessThan">
      <formula>0.8</formula>
    </cfRule>
  </conditionalFormatting>
  <conditionalFormatting sqref="AH5:AH9 S17:S18 AH17:AH18 AH57 AH95">
    <cfRule type="cellIs" dxfId="307" priority="26" operator="lessThan">
      <formula>0.8</formula>
    </cfRule>
  </conditionalFormatting>
  <conditionalFormatting sqref="AH31 S31:S32">
    <cfRule type="cellIs" dxfId="306" priority="22" operator="lessThan">
      <formula>0.8</formula>
    </cfRule>
  </conditionalFormatting>
  <conditionalFormatting sqref="AH70:AH72">
    <cfRule type="cellIs" dxfId="305" priority="19" operator="lessThan">
      <formula>0.8</formula>
    </cfRule>
  </conditionalFormatting>
  <conditionalFormatting sqref="AH97:AH98">
    <cfRule type="cellIs" dxfId="304" priority="18" operator="lessThan">
      <formula>0.8</formula>
    </cfRule>
  </conditionalFormatting>
  <conditionalFormatting sqref="AH100:AH107">
    <cfRule type="cellIs" dxfId="303" priority="16" operator="lessThan">
      <formula>0.8</formula>
    </cfRule>
  </conditionalFormatting>
  <conditionalFormatting sqref="AH109">
    <cfRule type="cellIs" dxfId="302" priority="24" operator="lessThan">
      <formula>0.8</formula>
    </cfRule>
  </conditionalFormatting>
  <conditionalFormatting sqref="AH148">
    <cfRule type="cellIs" dxfId="301" priority="23" operator="lessThan">
      <formula>0.8</formula>
    </cfRule>
  </conditionalFormatting>
  <conditionalFormatting sqref="AH150">
    <cfRule type="cellIs" dxfId="3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1205</v>
      </c>
      <c r="E3" s="808"/>
      <c r="F3" s="797" t="s">
        <v>2</v>
      </c>
      <c r="G3" s="758"/>
      <c r="H3" s="809">
        <v>257529.9</v>
      </c>
      <c r="I3" s="810"/>
      <c r="J3" s="797" t="s">
        <v>3</v>
      </c>
      <c r="K3" s="758"/>
      <c r="L3" s="802">
        <v>8593504.6731959209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377.15388952776283</v>
      </c>
      <c r="G6" s="799"/>
      <c r="H6" s="777">
        <f>AVERAGE(D13:P13,Q13)</f>
        <v>137.67039782934165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4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370.92054345099757</v>
      </c>
      <c r="G7" s="770"/>
      <c r="H7" s="771">
        <f>AVERAGE(D14:P14,Q14)</f>
        <v>124.80433358352808</v>
      </c>
      <c r="I7" s="772"/>
      <c r="J7" s="771">
        <f>AVERAGE(D31:E31,G31:H31)</f>
        <v>724.4247726744843</v>
      </c>
      <c r="K7" s="772"/>
      <c r="L7" s="773">
        <f>AVERAGE(J31:M31)</f>
        <v>878.82304876365379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0.91954438118739434</v>
      </c>
      <c r="G8" s="776"/>
      <c r="H8" s="775">
        <f>AVERAGE(D15:O15,P15:Q15)</f>
        <v>0.89500800603801645</v>
      </c>
      <c r="I8" s="776"/>
      <c r="J8" s="775">
        <f>AVERAGE(D32:E32,G32:H32)</f>
        <v>0.92169467441442676</v>
      </c>
      <c r="K8" s="776"/>
      <c r="L8" s="775">
        <f>AVERAGE(J32:M32)</f>
        <v>1.0032714009831845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140.92436974789916</v>
      </c>
      <c r="E13" s="19">
        <v>122.6233660130719</v>
      </c>
      <c r="F13" s="19">
        <v>122.12007961079166</v>
      </c>
      <c r="G13" s="19">
        <v>311.22448979591837</v>
      </c>
      <c r="H13" s="19">
        <v>228.57142857142858</v>
      </c>
      <c r="I13" s="19">
        <v>88.194309302668429</v>
      </c>
      <c r="J13" s="19">
        <v>94.339402427637737</v>
      </c>
      <c r="K13" s="19">
        <v>83.205685783085173</v>
      </c>
      <c r="L13" s="19">
        <v>90.022187822497415</v>
      </c>
      <c r="M13" s="19">
        <v>80.508876357560581</v>
      </c>
      <c r="N13" s="19">
        <v>86.498180705030563</v>
      </c>
      <c r="O13" s="19">
        <v>128.33333333333331</v>
      </c>
      <c r="P13" s="19">
        <v>200.81986013986014</v>
      </c>
      <c r="Q13" s="21">
        <v>150</v>
      </c>
    </row>
    <row r="14" spans="2:17" ht="39.9" customHeight="1">
      <c r="B14" s="750"/>
      <c r="C14" s="14" t="s">
        <v>162</v>
      </c>
      <c r="D14" s="19">
        <v>130.63858666603508</v>
      </c>
      <c r="E14" s="19">
        <v>105.5843213056276</v>
      </c>
      <c r="F14" s="19">
        <v>101.55648991293609</v>
      </c>
      <c r="G14" s="19">
        <v>287.66033832069053</v>
      </c>
      <c r="H14" s="19">
        <v>225.06334672195084</v>
      </c>
      <c r="I14" s="19">
        <v>81.705447689904972</v>
      </c>
      <c r="J14" s="19">
        <v>81.252172164042506</v>
      </c>
      <c r="K14" s="19">
        <v>68.928316550998076</v>
      </c>
      <c r="L14" s="19">
        <v>79.893459651159219</v>
      </c>
      <c r="M14" s="19">
        <v>71.377273329794363</v>
      </c>
      <c r="N14" s="19">
        <v>77.754073208300554</v>
      </c>
      <c r="O14" s="19">
        <v>106.52535728577476</v>
      </c>
      <c r="P14" s="19">
        <v>185.59963144032218</v>
      </c>
      <c r="Q14" s="9">
        <v>143.72185592185602</v>
      </c>
    </row>
    <row r="15" spans="2:17" ht="39.9" customHeight="1">
      <c r="B15" s="751"/>
      <c r="C15" s="373" t="s">
        <v>163</v>
      </c>
      <c r="D15" s="10">
        <f t="shared" ref="D15:Q15" si="0">D14/D13</f>
        <v>0.92701203418355238</v>
      </c>
      <c r="E15" s="10">
        <f t="shared" si="0"/>
        <v>0.86104569413281395</v>
      </c>
      <c r="F15" s="10">
        <f t="shared" si="0"/>
        <v>0.8316117237771733</v>
      </c>
      <c r="G15" s="10">
        <f t="shared" si="0"/>
        <v>0.92428567722713673</v>
      </c>
      <c r="H15" s="10">
        <f t="shared" si="0"/>
        <v>0.98465214190853489</v>
      </c>
      <c r="I15" s="10">
        <f t="shared" si="0"/>
        <v>0.92642539338343532</v>
      </c>
      <c r="J15" s="10">
        <f t="shared" si="0"/>
        <v>0.86127503538477801</v>
      </c>
      <c r="K15" s="10">
        <f t="shared" si="0"/>
        <v>0.82840873075299459</v>
      </c>
      <c r="L15" s="10">
        <f t="shared" si="0"/>
        <v>0.88748631402616363</v>
      </c>
      <c r="M15" s="10">
        <f t="shared" si="0"/>
        <v>0.88657644422696413</v>
      </c>
      <c r="N15" s="10">
        <f t="shared" si="0"/>
        <v>0.89890992590296792</v>
      </c>
      <c r="O15" s="10">
        <f t="shared" si="0"/>
        <v>0.83006771910993327</v>
      </c>
      <c r="P15" s="375">
        <f t="shared" si="0"/>
        <v>0.9242095443700743</v>
      </c>
      <c r="Q15" s="11">
        <f t="shared" si="0"/>
        <v>0.95814570614570682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0.44791666666666663</v>
      </c>
    </row>
    <row r="17" spans="2:23" ht="22.8" customHeight="1">
      <c r="B17" s="753"/>
      <c r="C17" s="373" t="s">
        <v>36</v>
      </c>
      <c r="D17" s="12">
        <v>0.69027777777777766</v>
      </c>
      <c r="E17" s="12">
        <v>0.58888888888888902</v>
      </c>
      <c r="F17" s="12">
        <v>0.58680555555555558</v>
      </c>
      <c r="G17" s="12">
        <v>0.64513888888888882</v>
      </c>
      <c r="H17" s="12">
        <v>0.63402777777777775</v>
      </c>
      <c r="I17" s="12">
        <v>0.69722222222222208</v>
      </c>
      <c r="J17" s="12">
        <v>0.75694444444444431</v>
      </c>
      <c r="K17" s="12">
        <v>0.71597222222222212</v>
      </c>
      <c r="L17" s="12">
        <v>0.95069444444444429</v>
      </c>
      <c r="M17" s="12">
        <v>0.9118055555555552</v>
      </c>
      <c r="N17" s="12">
        <v>0.93472222222222201</v>
      </c>
      <c r="O17" s="22">
        <v>0.88055555555555542</v>
      </c>
      <c r="P17" s="12">
        <v>0.60624999999999996</v>
      </c>
      <c r="Q17" s="376">
        <v>0.56458333333333321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>
        <v>1</v>
      </c>
      <c r="H20" s="378" t="s">
        <v>15</v>
      </c>
      <c r="I20" s="378" t="s">
        <v>15</v>
      </c>
      <c r="J20" s="378">
        <v>2</v>
      </c>
      <c r="K20" s="378" t="s">
        <v>15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>
        <v>1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18.571428571428573</v>
      </c>
      <c r="E22" s="380">
        <v>16.666666666666668</v>
      </c>
      <c r="F22" s="380">
        <v>15.714285714285714</v>
      </c>
      <c r="G22" s="380">
        <v>6</v>
      </c>
      <c r="H22" s="380">
        <v>6.6</v>
      </c>
      <c r="I22" s="380">
        <v>17</v>
      </c>
      <c r="J22" s="380">
        <v>18</v>
      </c>
      <c r="K22" s="380">
        <v>17.428571428571427</v>
      </c>
      <c r="L22" s="380">
        <v>16.7</v>
      </c>
      <c r="M22" s="380">
        <v>18.75</v>
      </c>
      <c r="N22" s="380">
        <v>17.333333333333332</v>
      </c>
      <c r="O22" s="380">
        <v>14.25</v>
      </c>
      <c r="P22" s="380">
        <v>11.8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111.09879760208972</v>
      </c>
      <c r="E31" s="8">
        <v>847.0599906629318</v>
      </c>
      <c r="F31" s="8">
        <v>0</v>
      </c>
      <c r="G31" s="8">
        <v>918.03795473532398</v>
      </c>
      <c r="H31" s="389">
        <v>1021.5023476975919</v>
      </c>
      <c r="I31" s="388">
        <v>0</v>
      </c>
      <c r="J31" s="8">
        <v>1061.3333333333371</v>
      </c>
      <c r="K31" s="8">
        <v>657.79999999999905</v>
      </c>
      <c r="L31" s="8">
        <v>907.71708683609722</v>
      </c>
      <c r="M31" s="389">
        <v>888.44177488518199</v>
      </c>
      <c r="N31" s="372"/>
      <c r="O31" s="372"/>
      <c r="P31" s="372"/>
      <c r="Q31" s="372"/>
    </row>
    <row r="32" spans="2:23" ht="39.9" customHeight="1">
      <c r="B32" s="751"/>
      <c r="C32" s="551" t="s">
        <v>163</v>
      </c>
      <c r="D32" s="390">
        <f t="shared" ref="D32:M32" si="1">D31/D30</f>
        <v>0.50499453455495324</v>
      </c>
      <c r="E32" s="10">
        <f t="shared" si="1"/>
        <v>1.0267393826217355</v>
      </c>
      <c r="F32" s="10">
        <f t="shared" si="1"/>
        <v>0</v>
      </c>
      <c r="G32" s="10">
        <f t="shared" si="1"/>
        <v>1.0200421719281378</v>
      </c>
      <c r="H32" s="10">
        <f t="shared" si="1"/>
        <v>1.1350026085528799</v>
      </c>
      <c r="I32" s="388">
        <f t="shared" si="1"/>
        <v>0</v>
      </c>
      <c r="J32" s="10">
        <f t="shared" si="1"/>
        <v>1.286464646464651</v>
      </c>
      <c r="K32" s="10">
        <f t="shared" si="1"/>
        <v>0.73088888888888781</v>
      </c>
      <c r="L32" s="10">
        <f t="shared" si="1"/>
        <v>1.008574540928997</v>
      </c>
      <c r="M32" s="11">
        <f t="shared" si="1"/>
        <v>0.98715752765020226</v>
      </c>
      <c r="N32" s="372"/>
      <c r="O32" s="372"/>
      <c r="P32" s="372"/>
      <c r="Q32" s="372"/>
    </row>
    <row r="33" spans="2:17" ht="25.8" customHeight="1">
      <c r="B33" s="752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3240.0000000000114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753"/>
      <c r="C34" s="551" t="s">
        <v>36</v>
      </c>
      <c r="D34" s="391">
        <v>0.63958333333333328</v>
      </c>
      <c r="E34" s="12">
        <v>0.36458333333333331</v>
      </c>
      <c r="F34" s="12">
        <v>0</v>
      </c>
      <c r="G34" s="12">
        <v>1137.3333333333314</v>
      </c>
      <c r="H34" s="376">
        <v>0.50486111111111109</v>
      </c>
      <c r="I34" s="23">
        <v>0</v>
      </c>
      <c r="J34" s="12">
        <v>0.73263888888888884</v>
      </c>
      <c r="K34" s="12">
        <v>0.78125</v>
      </c>
      <c r="L34" s="12">
        <v>46187.041666666664</v>
      </c>
      <c r="M34" s="13">
        <v>46187.027777777781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9" priority="4" operator="lessThan">
      <formula>0.8</formula>
    </cfRule>
  </conditionalFormatting>
  <conditionalFormatting sqref="J32:L32">
    <cfRule type="cellIs" dxfId="298" priority="3" operator="lessThan">
      <formula>0.8</formula>
    </cfRule>
  </conditionalFormatting>
  <conditionalFormatting sqref="M32">
    <cfRule type="cellIs" dxfId="297" priority="2" operator="lessThan">
      <formula>0.8</formula>
    </cfRule>
  </conditionalFormatting>
  <conditionalFormatting sqref="H32">
    <cfRule type="cellIs" dxfId="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20" sqref="B20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749</v>
      </c>
      <c r="B1" s="472"/>
      <c r="C1" s="473"/>
      <c r="D1" s="279" t="s">
        <v>626</v>
      </c>
      <c r="E1" s="280">
        <f>SUM(G5:G124)</f>
        <v>83611</v>
      </c>
      <c r="F1" s="281" t="s">
        <v>3</v>
      </c>
      <c r="G1" s="282">
        <f>SUM(H5:H124)</f>
        <v>1654632.0266233764</v>
      </c>
      <c r="H1" s="283" t="s">
        <v>751</v>
      </c>
      <c r="I1" s="284">
        <f>+J16+J64+J24+J38+J51+J81+J100+J91+J57+J124+J111</f>
        <v>48.628571428571426</v>
      </c>
      <c r="J1" s="852" t="s">
        <v>752</v>
      </c>
      <c r="K1" s="853"/>
      <c r="L1" s="854"/>
      <c r="M1" s="852" t="s">
        <v>628</v>
      </c>
      <c r="N1" s="853"/>
      <c r="O1" s="853"/>
      <c r="P1" s="853"/>
      <c r="Q1" s="853"/>
      <c r="R1" s="854"/>
    </row>
    <row r="2" spans="1:18" ht="26.25" customHeight="1" thickBot="1">
      <c r="A2" s="858" t="s">
        <v>1206</v>
      </c>
      <c r="B2" s="859"/>
      <c r="C2" s="286"/>
      <c r="D2" s="554" t="s">
        <v>635</v>
      </c>
      <c r="E2" s="287">
        <f>AVERAGE(L16,L24,L38,L51,L100,L111,L91)</f>
        <v>621.4551773927185</v>
      </c>
      <c r="F2" s="288" t="s">
        <v>40</v>
      </c>
      <c r="G2" s="289">
        <f>G1/E1</f>
        <v>19.789645221602139</v>
      </c>
      <c r="H2" s="290" t="s">
        <v>756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636</v>
      </c>
      <c r="B3" s="862" t="s">
        <v>758</v>
      </c>
      <c r="C3" s="556"/>
      <c r="D3" s="863" t="s">
        <v>637</v>
      </c>
      <c r="E3" s="863"/>
      <c r="F3" s="864" t="s">
        <v>43</v>
      </c>
      <c r="G3" s="865" t="s">
        <v>760</v>
      </c>
      <c r="H3" s="949" t="s">
        <v>761</v>
      </c>
      <c r="I3" s="866" t="s">
        <v>638</v>
      </c>
      <c r="J3" s="868" t="s">
        <v>640</v>
      </c>
      <c r="K3" s="870" t="s">
        <v>639</v>
      </c>
      <c r="L3" s="872" t="s">
        <v>635</v>
      </c>
      <c r="M3" s="874" t="s">
        <v>48</v>
      </c>
      <c r="N3" s="874"/>
      <c r="O3" s="868" t="s">
        <v>106</v>
      </c>
      <c r="P3" s="834" t="s">
        <v>643</v>
      </c>
      <c r="Q3" s="868" t="s">
        <v>644</v>
      </c>
      <c r="R3" s="868"/>
    </row>
    <row r="4" spans="1:18" ht="15.75" customHeight="1">
      <c r="A4" s="861"/>
      <c r="B4" s="862"/>
      <c r="C4" s="556"/>
      <c r="D4" s="863"/>
      <c r="E4" s="863"/>
      <c r="F4" s="864"/>
      <c r="G4" s="865"/>
      <c r="H4" s="949"/>
      <c r="I4" s="867"/>
      <c r="J4" s="869"/>
      <c r="K4" s="871"/>
      <c r="L4" s="873"/>
      <c r="M4" s="559" t="s">
        <v>50</v>
      </c>
      <c r="N4" s="559" t="s">
        <v>51</v>
      </c>
      <c r="O4" s="869"/>
      <c r="P4" s="835"/>
      <c r="Q4" s="292" t="s">
        <v>648</v>
      </c>
      <c r="R4" s="292" t="s">
        <v>768</v>
      </c>
    </row>
    <row r="5" spans="1:18">
      <c r="A5" s="842" t="s">
        <v>769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722</v>
      </c>
      <c r="H5" s="296">
        <f>F5*G5</f>
        <v>18512.080000000002</v>
      </c>
      <c r="I5" s="557"/>
      <c r="J5" s="297">
        <v>10</v>
      </c>
      <c r="K5" s="298">
        <f t="shared" ref="K5:K7" si="0">G5/P5*60</f>
        <v>1444.0000000000014</v>
      </c>
      <c r="L5" s="299">
        <f t="shared" ref="L5:L7" si="1">K5/J5</f>
        <v>144.40000000000015</v>
      </c>
      <c r="M5" s="300">
        <v>0.44791666666666663</v>
      </c>
      <c r="N5" s="300">
        <v>0.46874999999999994</v>
      </c>
      <c r="O5" s="292">
        <v>5</v>
      </c>
      <c r="P5" s="560">
        <f t="shared" ref="P5:P7" si="2">(N5-M5)*24*60</f>
        <v>29.999999999999972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562"/>
      <c r="F6" s="476">
        <v>29.85</v>
      </c>
      <c r="G6" s="556">
        <v>1877</v>
      </c>
      <c r="H6" s="296">
        <f t="shared" ref="H6:H15" si="3">F6*G6</f>
        <v>56028.450000000004</v>
      </c>
      <c r="I6" s="557"/>
      <c r="J6" s="297">
        <v>12</v>
      </c>
      <c r="K6" s="298">
        <f t="shared" si="0"/>
        <v>1732.6153846153843</v>
      </c>
      <c r="L6" s="299">
        <f t="shared" si="1"/>
        <v>144.38461538461536</v>
      </c>
      <c r="M6" s="300">
        <v>0.47222222222222215</v>
      </c>
      <c r="N6" s="300">
        <v>0.51736111111111105</v>
      </c>
      <c r="O6" s="292">
        <v>5</v>
      </c>
      <c r="P6" s="560">
        <f t="shared" si="2"/>
        <v>65.000000000000014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562"/>
      <c r="F7" s="476">
        <v>29.52</v>
      </c>
      <c r="G7" s="556">
        <v>1794</v>
      </c>
      <c r="H7" s="296">
        <f t="shared" si="3"/>
        <v>52958.879999999997</v>
      </c>
      <c r="I7" s="557"/>
      <c r="J7" s="297">
        <v>12</v>
      </c>
      <c r="K7" s="298">
        <f t="shared" si="0"/>
        <v>1708.5714285714305</v>
      </c>
      <c r="L7" s="299">
        <f t="shared" si="1"/>
        <v>142.38095238095255</v>
      </c>
      <c r="M7" s="300">
        <v>0.52083333333333326</v>
      </c>
      <c r="N7" s="300">
        <v>0.56458333333333321</v>
      </c>
      <c r="O7" s="292">
        <v>5</v>
      </c>
      <c r="P7" s="560">
        <f t="shared" si="2"/>
        <v>62.999999999999936</v>
      </c>
      <c r="Q7" s="301"/>
      <c r="R7" s="301"/>
    </row>
    <row r="8" spans="1:18">
      <c r="A8" s="842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842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842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842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843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843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843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844"/>
      <c r="B16" s="474">
        <v>0</v>
      </c>
      <c r="C16" s="293" t="s">
        <v>771</v>
      </c>
      <c r="D16" s="827" t="s">
        <v>655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1628.3956043956052</v>
      </c>
      <c r="L16" s="309">
        <f>AVERAGE(L5:L15)</f>
        <v>143.72185592185602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772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1877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1542.739726027397</v>
      </c>
      <c r="L17" s="299">
        <f>K17/J17</f>
        <v>154.27397260273969</v>
      </c>
      <c r="M17" s="300">
        <v>0.16666666666666666</v>
      </c>
      <c r="N17" s="300">
        <v>0.21736111111111112</v>
      </c>
      <c r="O17" s="292">
        <v>5</v>
      </c>
      <c r="P17" s="560">
        <f>(N17-M17)*24*60</f>
        <v>73.000000000000014</v>
      </c>
      <c r="Q17" s="292"/>
      <c r="R17" s="292"/>
    </row>
    <row r="18" spans="1:18" ht="15.75" customHeight="1">
      <c r="A18" s="845"/>
      <c r="B18" s="474">
        <v>0</v>
      </c>
      <c r="C18" s="583"/>
      <c r="D18" s="312" t="s">
        <v>193</v>
      </c>
      <c r="E18" s="312"/>
      <c r="F18" s="476" t="s">
        <v>133</v>
      </c>
      <c r="G18" s="555">
        <v>1794</v>
      </c>
      <c r="H18" s="310">
        <f t="shared" si="4"/>
        <v>0</v>
      </c>
      <c r="I18" s="557"/>
      <c r="J18" s="297">
        <v>10</v>
      </c>
      <c r="K18" s="298">
        <f t="shared" si="5"/>
        <v>1559.9999999999993</v>
      </c>
      <c r="L18" s="299">
        <f t="shared" ref="L18:L21" si="6">K18/J18</f>
        <v>155.99999999999994</v>
      </c>
      <c r="M18" s="300">
        <v>0.22430555555555556</v>
      </c>
      <c r="N18" s="300">
        <v>0.27222222222222225</v>
      </c>
      <c r="O18" s="292">
        <v>10</v>
      </c>
      <c r="P18" s="560">
        <f t="shared" ref="P18:P23" si="7">(N18-M18)*24*60</f>
        <v>69.000000000000028</v>
      </c>
      <c r="Q18" s="301"/>
      <c r="R18" s="301"/>
    </row>
    <row r="19" spans="1:18" ht="15.75" customHeight="1">
      <c r="A19" s="845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1319</v>
      </c>
      <c r="H19" s="310">
        <f t="shared" si="4"/>
        <v>48077.55</v>
      </c>
      <c r="I19" s="557"/>
      <c r="J19" s="297">
        <v>13</v>
      </c>
      <c r="K19" s="298">
        <f t="shared" si="5"/>
        <v>1438.9090909090919</v>
      </c>
      <c r="L19" s="299">
        <f t="shared" si="6"/>
        <v>110.68531468531476</v>
      </c>
      <c r="M19" s="300">
        <v>0.27569444444444446</v>
      </c>
      <c r="N19" s="300">
        <v>0.31388888888888888</v>
      </c>
      <c r="O19" s="292">
        <v>5</v>
      </c>
      <c r="P19" s="560">
        <f t="shared" si="7"/>
        <v>54.999999999999964</v>
      </c>
      <c r="Q19" s="301"/>
      <c r="R19" s="301"/>
    </row>
    <row r="20" spans="1:18" ht="15.75" customHeight="1">
      <c r="A20" s="846"/>
      <c r="B20" s="474" t="s">
        <v>131</v>
      </c>
      <c r="C20" s="583"/>
      <c r="D20" s="312" t="s">
        <v>818</v>
      </c>
      <c r="E20" s="312"/>
      <c r="F20" s="476">
        <v>30.13</v>
      </c>
      <c r="G20" s="555">
        <v>2326.1999999999998</v>
      </c>
      <c r="H20" s="310">
        <f t="shared" si="4"/>
        <v>70088.405999999988</v>
      </c>
      <c r="I20" s="557"/>
      <c r="J20" s="297">
        <v>18</v>
      </c>
      <c r="K20" s="298">
        <f t="shared" si="5"/>
        <v>1224.3157894736842</v>
      </c>
      <c r="L20" s="299">
        <f t="shared" si="6"/>
        <v>68.017543859649123</v>
      </c>
      <c r="M20" s="300">
        <v>0.33124999999999999</v>
      </c>
      <c r="N20" s="300">
        <v>0.41041666666666665</v>
      </c>
      <c r="O20" s="292">
        <v>25</v>
      </c>
      <c r="P20" s="560">
        <f t="shared" si="7"/>
        <v>114</v>
      </c>
      <c r="Q20" s="301"/>
      <c r="R20" s="301"/>
    </row>
    <row r="21" spans="1:18" ht="15.75" customHeight="1">
      <c r="A21" s="846"/>
      <c r="B21" s="474" t="s">
        <v>131</v>
      </c>
      <c r="C21" s="583"/>
      <c r="D21" s="312" t="s">
        <v>818</v>
      </c>
      <c r="E21" s="312"/>
      <c r="F21" s="476">
        <v>30.13</v>
      </c>
      <c r="G21" s="555">
        <v>5427.7999999999993</v>
      </c>
      <c r="H21" s="310">
        <f t="shared" si="4"/>
        <v>163539.61399999997</v>
      </c>
      <c r="I21" s="557"/>
      <c r="J21" s="297">
        <v>18</v>
      </c>
      <c r="K21" s="298">
        <f t="shared" si="5"/>
        <v>1197.3088235294117</v>
      </c>
      <c r="L21" s="299">
        <f t="shared" si="6"/>
        <v>66.517156862745097</v>
      </c>
      <c r="M21" s="300">
        <v>0.4506944444444444</v>
      </c>
      <c r="N21" s="300">
        <v>0.63958333333333328</v>
      </c>
      <c r="O21" s="292">
        <v>5</v>
      </c>
      <c r="P21" s="560">
        <f t="shared" si="7"/>
        <v>272</v>
      </c>
      <c r="Q21" s="301">
        <v>0.41666666666666669</v>
      </c>
      <c r="R21" s="301">
        <v>0.44791666666666669</v>
      </c>
    </row>
    <row r="22" spans="1:18" ht="15.75" customHeight="1">
      <c r="A22" s="846"/>
      <c r="B22" s="474">
        <v>0</v>
      </c>
      <c r="C22" s="583"/>
      <c r="D22" s="312"/>
      <c r="E22" s="562"/>
      <c r="F22" s="476" t="s">
        <v>133</v>
      </c>
      <c r="G22" s="555"/>
      <c r="H22" s="310">
        <f t="shared" si="4"/>
        <v>0</v>
      </c>
      <c r="I22" s="557"/>
      <c r="J22" s="297"/>
      <c r="K22" s="298"/>
      <c r="L22" s="299"/>
      <c r="M22" s="300"/>
      <c r="N22" s="300"/>
      <c r="O22" s="292"/>
      <c r="P22" s="560">
        <f t="shared" si="7"/>
        <v>0</v>
      </c>
      <c r="Q22" s="292"/>
      <c r="R22" s="292"/>
    </row>
    <row r="23" spans="1:18" ht="15.75" customHeight="1">
      <c r="A23" s="846"/>
      <c r="B23" s="474">
        <v>0</v>
      </c>
      <c r="C23" s="583"/>
      <c r="D23" s="312"/>
      <c r="E23" s="562"/>
      <c r="F23" s="476" t="s">
        <v>133</v>
      </c>
      <c r="G23" s="555"/>
      <c r="H23" s="310">
        <f t="shared" si="4"/>
        <v>0</v>
      </c>
      <c r="I23" s="557"/>
      <c r="J23" s="297"/>
      <c r="K23" s="298"/>
      <c r="L23" s="299"/>
      <c r="M23" s="300"/>
      <c r="N23" s="300"/>
      <c r="O23" s="292"/>
      <c r="P23" s="560">
        <f t="shared" si="7"/>
        <v>0</v>
      </c>
      <c r="Q23" s="292"/>
      <c r="R23" s="292"/>
    </row>
    <row r="24" spans="1:18" ht="17.399999999999999" customHeight="1">
      <c r="A24" s="847"/>
      <c r="B24" s="474">
        <v>0</v>
      </c>
      <c r="C24" s="6" t="s">
        <v>773</v>
      </c>
      <c r="D24" s="827" t="s">
        <v>655</v>
      </c>
      <c r="E24" s="827"/>
      <c r="F24" s="304"/>
      <c r="G24" s="313"/>
      <c r="H24" s="306"/>
      <c r="I24" s="307"/>
      <c r="J24" s="308">
        <f>AVERAGE(J17:J23)</f>
        <v>13.8</v>
      </c>
      <c r="K24" s="308">
        <f>AVERAGE(K17:K23)</f>
        <v>1392.6546859879168</v>
      </c>
      <c r="L24" s="309">
        <f>AVERAGE(L17:L23)</f>
        <v>111.09879760208972</v>
      </c>
      <c r="M24" s="300"/>
      <c r="N24" s="300"/>
      <c r="O24" s="292"/>
      <c r="P24" s="292"/>
      <c r="Q24" s="292"/>
      <c r="R24" s="292"/>
    </row>
    <row r="25" spans="1:18">
      <c r="A25" s="836" t="s">
        <v>774</v>
      </c>
      <c r="B25" s="474" t="s">
        <v>131</v>
      </c>
      <c r="C25" s="314"/>
      <c r="D25" s="316" t="s">
        <v>775</v>
      </c>
      <c r="E25" s="315"/>
      <c r="F25" s="476">
        <v>15.03</v>
      </c>
      <c r="G25" s="556">
        <v>823</v>
      </c>
      <c r="H25" s="296">
        <f t="shared" ref="H25:H37" si="8">F25*G25</f>
        <v>12369.689999999999</v>
      </c>
      <c r="I25" s="557"/>
      <c r="J25" s="297">
        <v>4</v>
      </c>
      <c r="K25" s="298">
        <f t="shared" ref="K25:K28" si="9">G25/P25*60</f>
        <v>2904.7058823529374</v>
      </c>
      <c r="L25" s="299">
        <f t="shared" ref="L25:L28" si="10">K25/J25</f>
        <v>726.17647058823434</v>
      </c>
      <c r="M25" s="300">
        <v>0.18055555555555555</v>
      </c>
      <c r="N25" s="300">
        <v>0.19236111111111112</v>
      </c>
      <c r="O25" s="292">
        <v>20</v>
      </c>
      <c r="P25" s="560">
        <f t="shared" ref="P25:P28" si="11">(N25-M25)*24*60</f>
        <v>17.000000000000021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556">
        <v>2557</v>
      </c>
      <c r="H26" s="296">
        <f t="shared" si="8"/>
        <v>46486.26</v>
      </c>
      <c r="I26" s="557"/>
      <c r="J26" s="297">
        <v>4</v>
      </c>
      <c r="K26" s="298">
        <f t="shared" si="9"/>
        <v>2841.1111111111127</v>
      </c>
      <c r="L26" s="299">
        <f t="shared" si="10"/>
        <v>710.27777777777817</v>
      </c>
      <c r="M26" s="300">
        <v>0.20625000000000002</v>
      </c>
      <c r="N26" s="300">
        <v>0.24374999999999999</v>
      </c>
      <c r="O26" s="292">
        <v>20</v>
      </c>
      <c r="P26" s="560">
        <f t="shared" si="11"/>
        <v>53.999999999999972</v>
      </c>
      <c r="Q26" s="301">
        <v>0.24374999999999999</v>
      </c>
      <c r="R26" s="301">
        <v>0.28541666666666665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556">
        <v>1500</v>
      </c>
      <c r="H27" s="296">
        <f t="shared" si="8"/>
        <v>27795</v>
      </c>
      <c r="I27" s="557"/>
      <c r="J27" s="297">
        <v>3</v>
      </c>
      <c r="K27" s="298">
        <f t="shared" si="9"/>
        <v>2812.4999999999964</v>
      </c>
      <c r="L27" s="299">
        <f t="shared" si="10"/>
        <v>937.49999999999875</v>
      </c>
      <c r="M27" s="300">
        <v>0.29930555555555555</v>
      </c>
      <c r="N27" s="300">
        <v>0.3215277777777778</v>
      </c>
      <c r="O27" s="292">
        <v>25</v>
      </c>
      <c r="P27" s="560">
        <f t="shared" si="11"/>
        <v>32.000000000000043</v>
      </c>
      <c r="Q27" s="301"/>
      <c r="R27" s="301"/>
    </row>
    <row r="28" spans="1:18">
      <c r="A28" s="836"/>
      <c r="B28" s="474" t="s">
        <v>131</v>
      </c>
      <c r="C28" s="583"/>
      <c r="D28" s="312" t="s">
        <v>776</v>
      </c>
      <c r="E28" s="317"/>
      <c r="F28" s="476">
        <v>24.93</v>
      </c>
      <c r="G28" s="556">
        <v>2130</v>
      </c>
      <c r="H28" s="296">
        <f t="shared" si="8"/>
        <v>53100.9</v>
      </c>
      <c r="I28" s="557"/>
      <c r="J28" s="297">
        <v>3</v>
      </c>
      <c r="K28" s="298">
        <f t="shared" si="9"/>
        <v>3042.8571428571481</v>
      </c>
      <c r="L28" s="299">
        <f t="shared" si="10"/>
        <v>1014.285714285716</v>
      </c>
      <c r="M28" s="300">
        <v>0.3354166666666667</v>
      </c>
      <c r="N28" s="300">
        <v>0.36458333333333331</v>
      </c>
      <c r="O28" s="292">
        <v>20</v>
      </c>
      <c r="P28" s="560">
        <f t="shared" si="11"/>
        <v>41.999999999999929</v>
      </c>
      <c r="Q28" s="301"/>
      <c r="R28" s="301"/>
    </row>
    <row r="29" spans="1:18">
      <c r="A29" s="836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836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836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836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836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2900.2935340802987</v>
      </c>
      <c r="L38" s="309">
        <f>AVERAGE(L25:L37)</f>
        <v>847.0599906629318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777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839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839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839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839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840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840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840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655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778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853</v>
      </c>
      <c r="H52" s="296">
        <f>F52*G52</f>
        <v>15507.539999999999</v>
      </c>
      <c r="I52" s="557"/>
      <c r="J52" s="297">
        <v>3</v>
      </c>
      <c r="K52" s="298">
        <f>G52/P52*60</f>
        <v>3411.9999999999941</v>
      </c>
      <c r="L52" s="299">
        <f>K52/J52</f>
        <v>1137.3333333333314</v>
      </c>
      <c r="M52" s="300">
        <v>0.2986111111111111</v>
      </c>
      <c r="N52" s="300">
        <v>0.30902777777777779</v>
      </c>
      <c r="O52" s="298">
        <v>10</v>
      </c>
      <c r="P52" s="560">
        <f>(N52-M52)*24*60</f>
        <v>15.000000000000027</v>
      </c>
      <c r="Q52" s="301"/>
      <c r="R52" s="301"/>
    </row>
    <row r="53" spans="1:18" ht="15.6" customHeight="1">
      <c r="A53" s="825"/>
      <c r="B53" s="474" t="s">
        <v>131</v>
      </c>
      <c r="C53" s="583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557"/>
      <c r="J53" s="297">
        <v>4</v>
      </c>
      <c r="K53" s="298">
        <f t="shared" ref="K53:K57" si="14">G53/P53*60</f>
        <v>3288.0000000000118</v>
      </c>
      <c r="L53" s="299">
        <f t="shared" ref="L53:L57" si="15">K53/J53</f>
        <v>822.00000000000296</v>
      </c>
      <c r="M53" s="300">
        <v>0.32291666666666669</v>
      </c>
      <c r="N53" s="300">
        <v>0.3298611111111111</v>
      </c>
      <c r="O53" s="298">
        <v>20</v>
      </c>
      <c r="P53" s="560">
        <f t="shared" ref="P53:P57" si="16">(N53-M53)*24*60</f>
        <v>9.9999999999999645</v>
      </c>
      <c r="Q53" s="301"/>
      <c r="R53" s="301"/>
    </row>
    <row r="54" spans="1:18" ht="15.6" customHeight="1">
      <c r="A54" s="825"/>
      <c r="B54" s="474" t="s">
        <v>131</v>
      </c>
      <c r="C54" s="583"/>
      <c r="D54" s="315" t="s">
        <v>111</v>
      </c>
      <c r="E54" s="562"/>
      <c r="F54" s="476">
        <v>24.82</v>
      </c>
      <c r="G54" s="302">
        <v>757</v>
      </c>
      <c r="H54" s="296">
        <f t="shared" si="13"/>
        <v>18788.740000000002</v>
      </c>
      <c r="I54" s="557"/>
      <c r="J54" s="297">
        <v>4</v>
      </c>
      <c r="K54" s="298">
        <f t="shared" si="14"/>
        <v>3244.2857142857256</v>
      </c>
      <c r="L54" s="299">
        <f t="shared" si="15"/>
        <v>811.0714285714314</v>
      </c>
      <c r="M54" s="300">
        <v>0.34375</v>
      </c>
      <c r="N54" s="300">
        <v>0.35347222222222219</v>
      </c>
      <c r="O54" s="298">
        <v>20</v>
      </c>
      <c r="P54" s="560">
        <f t="shared" si="16"/>
        <v>13.99999999999995</v>
      </c>
      <c r="Q54" s="301"/>
      <c r="R54" s="301"/>
    </row>
    <row r="55" spans="1:18" ht="15.6" customHeight="1">
      <c r="A55" s="825"/>
      <c r="B55" s="474" t="s">
        <v>131</v>
      </c>
      <c r="C55" s="583"/>
      <c r="D55" s="315" t="s">
        <v>112</v>
      </c>
      <c r="E55" s="317"/>
      <c r="F55" s="476">
        <v>30</v>
      </c>
      <c r="G55" s="302">
        <v>1067</v>
      </c>
      <c r="H55" s="296">
        <f t="shared" si="13"/>
        <v>32010</v>
      </c>
      <c r="I55" s="557"/>
      <c r="J55" s="297">
        <v>4</v>
      </c>
      <c r="K55" s="298">
        <f t="shared" si="14"/>
        <v>3369.4736842105235</v>
      </c>
      <c r="L55" s="299">
        <f t="shared" si="15"/>
        <v>842.36842105263088</v>
      </c>
      <c r="M55" s="300">
        <v>0.36736111111111108</v>
      </c>
      <c r="N55" s="300">
        <v>0.38055555555555554</v>
      </c>
      <c r="O55" s="298">
        <v>20</v>
      </c>
      <c r="P55" s="560">
        <f t="shared" si="16"/>
        <v>19.000000000000014</v>
      </c>
      <c r="Q55" s="301">
        <v>0.38055555555555554</v>
      </c>
      <c r="R55" s="301">
        <v>0.42222222222222222</v>
      </c>
    </row>
    <row r="56" spans="1:18" ht="15.6" customHeight="1">
      <c r="A56" s="825"/>
      <c r="B56" s="474" t="s">
        <v>131</v>
      </c>
      <c r="C56" s="583"/>
      <c r="D56" s="316" t="s">
        <v>779</v>
      </c>
      <c r="E56" s="317"/>
      <c r="F56" s="476">
        <v>23.72</v>
      </c>
      <c r="G56" s="302">
        <v>648</v>
      </c>
      <c r="H56" s="296">
        <f t="shared" si="13"/>
        <v>15370.56</v>
      </c>
      <c r="I56" s="557"/>
      <c r="J56" s="297">
        <v>4</v>
      </c>
      <c r="K56" s="298">
        <f t="shared" si="14"/>
        <v>3240.0000000000114</v>
      </c>
      <c r="L56" s="299">
        <f t="shared" si="15"/>
        <v>810.00000000000284</v>
      </c>
      <c r="M56" s="300">
        <v>0.43611111111111112</v>
      </c>
      <c r="N56" s="300">
        <v>0.44444444444444442</v>
      </c>
      <c r="O56" s="298">
        <v>25</v>
      </c>
      <c r="P56" s="560">
        <f t="shared" si="16"/>
        <v>11.999999999999957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1791</v>
      </c>
      <c r="H57" s="296">
        <f t="shared" si="13"/>
        <v>30572.37</v>
      </c>
      <c r="I57" s="557"/>
      <c r="J57" s="297">
        <v>3</v>
      </c>
      <c r="K57" s="298">
        <f t="shared" si="14"/>
        <v>3256.3636363636319</v>
      </c>
      <c r="L57" s="299">
        <f t="shared" si="15"/>
        <v>1085.4545454545439</v>
      </c>
      <c r="M57" s="300">
        <v>0.45833333333333331</v>
      </c>
      <c r="N57" s="300">
        <v>0.48125000000000001</v>
      </c>
      <c r="O57" s="298">
        <v>20</v>
      </c>
      <c r="P57" s="560">
        <f t="shared" si="16"/>
        <v>33.000000000000043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825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825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825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825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826"/>
      <c r="B64" s="474">
        <v>0</v>
      </c>
      <c r="C64" s="6" t="s">
        <v>781</v>
      </c>
      <c r="D64" s="827" t="s">
        <v>655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3301.6871724766497</v>
      </c>
      <c r="L64" s="309">
        <f>AVERAGE(L52:L63)</f>
        <v>918.03795473532398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782</v>
      </c>
      <c r="B65" s="474" t="s">
        <v>131</v>
      </c>
      <c r="C65" s="583"/>
      <c r="D65" s="316" t="s">
        <v>783</v>
      </c>
      <c r="E65" s="481"/>
      <c r="F65" s="476">
        <v>22.281818181818181</v>
      </c>
      <c r="G65" s="556">
        <v>603</v>
      </c>
      <c r="H65" s="296">
        <f>F65*G65</f>
        <v>13435.936363636363</v>
      </c>
      <c r="I65" s="557"/>
      <c r="J65" s="297">
        <v>4</v>
      </c>
      <c r="K65" s="298">
        <f t="shared" ref="K65:K72" si="17">G65/P65*60</f>
        <v>3289.090909090909</v>
      </c>
      <c r="L65" s="299">
        <f t="shared" ref="L65:L72" si="18">K65/J65</f>
        <v>822.27272727272725</v>
      </c>
      <c r="M65" s="300">
        <v>0.18055555555555555</v>
      </c>
      <c r="N65" s="300">
        <v>0.18819444444444444</v>
      </c>
      <c r="O65" s="298">
        <v>20</v>
      </c>
      <c r="P65" s="560">
        <f>(N65-M65)*24*60</f>
        <v>11</v>
      </c>
      <c r="Q65" s="301"/>
      <c r="R65" s="301"/>
    </row>
    <row r="66" spans="1:18" ht="15.6" customHeight="1">
      <c r="A66" s="829"/>
      <c r="B66" s="474" t="s">
        <v>131</v>
      </c>
      <c r="C66" s="583"/>
      <c r="D66" s="316" t="s">
        <v>115</v>
      </c>
      <c r="E66" s="331"/>
      <c r="F66" s="476">
        <v>18.18</v>
      </c>
      <c r="G66" s="302">
        <v>1327</v>
      </c>
      <c r="H66" s="296">
        <f t="shared" ref="H66:H74" si="19">F66*G66</f>
        <v>24124.86</v>
      </c>
      <c r="I66" s="557"/>
      <c r="J66" s="297">
        <v>3</v>
      </c>
      <c r="K66" s="298">
        <f t="shared" si="17"/>
        <v>3317.499999999995</v>
      </c>
      <c r="L66" s="299">
        <f t="shared" si="18"/>
        <v>1105.8333333333317</v>
      </c>
      <c r="M66" s="300">
        <v>0.20208333333333331</v>
      </c>
      <c r="N66" s="300">
        <v>0.21875</v>
      </c>
      <c r="O66" s="298">
        <v>20</v>
      </c>
      <c r="P66" s="560">
        <f t="shared" ref="P66:P72" si="20">(N66-M66)*24*60</f>
        <v>24.000000000000036</v>
      </c>
      <c r="Q66" s="301"/>
      <c r="R66" s="301"/>
    </row>
    <row r="67" spans="1:18" ht="15.6" customHeight="1">
      <c r="A67" s="829"/>
      <c r="B67" s="474" t="s">
        <v>131</v>
      </c>
      <c r="C67" s="583"/>
      <c r="D67" s="332" t="s">
        <v>784</v>
      </c>
      <c r="E67" s="317"/>
      <c r="F67" s="476">
        <v>17.890909090909091</v>
      </c>
      <c r="G67" s="302">
        <v>1368</v>
      </c>
      <c r="H67" s="296">
        <f t="shared" si="19"/>
        <v>24474.763636363637</v>
      </c>
      <c r="I67" s="557"/>
      <c r="J67" s="297">
        <v>3</v>
      </c>
      <c r="K67" s="298">
        <f t="shared" si="17"/>
        <v>3283.1999999999957</v>
      </c>
      <c r="L67" s="299">
        <f t="shared" si="18"/>
        <v>1094.3999999999985</v>
      </c>
      <c r="M67" s="300">
        <v>0.23263888888888887</v>
      </c>
      <c r="N67" s="300">
        <v>0.25</v>
      </c>
      <c r="O67" s="298">
        <v>20</v>
      </c>
      <c r="P67" s="560">
        <f t="shared" si="20"/>
        <v>25.000000000000032</v>
      </c>
      <c r="Q67" s="301">
        <v>0.25</v>
      </c>
      <c r="R67" s="301">
        <v>0.29166666666666669</v>
      </c>
    </row>
    <row r="68" spans="1:18" ht="15.6" customHeight="1">
      <c r="A68" s="829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3774</v>
      </c>
      <c r="H68" s="296">
        <f t="shared" si="19"/>
        <v>53914.285714285703</v>
      </c>
      <c r="I68" s="557"/>
      <c r="J68" s="297">
        <v>3</v>
      </c>
      <c r="K68" s="298">
        <f t="shared" si="17"/>
        <v>3234.8571428571395</v>
      </c>
      <c r="L68" s="299">
        <f t="shared" si="18"/>
        <v>1078.2857142857131</v>
      </c>
      <c r="M68" s="300">
        <v>0.30555555555555552</v>
      </c>
      <c r="N68" s="300">
        <v>0.35416666666666669</v>
      </c>
      <c r="O68" s="298">
        <v>25</v>
      </c>
      <c r="P68" s="560">
        <f t="shared" si="20"/>
        <v>70.000000000000071</v>
      </c>
      <c r="Q68" s="301"/>
      <c r="R68" s="301"/>
    </row>
    <row r="69" spans="1:18" ht="15.6" customHeight="1">
      <c r="A69" s="829"/>
      <c r="B69" s="474" t="s">
        <v>131</v>
      </c>
      <c r="C69" s="583"/>
      <c r="D69" s="316" t="s">
        <v>785</v>
      </c>
      <c r="E69" s="317"/>
      <c r="F69" s="476">
        <v>16.66</v>
      </c>
      <c r="G69" s="302">
        <v>2459</v>
      </c>
      <c r="H69" s="296">
        <f t="shared" si="19"/>
        <v>40966.94</v>
      </c>
      <c r="I69" s="557"/>
      <c r="J69" s="297">
        <v>4</v>
      </c>
      <c r="K69" s="298">
        <f t="shared" si="17"/>
        <v>3207.3913043478324</v>
      </c>
      <c r="L69" s="299">
        <f t="shared" si="18"/>
        <v>801.84782608695809</v>
      </c>
      <c r="M69" s="300">
        <v>0.36805555555555558</v>
      </c>
      <c r="N69" s="300">
        <v>0.39999999999999997</v>
      </c>
      <c r="O69" s="298">
        <v>20</v>
      </c>
      <c r="P69" s="560">
        <f t="shared" si="20"/>
        <v>45.999999999999915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2486</v>
      </c>
      <c r="H70" s="296">
        <f t="shared" si="19"/>
        <v>34878.58</v>
      </c>
      <c r="I70" s="557"/>
      <c r="J70" s="297">
        <v>3</v>
      </c>
      <c r="K70" s="298">
        <f t="shared" si="17"/>
        <v>3242.6086956521799</v>
      </c>
      <c r="L70" s="299">
        <f t="shared" si="18"/>
        <v>1080.8695652173933</v>
      </c>
      <c r="M70" s="300">
        <v>0.41388888888888892</v>
      </c>
      <c r="N70" s="300">
        <v>0.4458333333333333</v>
      </c>
      <c r="O70" s="298">
        <v>20</v>
      </c>
      <c r="P70" s="560">
        <f t="shared" si="20"/>
        <v>45.999999999999915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786</v>
      </c>
      <c r="E71" s="317"/>
      <c r="F71" s="476">
        <v>25.2</v>
      </c>
      <c r="G71" s="334">
        <v>712</v>
      </c>
      <c r="H71" s="296">
        <f t="shared" si="19"/>
        <v>17942.399999999998</v>
      </c>
      <c r="I71" s="557"/>
      <c r="J71" s="297">
        <v>3</v>
      </c>
      <c r="K71" s="298">
        <f t="shared" si="17"/>
        <v>3286.1538461538375</v>
      </c>
      <c r="L71" s="299">
        <f t="shared" si="18"/>
        <v>1095.3846153846125</v>
      </c>
      <c r="M71" s="300">
        <v>0.4597222222222222</v>
      </c>
      <c r="N71" s="300">
        <v>0.46875</v>
      </c>
      <c r="O71" s="298">
        <v>20</v>
      </c>
      <c r="P71" s="560">
        <f t="shared" si="20"/>
        <v>13.000000000000034</v>
      </c>
      <c r="Q71" s="301"/>
      <c r="R71" s="301"/>
    </row>
    <row r="72" spans="1:18" ht="15.6" customHeight="1">
      <c r="A72" s="829"/>
      <c r="B72" s="474" t="s">
        <v>131</v>
      </c>
      <c r="C72" s="583"/>
      <c r="D72" s="332" t="s">
        <v>787</v>
      </c>
      <c r="E72" s="317"/>
      <c r="F72" s="476">
        <v>20.72</v>
      </c>
      <c r="G72" s="302">
        <v>1749</v>
      </c>
      <c r="H72" s="296">
        <f t="shared" si="19"/>
        <v>36239.279999999999</v>
      </c>
      <c r="I72" s="557"/>
      <c r="J72" s="297">
        <v>3</v>
      </c>
      <c r="K72" s="298">
        <f t="shared" si="17"/>
        <v>3279.3750000000036</v>
      </c>
      <c r="L72" s="299">
        <f t="shared" si="18"/>
        <v>1093.1250000000011</v>
      </c>
      <c r="M72" s="300">
        <v>0.4826388888888889</v>
      </c>
      <c r="N72" s="300">
        <v>0.50486111111111109</v>
      </c>
      <c r="O72" s="298">
        <v>20</v>
      </c>
      <c r="P72" s="560">
        <f t="shared" si="20"/>
        <v>31.999999999999964</v>
      </c>
      <c r="Q72" s="301"/>
      <c r="R72" s="301"/>
    </row>
    <row r="73" spans="1:18" ht="15.6" customHeight="1">
      <c r="A73" s="829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829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830"/>
      <c r="B75" s="474">
        <v>0</v>
      </c>
      <c r="C75" s="6" t="s">
        <v>788</v>
      </c>
      <c r="D75" s="827" t="s">
        <v>655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3267.5221122627363</v>
      </c>
      <c r="L75" s="309">
        <f>AVERAGE(L65:L74)</f>
        <v>1021.5023476975919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831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831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831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655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789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796</v>
      </c>
      <c r="H82" s="341">
        <f t="shared" ref="H82:H90" si="21">F82*G82</f>
        <v>13707.119999999999</v>
      </c>
      <c r="I82" s="557"/>
      <c r="J82" s="297">
        <v>3</v>
      </c>
      <c r="K82" s="298">
        <f t="shared" ref="K82" si="22">G82/P82*60</f>
        <v>3184.0000000000114</v>
      </c>
      <c r="L82" s="299">
        <f t="shared" ref="L82" si="23">K82/J82</f>
        <v>1061.3333333333371</v>
      </c>
      <c r="M82" s="300">
        <v>0.72222222222222221</v>
      </c>
      <c r="N82" s="300">
        <v>0.73263888888888884</v>
      </c>
      <c r="O82" s="298">
        <v>20</v>
      </c>
      <c r="P82" s="560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774</v>
      </c>
      <c r="D91" s="815" t="s">
        <v>655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3184.0000000000114</v>
      </c>
      <c r="L91" s="309">
        <f>AVERAGE(L82:L90)</f>
        <v>1061.3333333333371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791</v>
      </c>
      <c r="B92" s="474" t="s">
        <v>131</v>
      </c>
      <c r="C92" s="293"/>
      <c r="D92" s="346" t="s">
        <v>792</v>
      </c>
      <c r="E92" s="340"/>
      <c r="F92" s="476">
        <v>24.54</v>
      </c>
      <c r="G92" s="556">
        <v>1442</v>
      </c>
      <c r="H92" s="296">
        <f t="shared" ref="H92:H99" si="25">F92*G92</f>
        <v>35386.68</v>
      </c>
      <c r="I92" s="557"/>
      <c r="J92" s="297">
        <v>3</v>
      </c>
      <c r="K92" s="298">
        <f>G92/P92*60</f>
        <v>2162.9999999999995</v>
      </c>
      <c r="L92" s="299">
        <f t="shared" ref="L92:L93" si="26">K92/J92</f>
        <v>720.99999999999989</v>
      </c>
      <c r="M92" s="300">
        <v>0.72222222222222221</v>
      </c>
      <c r="N92" s="300">
        <v>0.75</v>
      </c>
      <c r="O92" s="292">
        <v>20</v>
      </c>
      <c r="P92" s="560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793</v>
      </c>
      <c r="E93" s="335"/>
      <c r="F93" s="476">
        <v>23.27</v>
      </c>
      <c r="G93" s="302">
        <v>991</v>
      </c>
      <c r="H93" s="296">
        <f t="shared" si="25"/>
        <v>23060.57</v>
      </c>
      <c r="I93" s="557"/>
      <c r="J93" s="297">
        <v>4</v>
      </c>
      <c r="K93" s="298">
        <f t="shared" ref="K93" si="27">G93/P93*60</f>
        <v>2378.3999999999933</v>
      </c>
      <c r="L93" s="299">
        <f t="shared" si="26"/>
        <v>594.59999999999832</v>
      </c>
      <c r="M93" s="300">
        <v>0.76388888888888884</v>
      </c>
      <c r="N93" s="300">
        <v>0.78125</v>
      </c>
      <c r="O93" s="292">
        <v>20</v>
      </c>
      <c r="P93" s="560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818"/>
      <c r="B100" s="474">
        <v>0</v>
      </c>
      <c r="C100" s="6" t="s">
        <v>794</v>
      </c>
      <c r="D100" s="819" t="s">
        <v>655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2270.6999999999962</v>
      </c>
      <c r="L100" s="309">
        <f>AVERAGE(L92:L99)</f>
        <v>657.79999999999905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795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1056</v>
      </c>
      <c r="H101" s="296">
        <f t="shared" ref="H101:H110" si="28">F101*G101</f>
        <v>26431.68</v>
      </c>
      <c r="I101" s="557"/>
      <c r="J101" s="297">
        <v>4</v>
      </c>
      <c r="K101" s="298">
        <f>G101/P101*60</f>
        <v>3167.9999999999859</v>
      </c>
      <c r="L101" s="299">
        <f t="shared" ref="L101:L105" si="29">K101/J101</f>
        <v>791.99999999999648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1663</v>
      </c>
      <c r="H102" s="296">
        <f t="shared" si="28"/>
        <v>41275.660000000003</v>
      </c>
      <c r="I102" s="55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796</v>
      </c>
      <c r="E103" s="315"/>
      <c r="F103" s="476">
        <v>30</v>
      </c>
      <c r="G103" s="556">
        <v>1844</v>
      </c>
      <c r="H103" s="296">
        <f t="shared" si="28"/>
        <v>55320</v>
      </c>
      <c r="I103" s="557"/>
      <c r="J103" s="297">
        <v>3</v>
      </c>
      <c r="K103" s="298">
        <f t="shared" si="31"/>
        <v>3161.1428571428687</v>
      </c>
      <c r="L103" s="299">
        <f t="shared" si="29"/>
        <v>1053.7142857142896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2956</v>
      </c>
      <c r="H104" s="296">
        <f t="shared" si="28"/>
        <v>84452.92</v>
      </c>
      <c r="I104" s="557"/>
      <c r="J104" s="297">
        <v>3</v>
      </c>
      <c r="K104" s="298">
        <f t="shared" si="31"/>
        <v>2956.0000000000027</v>
      </c>
      <c r="L104" s="299">
        <f t="shared" si="29"/>
        <v>985.33333333333428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8456</v>
      </c>
      <c r="H105" s="296">
        <f t="shared" si="28"/>
        <v>120799.99999999997</v>
      </c>
      <c r="I105" s="557"/>
      <c r="J105" s="297">
        <v>3</v>
      </c>
      <c r="K105" s="298">
        <f t="shared" si="31"/>
        <v>2984.4705882557319</v>
      </c>
      <c r="L105" s="299">
        <f t="shared" si="29"/>
        <v>994.82352941857732</v>
      </c>
      <c r="M105" s="300">
        <v>46186.923611111109</v>
      </c>
      <c r="N105" s="300">
        <v>46187.041666666664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781</v>
      </c>
      <c r="D111" s="822" t="s">
        <v>655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3024.0941176511487</v>
      </c>
      <c r="L111" s="309">
        <f>AVERAGE(L101:L110)</f>
        <v>907.71708683609722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797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1354</v>
      </c>
      <c r="H112" s="341">
        <f t="shared" si="13"/>
        <v>22611.8</v>
      </c>
      <c r="I112" s="557"/>
      <c r="J112" s="297">
        <v>3</v>
      </c>
      <c r="K112" s="298">
        <f t="shared" ref="K112:K118" si="32">G112/P112*60</f>
        <v>3249.5999999999908</v>
      </c>
      <c r="L112" s="299">
        <f t="shared" ref="L112:L118" si="33">K112/J112</f>
        <v>1083.1999999999969</v>
      </c>
      <c r="M112" s="300">
        <v>0.72222222222222221</v>
      </c>
      <c r="N112" s="300">
        <v>0.73958333333333337</v>
      </c>
      <c r="O112" s="292">
        <v>20</v>
      </c>
      <c r="P112" s="560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1015</v>
      </c>
      <c r="H113" s="341">
        <f t="shared" si="13"/>
        <v>18452.7</v>
      </c>
      <c r="I113" s="55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560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563" t="s">
        <v>798</v>
      </c>
      <c r="E114" s="315"/>
      <c r="F114" s="476">
        <v>18.18</v>
      </c>
      <c r="G114" s="556">
        <v>1155</v>
      </c>
      <c r="H114" s="341">
        <f t="shared" si="13"/>
        <v>20997.9</v>
      </c>
      <c r="I114" s="557"/>
      <c r="J114" s="297">
        <v>3</v>
      </c>
      <c r="K114" s="298">
        <f t="shared" si="32"/>
        <v>2771.9999999999923</v>
      </c>
      <c r="L114" s="299">
        <f t="shared" si="33"/>
        <v>923.99999999999739</v>
      </c>
      <c r="M114" s="300">
        <v>0.78125</v>
      </c>
      <c r="N114" s="300">
        <v>0.79861111111111116</v>
      </c>
      <c r="O114" s="292">
        <v>20</v>
      </c>
      <c r="P114" s="560">
        <f t="shared" si="34"/>
        <v>25.000000000000071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5646</v>
      </c>
      <c r="H115" s="341">
        <f t="shared" si="13"/>
        <v>94062.36</v>
      </c>
      <c r="I115" s="557"/>
      <c r="J115" s="297">
        <v>4</v>
      </c>
      <c r="K115" s="298">
        <f t="shared" si="32"/>
        <v>3079.6363636363658</v>
      </c>
      <c r="L115" s="299">
        <f t="shared" si="33"/>
        <v>769.90909090909145</v>
      </c>
      <c r="M115" s="300">
        <v>0.8125</v>
      </c>
      <c r="N115" s="300">
        <v>0.88888888888888884</v>
      </c>
      <c r="O115" s="292">
        <v>20</v>
      </c>
      <c r="P115" s="560">
        <f t="shared" si="34"/>
        <v>109.99999999999993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1118</v>
      </c>
      <c r="H116" s="341">
        <f t="shared" si="13"/>
        <v>24911.072727272727</v>
      </c>
      <c r="I116" s="557"/>
      <c r="J116" s="297">
        <v>4</v>
      </c>
      <c r="K116" s="298">
        <f t="shared" si="32"/>
        <v>2683.2000000000098</v>
      </c>
      <c r="L116" s="299">
        <f t="shared" si="33"/>
        <v>670.80000000000246</v>
      </c>
      <c r="M116" s="300">
        <v>0.90277777777777779</v>
      </c>
      <c r="N116" s="343">
        <v>0.92013888888888884</v>
      </c>
      <c r="O116" s="292">
        <v>20</v>
      </c>
      <c r="P116" s="560">
        <f t="shared" si="34"/>
        <v>24.999999999999911</v>
      </c>
      <c r="Q116" s="301">
        <v>0.92013888888888884</v>
      </c>
      <c r="R116" s="301">
        <v>0.96180555555555547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3716</v>
      </c>
      <c r="H117" s="341">
        <f t="shared" ref="H117:H123" si="35">F117*G117</f>
        <v>66482.618181818179</v>
      </c>
      <c r="I117" s="557"/>
      <c r="J117" s="297">
        <v>3</v>
      </c>
      <c r="K117" s="298">
        <f t="shared" si="32"/>
        <v>2972.7999998615683</v>
      </c>
      <c r="L117" s="299">
        <f t="shared" si="33"/>
        <v>990.93333328718938</v>
      </c>
      <c r="M117" s="300">
        <v>46186.975694444445</v>
      </c>
      <c r="N117" s="300">
        <v>46187.027777777781</v>
      </c>
      <c r="O117" s="298">
        <v>20</v>
      </c>
      <c r="P117" s="560">
        <f t="shared" si="34"/>
        <v>75.00000000349246</v>
      </c>
      <c r="Q117" s="301"/>
      <c r="R117" s="301"/>
    </row>
    <row r="118" spans="1:18">
      <c r="A118" s="811"/>
      <c r="B118" s="474" t="s">
        <v>131</v>
      </c>
      <c r="C118" s="314"/>
      <c r="D118" s="315" t="s">
        <v>799</v>
      </c>
      <c r="E118" s="331"/>
      <c r="F118" s="476">
        <v>14.03</v>
      </c>
      <c r="G118" s="556">
        <v>6114</v>
      </c>
      <c r="H118" s="341">
        <f t="shared" si="35"/>
        <v>85779.42</v>
      </c>
      <c r="I118" s="557"/>
      <c r="J118" s="297">
        <v>3</v>
      </c>
      <c r="K118" s="298">
        <f t="shared" si="32"/>
        <v>3057</v>
      </c>
      <c r="L118" s="299">
        <f t="shared" si="33"/>
        <v>1019</v>
      </c>
      <c r="M118" s="300">
        <v>4.1666666666666664E-2</v>
      </c>
      <c r="N118" s="300">
        <v>0.125</v>
      </c>
      <c r="O118" s="298">
        <v>20</v>
      </c>
      <c r="P118" s="560">
        <f t="shared" si="34"/>
        <v>120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811"/>
      <c r="B124" s="293">
        <v>0</v>
      </c>
      <c r="C124" s="6" t="s">
        <v>788</v>
      </c>
      <c r="D124" s="812" t="s">
        <v>655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2979.8909090711304</v>
      </c>
      <c r="L124" s="309">
        <f>AVERAGE(L112:L123)</f>
        <v>888.44177488518199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AD48" sqref="AD48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1147</v>
      </c>
      <c r="B1" s="28"/>
      <c r="C1" s="28"/>
      <c r="D1" s="567" t="s">
        <v>1148</v>
      </c>
      <c r="E1" s="29">
        <f>SUM(G5:G173)</f>
        <v>173918.9</v>
      </c>
      <c r="F1" s="568" t="s">
        <v>3</v>
      </c>
      <c r="G1" s="30">
        <f>SUM(H5:H173)</f>
        <v>6938872.6465725442</v>
      </c>
      <c r="H1" s="564" t="s">
        <v>37</v>
      </c>
      <c r="I1" s="31">
        <f>M17+M30+M43+M56+M69+M82+M95+M108+M121+M134+M147+M160+M173</f>
        <v>194.81428571428575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1149</v>
      </c>
      <c r="Q1" s="938"/>
      <c r="R1" s="938"/>
      <c r="S1" s="938"/>
      <c r="T1" s="938" t="s">
        <v>1150</v>
      </c>
      <c r="U1" s="938"/>
      <c r="V1" s="938"/>
      <c r="W1" s="938"/>
      <c r="X1" s="938"/>
      <c r="Y1" s="938"/>
      <c r="Z1" s="32" t="s">
        <v>1151</v>
      </c>
      <c r="AA1" s="32" t="s">
        <v>1152</v>
      </c>
      <c r="AB1" s="945" t="s">
        <v>1153</v>
      </c>
      <c r="AC1" s="946"/>
      <c r="AD1" s="32" t="s">
        <v>1151</v>
      </c>
      <c r="AE1" s="32" t="s">
        <v>1154</v>
      </c>
      <c r="AF1" s="938" t="s">
        <v>1155</v>
      </c>
      <c r="AG1" s="939"/>
      <c r="AH1" s="939"/>
    </row>
    <row r="2" spans="1:34" ht="26.25" customHeight="1">
      <c r="A2" s="940" t="s">
        <v>1156</v>
      </c>
      <c r="B2" s="940"/>
      <c r="C2" s="567"/>
      <c r="D2" s="567" t="s">
        <v>1157</v>
      </c>
      <c r="E2" s="34">
        <f>AVERAGE(O17,O30,O43,O56,O69,O82,O95,O108,O121,O134,O147,O160,O173)</f>
        <v>123.34913955750284</v>
      </c>
      <c r="F2" s="35" t="s">
        <v>40</v>
      </c>
      <c r="G2" s="36">
        <f>G1/E1</f>
        <v>39.897174180451607</v>
      </c>
      <c r="H2" s="564" t="s">
        <v>41</v>
      </c>
      <c r="I2" s="564">
        <f>COUNT(I5:I173)</f>
        <v>7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39"/>
      <c r="AG2" s="939"/>
      <c r="AH2" s="939"/>
    </row>
    <row r="3" spans="1:34" ht="30.6" customHeight="1">
      <c r="A3" s="879" t="s">
        <v>1158</v>
      </c>
      <c r="B3" s="879" t="s">
        <v>42</v>
      </c>
      <c r="C3" s="936"/>
      <c r="D3" s="879" t="s">
        <v>1159</v>
      </c>
      <c r="E3" s="879"/>
      <c r="F3" s="936" t="s">
        <v>43</v>
      </c>
      <c r="G3" s="928" t="s">
        <v>44</v>
      </c>
      <c r="H3" s="936" t="s">
        <v>45</v>
      </c>
      <c r="I3" s="930" t="s">
        <v>1160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1161</v>
      </c>
      <c r="O3" s="908" t="s">
        <v>1157</v>
      </c>
      <c r="P3" s="934" t="s">
        <v>1162</v>
      </c>
      <c r="Q3" s="908" t="s">
        <v>1157</v>
      </c>
      <c r="R3" s="935" t="s">
        <v>1163</v>
      </c>
      <c r="S3" s="909" t="s">
        <v>1164</v>
      </c>
      <c r="T3" s="928" t="s">
        <v>48</v>
      </c>
      <c r="U3" s="928"/>
      <c r="V3" s="929" t="s">
        <v>49</v>
      </c>
      <c r="W3" s="930" t="s">
        <v>1165</v>
      </c>
      <c r="X3" s="928" t="s">
        <v>1166</v>
      </c>
      <c r="Y3" s="928"/>
      <c r="Z3" s="931" t="s">
        <v>1167</v>
      </c>
      <c r="AA3" s="932"/>
      <c r="AB3" s="941" t="s">
        <v>1168</v>
      </c>
      <c r="AC3" s="942"/>
      <c r="AD3" s="943" t="s">
        <v>1169</v>
      </c>
      <c r="AE3" s="944"/>
      <c r="AF3" s="933" t="s">
        <v>1161</v>
      </c>
      <c r="AG3" s="935" t="s">
        <v>1163</v>
      </c>
      <c r="AH3" s="909" t="s">
        <v>1164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574" t="s">
        <v>50</v>
      </c>
      <c r="U4" s="574" t="s">
        <v>51</v>
      </c>
      <c r="V4" s="928"/>
      <c r="W4" s="930"/>
      <c r="X4" s="568" t="s">
        <v>1170</v>
      </c>
      <c r="Y4" s="568" t="s">
        <v>36</v>
      </c>
      <c r="Z4" s="574" t="s">
        <v>1171</v>
      </c>
      <c r="AA4" s="574" t="s">
        <v>1172</v>
      </c>
      <c r="AB4" s="942"/>
      <c r="AC4" s="942"/>
      <c r="AD4" s="574" t="s">
        <v>1173</v>
      </c>
      <c r="AE4" s="39" t="s">
        <v>1174</v>
      </c>
      <c r="AF4" s="933"/>
      <c r="AG4" s="935"/>
      <c r="AH4" s="909"/>
    </row>
    <row r="5" spans="1:34" ht="18.75" customHeight="1">
      <c r="A5" s="925" t="s">
        <v>1175</v>
      </c>
      <c r="B5" s="40" t="s">
        <v>127</v>
      </c>
      <c r="C5" s="41"/>
      <c r="D5" s="42" t="s">
        <v>52</v>
      </c>
      <c r="E5" s="43"/>
      <c r="F5" s="355">
        <v>37.83</v>
      </c>
      <c r="G5" s="44">
        <v>6395</v>
      </c>
      <c r="H5" s="45">
        <f t="shared" ref="H5:H16" si="0">F5*G5</f>
        <v>241922.84999999998</v>
      </c>
      <c r="I5" s="565"/>
      <c r="J5" s="46">
        <v>20</v>
      </c>
      <c r="K5" s="44">
        <v>2400</v>
      </c>
      <c r="L5" s="47">
        <v>120</v>
      </c>
      <c r="M5" s="566">
        <v>20</v>
      </c>
      <c r="N5" s="44">
        <f t="shared" ref="N5:N11" si="1">G5/W5*60</f>
        <v>2383.2298136645963</v>
      </c>
      <c r="O5" s="47">
        <f t="shared" ref="O5:O11" si="2">N5/M5</f>
        <v>119.16149068322981</v>
      </c>
      <c r="P5" s="48">
        <f t="shared" ref="P5:P11" si="3">M5-J5</f>
        <v>0</v>
      </c>
      <c r="Q5" s="49">
        <f t="shared" ref="Q5:Q11" si="4">O5-L5</f>
        <v>-0.83850931677018536</v>
      </c>
      <c r="R5" s="572">
        <f t="shared" ref="R5:R11" si="5">O5/L5</f>
        <v>0.99301242236024845</v>
      </c>
      <c r="S5" s="894">
        <f>R17</f>
        <v>0.92701203418355238</v>
      </c>
      <c r="T5" s="89">
        <v>0.25</v>
      </c>
      <c r="U5" s="89">
        <v>0.36180555555555555</v>
      </c>
      <c r="V5" s="568">
        <v>5</v>
      </c>
      <c r="W5" s="565">
        <f>(U5-T5)*24*60</f>
        <v>161</v>
      </c>
      <c r="X5" s="568"/>
      <c r="Y5" s="568"/>
      <c r="Z5" s="51"/>
      <c r="AA5" s="51"/>
      <c r="AB5" s="879"/>
      <c r="AC5" s="879"/>
      <c r="AD5" s="52">
        <v>1</v>
      </c>
      <c r="AE5" s="52">
        <v>1</v>
      </c>
      <c r="AF5" s="48">
        <f t="shared" ref="AF5:AF70" si="6">N5-K5</f>
        <v>-16.77018633540365</v>
      </c>
      <c r="AG5" s="572">
        <f t="shared" ref="AG5:AG70" si="7">N5/K5</f>
        <v>0.99301242236024845</v>
      </c>
      <c r="AH5" s="894">
        <f>AG17</f>
        <v>0.93760473206125383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3660</v>
      </c>
      <c r="H6" s="45">
        <f t="shared" si="0"/>
        <v>171763.8</v>
      </c>
      <c r="I6" s="565"/>
      <c r="J6" s="46">
        <v>20</v>
      </c>
      <c r="K6" s="44">
        <v>2400</v>
      </c>
      <c r="L6" s="47">
        <v>120</v>
      </c>
      <c r="M6" s="566">
        <v>20</v>
      </c>
      <c r="N6" s="44">
        <f t="shared" si="1"/>
        <v>2386.9565217391305</v>
      </c>
      <c r="O6" s="47">
        <f t="shared" si="2"/>
        <v>119.34782608695653</v>
      </c>
      <c r="P6" s="48">
        <f t="shared" si="3"/>
        <v>0</v>
      </c>
      <c r="Q6" s="49">
        <f t="shared" si="4"/>
        <v>-0.65217391304346961</v>
      </c>
      <c r="R6" s="572">
        <f t="shared" si="5"/>
        <v>0.99456521739130443</v>
      </c>
      <c r="S6" s="894"/>
      <c r="T6" s="89">
        <v>0.37708333333333333</v>
      </c>
      <c r="U6" s="89">
        <v>0.44097222222222221</v>
      </c>
      <c r="V6" s="568">
        <v>22</v>
      </c>
      <c r="W6" s="565">
        <f t="shared" ref="W6:W17" si="8">(U6-T6)*24*60</f>
        <v>92</v>
      </c>
      <c r="X6" s="53">
        <v>0.3666666666666667</v>
      </c>
      <c r="Y6" s="53">
        <v>0.37638888888888888</v>
      </c>
      <c r="Z6" s="54"/>
      <c r="AA6" s="54"/>
      <c r="AB6" s="879"/>
      <c r="AC6" s="879"/>
      <c r="AD6" s="582"/>
      <c r="AE6" s="582"/>
      <c r="AF6" s="48">
        <f t="shared" si="6"/>
        <v>-13.043478260869506</v>
      </c>
      <c r="AG6" s="572">
        <f t="shared" si="7"/>
        <v>0.99456521739130432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1105</v>
      </c>
      <c r="H7" s="45">
        <f t="shared" si="0"/>
        <v>43083.950000000004</v>
      </c>
      <c r="I7" s="565"/>
      <c r="J7" s="46">
        <v>17</v>
      </c>
      <c r="K7" s="44">
        <v>2700</v>
      </c>
      <c r="L7" s="47">
        <v>158.8235294117647</v>
      </c>
      <c r="M7" s="566">
        <v>17</v>
      </c>
      <c r="N7" s="44">
        <f t="shared" si="1"/>
        <v>2367.8571428571445</v>
      </c>
      <c r="O7" s="47">
        <f t="shared" si="2"/>
        <v>139.28571428571439</v>
      </c>
      <c r="P7" s="48">
        <f t="shared" si="3"/>
        <v>0</v>
      </c>
      <c r="Q7" s="49">
        <f t="shared" si="4"/>
        <v>-19.537815126050305</v>
      </c>
      <c r="R7" s="572">
        <f t="shared" si="5"/>
        <v>0.87698412698412775</v>
      </c>
      <c r="S7" s="894"/>
      <c r="T7" s="89">
        <v>0.44652777777777775</v>
      </c>
      <c r="U7" s="89">
        <v>0.46597222222222218</v>
      </c>
      <c r="V7" s="568">
        <v>8</v>
      </c>
      <c r="W7" s="565">
        <f t="shared" si="8"/>
        <v>27.999999999999979</v>
      </c>
      <c r="X7" s="53"/>
      <c r="Y7" s="53"/>
      <c r="Z7" s="54"/>
      <c r="AA7" s="54"/>
      <c r="AB7" s="879"/>
      <c r="AC7" s="879"/>
      <c r="AD7" s="582"/>
      <c r="AE7" s="582"/>
      <c r="AF7" s="48">
        <f t="shared" si="6"/>
        <v>-332.14285714285552</v>
      </c>
      <c r="AG7" s="572">
        <f t="shared" si="7"/>
        <v>0.87698412698412753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1511</v>
      </c>
      <c r="H8" s="45">
        <f t="shared" si="0"/>
        <v>43607.46</v>
      </c>
      <c r="I8" s="565"/>
      <c r="J8" s="46">
        <v>17</v>
      </c>
      <c r="K8" s="44">
        <v>2700</v>
      </c>
      <c r="L8" s="47">
        <v>158.8235294117647</v>
      </c>
      <c r="M8" s="566">
        <v>17</v>
      </c>
      <c r="N8" s="44">
        <f t="shared" si="1"/>
        <v>2450.2702702702682</v>
      </c>
      <c r="O8" s="47">
        <f t="shared" si="2"/>
        <v>144.13354531001576</v>
      </c>
      <c r="P8" s="48">
        <f t="shared" si="3"/>
        <v>0</v>
      </c>
      <c r="Q8" s="49">
        <f t="shared" si="4"/>
        <v>-14.689984101748934</v>
      </c>
      <c r="R8" s="572">
        <f t="shared" si="5"/>
        <v>0.90750750750750675</v>
      </c>
      <c r="S8" s="894"/>
      <c r="T8" s="89">
        <v>0.50624999999999998</v>
      </c>
      <c r="U8" s="89">
        <v>0.53194444444444444</v>
      </c>
      <c r="V8" s="568">
        <v>5</v>
      </c>
      <c r="W8" s="565">
        <f t="shared" si="8"/>
        <v>37.000000000000028</v>
      </c>
      <c r="X8" s="53"/>
      <c r="Y8" s="53"/>
      <c r="Z8" s="54"/>
      <c r="AA8" s="54"/>
      <c r="AB8" s="879"/>
      <c r="AC8" s="879"/>
      <c r="AD8" s="582"/>
      <c r="AE8" s="582"/>
      <c r="AF8" s="48">
        <f t="shared" si="6"/>
        <v>-249.72972972973184</v>
      </c>
      <c r="AG8" s="572">
        <f t="shared" si="7"/>
        <v>0.90750750750750675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2360</v>
      </c>
      <c r="H9" s="45">
        <f t="shared" si="0"/>
        <v>73419.600000000006</v>
      </c>
      <c r="I9" s="582"/>
      <c r="J9" s="46">
        <v>18</v>
      </c>
      <c r="K9" s="44">
        <v>2700</v>
      </c>
      <c r="L9" s="47">
        <v>150</v>
      </c>
      <c r="M9" s="566">
        <v>19</v>
      </c>
      <c r="N9" s="44">
        <f t="shared" si="1"/>
        <v>2528.5714285714303</v>
      </c>
      <c r="O9" s="47">
        <f t="shared" si="2"/>
        <v>133.08270676691737</v>
      </c>
      <c r="P9" s="48">
        <f t="shared" si="3"/>
        <v>1</v>
      </c>
      <c r="Q9" s="49">
        <f t="shared" si="4"/>
        <v>-16.917293233082631</v>
      </c>
      <c r="R9" s="572">
        <f t="shared" si="5"/>
        <v>0.88721804511278246</v>
      </c>
      <c r="S9" s="894"/>
      <c r="T9" s="89">
        <v>0.53680555555555554</v>
      </c>
      <c r="U9" s="89">
        <v>0.5756944444444444</v>
      </c>
      <c r="V9" s="568">
        <v>7</v>
      </c>
      <c r="W9" s="565">
        <f t="shared" si="8"/>
        <v>55.999999999999957</v>
      </c>
      <c r="X9" s="53"/>
      <c r="Y9" s="53"/>
      <c r="Z9" s="54"/>
      <c r="AA9" s="54"/>
      <c r="AB9" s="879"/>
      <c r="AC9" s="879"/>
      <c r="AD9" s="582"/>
      <c r="AE9" s="582"/>
      <c r="AF9" s="48">
        <f t="shared" si="6"/>
        <v>-171.42857142856974</v>
      </c>
      <c r="AG9" s="572">
        <f t="shared" si="7"/>
        <v>0.93650793650793718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3648</v>
      </c>
      <c r="H10" s="45">
        <f t="shared" si="0"/>
        <v>130926.72</v>
      </c>
      <c r="I10" s="565"/>
      <c r="J10" s="46">
        <v>17</v>
      </c>
      <c r="K10" s="44">
        <v>2700</v>
      </c>
      <c r="L10" s="47">
        <v>158.8235294117647</v>
      </c>
      <c r="M10" s="566">
        <v>17</v>
      </c>
      <c r="N10" s="44">
        <f t="shared" si="1"/>
        <v>2432</v>
      </c>
      <c r="O10" s="47">
        <f t="shared" si="2"/>
        <v>143.05882352941177</v>
      </c>
      <c r="P10" s="48">
        <f t="shared" si="3"/>
        <v>0</v>
      </c>
      <c r="Q10" s="49">
        <f t="shared" si="4"/>
        <v>-15.764705882352928</v>
      </c>
      <c r="R10" s="572">
        <f t="shared" si="5"/>
        <v>0.90074074074074084</v>
      </c>
      <c r="S10" s="895"/>
      <c r="T10" s="89">
        <v>0.59166666666666656</v>
      </c>
      <c r="U10" s="89">
        <v>0.65416666666666656</v>
      </c>
      <c r="V10" s="568">
        <v>23</v>
      </c>
      <c r="W10" s="565">
        <f t="shared" si="8"/>
        <v>90</v>
      </c>
      <c r="X10" s="53">
        <v>0.57986111111111105</v>
      </c>
      <c r="Y10" s="53">
        <v>0.59027777777777779</v>
      </c>
      <c r="Z10" s="54"/>
      <c r="AA10" s="54"/>
      <c r="AB10" s="879"/>
      <c r="AC10" s="879"/>
      <c r="AD10" s="582"/>
      <c r="AE10" s="582"/>
      <c r="AF10" s="48">
        <f t="shared" si="6"/>
        <v>-268</v>
      </c>
      <c r="AG10" s="572">
        <f t="shared" si="7"/>
        <v>0.90074074074074073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1746</v>
      </c>
      <c r="H11" s="45">
        <f t="shared" si="0"/>
        <v>76754.16</v>
      </c>
      <c r="I11" s="565"/>
      <c r="J11" s="46">
        <v>20</v>
      </c>
      <c r="K11" s="44">
        <v>2400</v>
      </c>
      <c r="L11" s="47">
        <v>120</v>
      </c>
      <c r="M11" s="566">
        <v>20</v>
      </c>
      <c r="N11" s="44">
        <f t="shared" si="1"/>
        <v>2328</v>
      </c>
      <c r="O11" s="47">
        <f t="shared" si="2"/>
        <v>116.4</v>
      </c>
      <c r="P11" s="48">
        <f t="shared" si="3"/>
        <v>0</v>
      </c>
      <c r="Q11" s="49">
        <f t="shared" si="4"/>
        <v>-3.5999999999999943</v>
      </c>
      <c r="R11" s="572">
        <f t="shared" si="5"/>
        <v>0.97000000000000008</v>
      </c>
      <c r="S11" s="895"/>
      <c r="T11" s="89">
        <v>0.65902777777777766</v>
      </c>
      <c r="U11" s="89">
        <v>0.69027777777777766</v>
      </c>
      <c r="V11" s="568">
        <v>7</v>
      </c>
      <c r="W11" s="565">
        <f t="shared" si="8"/>
        <v>45</v>
      </c>
      <c r="X11" s="53"/>
      <c r="Y11" s="53"/>
      <c r="Z11" s="54"/>
      <c r="AA11" s="54"/>
      <c r="AB11" s="879"/>
      <c r="AC11" s="879"/>
      <c r="AD11" s="582"/>
      <c r="AE11" s="582"/>
      <c r="AF11" s="48">
        <f t="shared" si="6"/>
        <v>-72</v>
      </c>
      <c r="AG11" s="572">
        <f t="shared" si="7"/>
        <v>0.97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65"/>
      <c r="J12" s="46"/>
      <c r="K12" s="44"/>
      <c r="L12" s="47"/>
      <c r="M12" s="566"/>
      <c r="N12" s="44"/>
      <c r="O12" s="47"/>
      <c r="P12" s="48"/>
      <c r="Q12" s="49"/>
      <c r="R12" s="572"/>
      <c r="S12" s="895"/>
      <c r="T12" s="89"/>
      <c r="U12" s="89"/>
      <c r="V12" s="568"/>
      <c r="W12" s="565">
        <f t="shared" si="8"/>
        <v>0</v>
      </c>
      <c r="X12" s="53"/>
      <c r="Y12" s="53"/>
      <c r="Z12" s="54"/>
      <c r="AA12" s="54"/>
      <c r="AB12" s="879"/>
      <c r="AC12" s="879"/>
      <c r="AD12" s="582"/>
      <c r="AE12" s="582"/>
      <c r="AF12" s="48">
        <f t="shared" si="6"/>
        <v>0</v>
      </c>
      <c r="AG12" s="572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69"/>
      <c r="J13" s="46"/>
      <c r="K13" s="44"/>
      <c r="L13" s="47"/>
      <c r="M13" s="62"/>
      <c r="N13" s="44"/>
      <c r="O13" s="47"/>
      <c r="P13" s="48"/>
      <c r="Q13" s="49"/>
      <c r="R13" s="572"/>
      <c r="S13" s="895"/>
      <c r="T13" s="89"/>
      <c r="U13" s="89"/>
      <c r="V13" s="569"/>
      <c r="W13" s="565">
        <f t="shared" si="8"/>
        <v>0</v>
      </c>
      <c r="X13" s="64"/>
      <c r="Y13" s="64"/>
      <c r="Z13" s="54"/>
      <c r="AA13" s="54"/>
      <c r="AB13" s="879"/>
      <c r="AC13" s="879"/>
      <c r="AD13" s="582"/>
      <c r="AE13" s="582"/>
      <c r="AF13" s="48">
        <f t="shared" si="6"/>
        <v>0</v>
      </c>
      <c r="AG13" s="572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69"/>
      <c r="J14" s="46"/>
      <c r="K14" s="44"/>
      <c r="L14" s="47"/>
      <c r="M14" s="62"/>
      <c r="N14" s="44"/>
      <c r="O14" s="47"/>
      <c r="P14" s="48"/>
      <c r="Q14" s="49"/>
      <c r="R14" s="572"/>
      <c r="S14" s="895"/>
      <c r="T14" s="89"/>
      <c r="U14" s="89"/>
      <c r="V14" s="569"/>
      <c r="W14" s="565">
        <f t="shared" si="8"/>
        <v>0</v>
      </c>
      <c r="X14" s="64"/>
      <c r="Y14" s="64"/>
      <c r="Z14" s="54"/>
      <c r="AA14" s="54"/>
      <c r="AB14" s="879"/>
      <c r="AC14" s="879"/>
      <c r="AD14" s="582"/>
      <c r="AE14" s="582"/>
      <c r="AF14" s="48">
        <f t="shared" si="6"/>
        <v>0</v>
      </c>
      <c r="AG14" s="572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69"/>
      <c r="J15" s="46"/>
      <c r="K15" s="44"/>
      <c r="L15" s="47"/>
      <c r="M15" s="62"/>
      <c r="N15" s="68"/>
      <c r="O15" s="47"/>
      <c r="P15" s="48"/>
      <c r="Q15" s="49"/>
      <c r="R15" s="572"/>
      <c r="S15" s="895"/>
      <c r="T15" s="89"/>
      <c r="U15" s="89"/>
      <c r="V15" s="569"/>
      <c r="W15" s="565">
        <f t="shared" si="8"/>
        <v>0</v>
      </c>
      <c r="X15" s="64"/>
      <c r="Y15" s="64"/>
      <c r="Z15" s="54"/>
      <c r="AA15" s="54"/>
      <c r="AB15" s="879"/>
      <c r="AC15" s="879"/>
      <c r="AD15" s="582"/>
      <c r="AE15" s="582"/>
      <c r="AF15" s="48">
        <f t="shared" si="6"/>
        <v>0</v>
      </c>
      <c r="AG15" s="572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69"/>
      <c r="J16" s="46"/>
      <c r="K16" s="44"/>
      <c r="L16" s="47"/>
      <c r="M16" s="62"/>
      <c r="N16" s="68"/>
      <c r="O16" s="47"/>
      <c r="P16" s="48"/>
      <c r="Q16" s="49"/>
      <c r="R16" s="572"/>
      <c r="S16" s="895"/>
      <c r="T16" s="89"/>
      <c r="U16" s="89"/>
      <c r="V16" s="569"/>
      <c r="W16" s="565">
        <f t="shared" si="8"/>
        <v>0</v>
      </c>
      <c r="X16" s="64"/>
      <c r="Y16" s="64"/>
      <c r="Z16" s="54"/>
      <c r="AA16" s="54"/>
      <c r="AB16" s="879"/>
      <c r="AC16" s="879"/>
      <c r="AD16" s="582"/>
      <c r="AE16" s="582"/>
      <c r="AF16" s="48">
        <f t="shared" si="6"/>
        <v>0</v>
      </c>
      <c r="AG16" s="572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1176</v>
      </c>
      <c r="D17" s="889" t="s">
        <v>1177</v>
      </c>
      <c r="E17" s="889"/>
      <c r="F17" s="356"/>
      <c r="G17" s="70"/>
      <c r="H17" s="71"/>
      <c r="I17" s="72"/>
      <c r="J17" s="70">
        <v>18.428571428571427</v>
      </c>
      <c r="K17" s="70">
        <v>2571.4285714285716</v>
      </c>
      <c r="L17" s="73">
        <v>140.92436974789916</v>
      </c>
      <c r="M17" s="70">
        <f t="shared" ref="M17:O17" si="9">AVERAGE(M5:M16)</f>
        <v>18.571428571428573</v>
      </c>
      <c r="N17" s="70">
        <f t="shared" si="9"/>
        <v>2410.9835967289387</v>
      </c>
      <c r="O17" s="73">
        <f t="shared" si="9"/>
        <v>130.63858666603508</v>
      </c>
      <c r="P17" s="65">
        <f t="shared" ref="P17:P28" si="10">M17-J17</f>
        <v>0.1428571428571459</v>
      </c>
      <c r="Q17" s="74">
        <f t="shared" ref="Q17:Q23" si="11">O17-L17</f>
        <v>-10.285783081864082</v>
      </c>
      <c r="R17" s="75">
        <f>O17/L17</f>
        <v>0.92701203418355238</v>
      </c>
      <c r="S17" s="895"/>
      <c r="T17" s="89"/>
      <c r="U17" s="89"/>
      <c r="V17" s="5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1</v>
      </c>
      <c r="AF17" s="65">
        <f t="shared" si="6"/>
        <v>-160.44497469963289</v>
      </c>
      <c r="AG17" s="573">
        <f t="shared" si="7"/>
        <v>0.93760473206125383</v>
      </c>
      <c r="AH17" s="895"/>
    </row>
    <row r="18" spans="1:34" ht="19.2" customHeight="1">
      <c r="A18" s="877" t="s">
        <v>1178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974</v>
      </c>
      <c r="H18" s="84">
        <f t="shared" ref="H18:H29" si="12">F18*G18</f>
        <v>26785</v>
      </c>
      <c r="I18" s="5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1498.4615384615377</v>
      </c>
      <c r="O18" s="86">
        <f t="shared" ref="O18:O23" si="14">N18/M18</f>
        <v>124.8717948717948</v>
      </c>
      <c r="P18" s="54">
        <f t="shared" si="10"/>
        <v>0</v>
      </c>
      <c r="Q18" s="88">
        <f t="shared" si="11"/>
        <v>-41.794871794871852</v>
      </c>
      <c r="R18" s="575">
        <f t="shared" ref="R18:R23" si="15">O18/L18</f>
        <v>0.74923076923076892</v>
      </c>
      <c r="S18" s="878">
        <f>R30</f>
        <v>0.86104569413281395</v>
      </c>
      <c r="T18" s="89">
        <v>0.125</v>
      </c>
      <c r="U18" s="89">
        <v>0.15208333333333335</v>
      </c>
      <c r="V18" s="582">
        <v>5</v>
      </c>
      <c r="W18" s="90">
        <f>(U18-T18)*24*60</f>
        <v>39.000000000000021</v>
      </c>
      <c r="X18" s="86"/>
      <c r="Y18" s="86"/>
      <c r="Z18" s="54"/>
      <c r="AA18" s="54"/>
      <c r="AB18" s="879"/>
      <c r="AC18" s="879"/>
      <c r="AD18" s="582"/>
      <c r="AE18" s="582"/>
      <c r="AF18" s="91">
        <f t="shared" si="6"/>
        <v>-501.53846153846234</v>
      </c>
      <c r="AG18" s="92">
        <f t="shared" si="7"/>
        <v>0.74923076923076881</v>
      </c>
      <c r="AH18" s="920">
        <f>AG30</f>
        <v>0.89906956499832447</v>
      </c>
    </row>
    <row r="19" spans="1:34" ht="19.2" customHeight="1">
      <c r="A19" s="877"/>
      <c r="B19" s="579" t="s">
        <v>127</v>
      </c>
      <c r="C19" s="578"/>
      <c r="D19" s="82" t="s">
        <v>60</v>
      </c>
      <c r="E19" s="83"/>
      <c r="F19" s="355">
        <v>36.86</v>
      </c>
      <c r="G19" s="57">
        <v>3159</v>
      </c>
      <c r="H19" s="84">
        <f t="shared" si="12"/>
        <v>116440.74</v>
      </c>
      <c r="I19" s="58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2178.6206896551721</v>
      </c>
      <c r="O19" s="95">
        <f t="shared" si="14"/>
        <v>121.03448275862067</v>
      </c>
      <c r="P19" s="54">
        <f t="shared" si="10"/>
        <v>1</v>
      </c>
      <c r="Q19" s="88">
        <f t="shared" si="11"/>
        <v>-11.318458417849911</v>
      </c>
      <c r="R19" s="575">
        <f t="shared" si="15"/>
        <v>0.91448275862068951</v>
      </c>
      <c r="S19" s="878"/>
      <c r="T19" s="89">
        <v>0.15625000000000003</v>
      </c>
      <c r="U19" s="89">
        <v>0.2166666666666667</v>
      </c>
      <c r="V19" s="582">
        <v>6</v>
      </c>
      <c r="W19" s="90">
        <f>(U19-T19)*24*60</f>
        <v>87.000000000000014</v>
      </c>
      <c r="X19" s="96"/>
      <c r="Y19" s="96"/>
      <c r="Z19" s="54"/>
      <c r="AA19" s="54"/>
      <c r="AB19" s="879"/>
      <c r="AC19" s="879"/>
      <c r="AD19" s="582"/>
      <c r="AE19" s="582"/>
      <c r="AF19" s="48">
        <f t="shared" si="6"/>
        <v>-71.3793103448279</v>
      </c>
      <c r="AG19" s="572">
        <f t="shared" si="7"/>
        <v>0.96827586206896543</v>
      </c>
      <c r="AH19" s="921"/>
    </row>
    <row r="20" spans="1:34" ht="19.2" customHeight="1">
      <c r="A20" s="877"/>
      <c r="B20" s="579" t="s">
        <v>129</v>
      </c>
      <c r="C20" s="55"/>
      <c r="D20" s="42" t="s">
        <v>62</v>
      </c>
      <c r="E20" s="83"/>
      <c r="F20" s="355">
        <v>38.39</v>
      </c>
      <c r="G20" s="57">
        <v>2020</v>
      </c>
      <c r="H20" s="84">
        <f t="shared" si="12"/>
        <v>77547.8</v>
      </c>
      <c r="I20" s="582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1425.8823529411764</v>
      </c>
      <c r="O20" s="95">
        <f t="shared" si="14"/>
        <v>83.875432525951553</v>
      </c>
      <c r="P20" s="54">
        <f t="shared" si="10"/>
        <v>1</v>
      </c>
      <c r="Q20" s="88">
        <f t="shared" si="11"/>
        <v>-18.374567474048447</v>
      </c>
      <c r="R20" s="575">
        <f t="shared" si="15"/>
        <v>0.82029762861566313</v>
      </c>
      <c r="S20" s="878"/>
      <c r="T20" s="89">
        <v>0.22152777777777782</v>
      </c>
      <c r="U20" s="89">
        <v>0.28055555555555561</v>
      </c>
      <c r="V20" s="582">
        <v>7</v>
      </c>
      <c r="W20" s="90">
        <f t="shared" ref="W20:W29" si="16">(U20-T20)*24*60</f>
        <v>85.000000000000014</v>
      </c>
      <c r="X20" s="96"/>
      <c r="Y20" s="96"/>
      <c r="Z20" s="54"/>
      <c r="AA20" s="54"/>
      <c r="AB20" s="879"/>
      <c r="AC20" s="879"/>
      <c r="AD20" s="582"/>
      <c r="AE20" s="582"/>
      <c r="AF20" s="91">
        <f t="shared" si="6"/>
        <v>-210.11764705882365</v>
      </c>
      <c r="AG20" s="92">
        <f t="shared" si="7"/>
        <v>0.87156623040414205</v>
      </c>
      <c r="AH20" s="921"/>
    </row>
    <row r="21" spans="1:34" ht="19.2" customHeight="1">
      <c r="A21" s="877"/>
      <c r="B21" s="579" t="s">
        <v>129</v>
      </c>
      <c r="C21" s="97"/>
      <c r="D21" s="98" t="s">
        <v>817</v>
      </c>
      <c r="E21" s="43"/>
      <c r="F21" s="355">
        <v>49.91</v>
      </c>
      <c r="G21" s="44">
        <v>2958.15</v>
      </c>
      <c r="H21" s="84">
        <f t="shared" si="12"/>
        <v>147641.2665</v>
      </c>
      <c r="I21" s="568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1419.9119999999998</v>
      </c>
      <c r="O21" s="95">
        <f t="shared" si="14"/>
        <v>83.524235294117631</v>
      </c>
      <c r="P21" s="54">
        <f t="shared" si="10"/>
        <v>0</v>
      </c>
      <c r="Q21" s="88">
        <f t="shared" si="11"/>
        <v>-4.7110588235294273</v>
      </c>
      <c r="R21" s="575">
        <f t="shared" si="15"/>
        <v>0.94660799999999978</v>
      </c>
      <c r="S21" s="878"/>
      <c r="T21" s="89">
        <v>0.29583333333333339</v>
      </c>
      <c r="U21" s="89">
        <v>0.38263888888888897</v>
      </c>
      <c r="V21" s="582">
        <v>22</v>
      </c>
      <c r="W21" s="90">
        <f t="shared" si="16"/>
        <v>125.00000000000003</v>
      </c>
      <c r="X21" s="96">
        <v>0.28472222222222221</v>
      </c>
      <c r="Y21" s="96">
        <v>0.2951388888888889</v>
      </c>
      <c r="Z21" s="54"/>
      <c r="AA21" s="54"/>
      <c r="AB21" s="879"/>
      <c r="AC21" s="879"/>
      <c r="AD21" s="582"/>
      <c r="AE21" s="582"/>
      <c r="AF21" s="48">
        <f t="shared" si="6"/>
        <v>-80.088000000000193</v>
      </c>
      <c r="AG21" s="572">
        <f t="shared" si="7"/>
        <v>0.94660799999999989</v>
      </c>
      <c r="AH21" s="922"/>
    </row>
    <row r="22" spans="1:34" ht="19.2" customHeight="1">
      <c r="A22" s="877"/>
      <c r="B22" s="579" t="s">
        <v>129</v>
      </c>
      <c r="C22" s="97"/>
      <c r="D22" s="42" t="s">
        <v>210</v>
      </c>
      <c r="E22" s="43"/>
      <c r="F22" s="355">
        <v>44.3</v>
      </c>
      <c r="G22" s="44">
        <v>3399</v>
      </c>
      <c r="H22" s="84">
        <f t="shared" si="12"/>
        <v>150575.69999999998</v>
      </c>
      <c r="I22" s="568"/>
      <c r="J22" s="93">
        <v>17</v>
      </c>
      <c r="K22" s="44">
        <v>1636</v>
      </c>
      <c r="L22" s="47">
        <v>96.235294117647058</v>
      </c>
      <c r="M22" s="93">
        <v>17</v>
      </c>
      <c r="N22" s="94">
        <f t="shared" si="13"/>
        <v>1426.1538461538464</v>
      </c>
      <c r="O22" s="95">
        <f t="shared" si="14"/>
        <v>83.891402714932141</v>
      </c>
      <c r="P22" s="54">
        <f t="shared" si="10"/>
        <v>0</v>
      </c>
      <c r="Q22" s="88">
        <f t="shared" si="11"/>
        <v>-12.343891402714917</v>
      </c>
      <c r="R22" s="575">
        <f t="shared" si="15"/>
        <v>0.87173217980063966</v>
      </c>
      <c r="S22" s="878"/>
      <c r="T22" s="89">
        <v>0.39861111111111119</v>
      </c>
      <c r="U22" s="89">
        <v>0.49791666666666673</v>
      </c>
      <c r="V22" s="582">
        <v>23</v>
      </c>
      <c r="W22" s="90">
        <f t="shared" si="16"/>
        <v>142.99999999999997</v>
      </c>
      <c r="X22" s="96">
        <v>0.38750000000000001</v>
      </c>
      <c r="Y22" s="96">
        <v>0.3972222222222222</v>
      </c>
      <c r="Z22" s="54"/>
      <c r="AA22" s="54"/>
      <c r="AB22" s="879"/>
      <c r="AC22" s="879"/>
      <c r="AD22" s="582"/>
      <c r="AE22" s="582"/>
      <c r="AF22" s="91">
        <f t="shared" si="6"/>
        <v>-209.84615384615358</v>
      </c>
      <c r="AG22" s="92">
        <f t="shared" si="7"/>
        <v>0.87173217980063966</v>
      </c>
      <c r="AH22" s="922"/>
    </row>
    <row r="23" spans="1:34" ht="19.2" customHeight="1">
      <c r="A23" s="877"/>
      <c r="B23" s="579" t="s">
        <v>127</v>
      </c>
      <c r="C23" s="97"/>
      <c r="D23" s="42" t="s">
        <v>54</v>
      </c>
      <c r="E23" s="43"/>
      <c r="F23" s="355">
        <v>38.479999999999997</v>
      </c>
      <c r="G23" s="44">
        <v>3151</v>
      </c>
      <c r="H23" s="84">
        <f t="shared" si="12"/>
        <v>121250.48</v>
      </c>
      <c r="I23" s="568"/>
      <c r="J23" s="93">
        <v>18</v>
      </c>
      <c r="K23" s="44">
        <v>2700</v>
      </c>
      <c r="L23" s="47">
        <v>150</v>
      </c>
      <c r="M23" s="93">
        <v>19</v>
      </c>
      <c r="N23" s="94">
        <f t="shared" si="13"/>
        <v>2589.863013698628</v>
      </c>
      <c r="O23" s="95">
        <f t="shared" si="14"/>
        <v>136.30857966834884</v>
      </c>
      <c r="P23" s="54">
        <f t="shared" si="10"/>
        <v>1</v>
      </c>
      <c r="Q23" s="88">
        <f t="shared" si="11"/>
        <v>-13.691420331651159</v>
      </c>
      <c r="R23" s="575">
        <f t="shared" si="15"/>
        <v>0.90872386445565889</v>
      </c>
      <c r="S23" s="878"/>
      <c r="T23" s="89">
        <v>0.53819444444444453</v>
      </c>
      <c r="U23" s="89">
        <v>0.58888888888888902</v>
      </c>
      <c r="V23" s="582">
        <v>5</v>
      </c>
      <c r="W23" s="90">
        <f t="shared" si="16"/>
        <v>73.000000000000057</v>
      </c>
      <c r="X23" s="96"/>
      <c r="Y23" s="96"/>
      <c r="Z23" s="54"/>
      <c r="AA23" s="54"/>
      <c r="AB23" s="879"/>
      <c r="AC23" s="879"/>
      <c r="AD23" s="582"/>
      <c r="AE23" s="582">
        <v>1</v>
      </c>
      <c r="AF23" s="48">
        <f t="shared" si="6"/>
        <v>-110.13698630137196</v>
      </c>
      <c r="AG23" s="572">
        <f t="shared" si="7"/>
        <v>0.95920852359208442</v>
      </c>
      <c r="AH23" s="922"/>
    </row>
    <row r="24" spans="1:34" ht="19.2" customHeight="1">
      <c r="A24" s="877"/>
      <c r="B24" s="57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568"/>
      <c r="J24" s="93"/>
      <c r="K24" s="44"/>
      <c r="L24" s="47"/>
      <c r="M24" s="93"/>
      <c r="N24" s="94"/>
      <c r="O24" s="95"/>
      <c r="P24" s="54"/>
      <c r="Q24" s="88"/>
      <c r="R24" s="575"/>
      <c r="S24" s="878"/>
      <c r="T24" s="89"/>
      <c r="U24" s="89"/>
      <c r="V24" s="582"/>
      <c r="W24" s="90">
        <f t="shared" si="16"/>
        <v>0</v>
      </c>
      <c r="X24" s="96"/>
      <c r="Y24" s="96"/>
      <c r="Z24" s="54"/>
      <c r="AA24" s="54"/>
      <c r="AB24" s="879"/>
      <c r="AC24" s="879"/>
      <c r="AD24" s="582"/>
      <c r="AE24" s="582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57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878"/>
      <c r="T25" s="89"/>
      <c r="U25" s="89"/>
      <c r="V25" s="582"/>
      <c r="W25" s="90">
        <f t="shared" si="16"/>
        <v>0</v>
      </c>
      <c r="X25" s="582"/>
      <c r="Y25" s="582"/>
      <c r="Z25" s="54"/>
      <c r="AA25" s="54"/>
      <c r="AB25" s="879"/>
      <c r="AC25" s="879"/>
      <c r="AD25" s="582"/>
      <c r="AE25" s="582"/>
      <c r="AF25" s="48">
        <f t="shared" si="6"/>
        <v>0</v>
      </c>
      <c r="AG25" s="572" t="e">
        <f t="shared" si="7"/>
        <v>#DIV/0!</v>
      </c>
      <c r="AH25" s="922"/>
    </row>
    <row r="26" spans="1:34" ht="19.2" customHeight="1">
      <c r="A26" s="877"/>
      <c r="B26" s="57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75"/>
      <c r="S26" s="878"/>
      <c r="T26" s="89"/>
      <c r="U26" s="89"/>
      <c r="V26" s="582"/>
      <c r="W26" s="90">
        <f t="shared" si="16"/>
        <v>0</v>
      </c>
      <c r="X26" s="582"/>
      <c r="Y26" s="582"/>
      <c r="Z26" s="54"/>
      <c r="AA26" s="54"/>
      <c r="AB26" s="879"/>
      <c r="AC26" s="879"/>
      <c r="AD26" s="582"/>
      <c r="AE26" s="58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75"/>
      <c r="S27" s="878"/>
      <c r="T27" s="89"/>
      <c r="U27" s="89"/>
      <c r="V27" s="582"/>
      <c r="W27" s="90">
        <f t="shared" si="16"/>
        <v>0</v>
      </c>
      <c r="X27" s="582"/>
      <c r="Y27" s="582"/>
      <c r="Z27" s="54"/>
      <c r="AA27" s="54"/>
      <c r="AB27" s="879"/>
      <c r="AC27" s="879"/>
      <c r="AD27" s="582"/>
      <c r="AE27" s="582"/>
      <c r="AF27" s="48">
        <f t="shared" si="6"/>
        <v>0</v>
      </c>
      <c r="AG27" s="572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75"/>
      <c r="S28" s="878"/>
      <c r="T28" s="89"/>
      <c r="U28" s="89"/>
      <c r="V28" s="582"/>
      <c r="W28" s="90">
        <f t="shared" si="16"/>
        <v>0</v>
      </c>
      <c r="X28" s="582"/>
      <c r="Y28" s="582"/>
      <c r="Z28" s="54"/>
      <c r="AA28" s="54"/>
      <c r="AB28" s="879"/>
      <c r="AC28" s="879"/>
      <c r="AD28" s="582"/>
      <c r="AE28" s="58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878"/>
      <c r="T29" s="89"/>
      <c r="U29" s="89"/>
      <c r="V29" s="582"/>
      <c r="W29" s="90">
        <f t="shared" si="16"/>
        <v>0</v>
      </c>
      <c r="X29" s="582"/>
      <c r="Y29" s="582"/>
      <c r="Z29" s="54"/>
      <c r="AA29" s="54"/>
      <c r="AB29" s="879"/>
      <c r="AC29" s="879"/>
      <c r="AD29" s="582"/>
      <c r="AE29" s="582"/>
      <c r="AF29" s="48">
        <f t="shared" si="6"/>
        <v>0</v>
      </c>
      <c r="AG29" s="572"/>
      <c r="AH29" s="922"/>
    </row>
    <row r="30" spans="1:34" ht="19.2" customHeight="1">
      <c r="A30" s="877"/>
      <c r="B30" s="99">
        <v>0</v>
      </c>
      <c r="C30" s="100" t="s">
        <v>1179</v>
      </c>
      <c r="D30" s="924" t="s">
        <v>1177</v>
      </c>
      <c r="E30" s="924"/>
      <c r="F30" s="359"/>
      <c r="G30" s="101"/>
      <c r="H30" s="102"/>
      <c r="I30" s="103"/>
      <c r="J30" s="101">
        <v>16.166666666666668</v>
      </c>
      <c r="K30" s="101">
        <v>1953.6666666666667</v>
      </c>
      <c r="L30" s="104">
        <v>122.6233660130719</v>
      </c>
      <c r="M30" s="101">
        <f t="shared" ref="M30:O30" si="17">AVERAGE(M18:M29)</f>
        <v>16.666666666666668</v>
      </c>
      <c r="N30" s="101">
        <f t="shared" si="17"/>
        <v>1756.4822401517267</v>
      </c>
      <c r="O30" s="104">
        <f t="shared" si="17"/>
        <v>105.5843213056276</v>
      </c>
      <c r="P30" s="54">
        <f t="shared" ref="P30:P37" si="18">M30-J30</f>
        <v>0.5</v>
      </c>
      <c r="Q30" s="88">
        <f t="shared" ref="Q30:Q37" si="19">O30-L30</f>
        <v>-17.039044707444305</v>
      </c>
      <c r="R30" s="105">
        <f t="shared" ref="R30:R37" si="20">O30/L30</f>
        <v>0.86104569413281395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1</v>
      </c>
      <c r="AF30" s="108">
        <f t="shared" si="6"/>
        <v>-197.18442651494001</v>
      </c>
      <c r="AG30" s="109">
        <f t="shared" ref="AG30" si="21">N30/K30</f>
        <v>0.89906956499832447</v>
      </c>
      <c r="AH30" s="923"/>
    </row>
    <row r="31" spans="1:34" ht="19.2" customHeight="1">
      <c r="A31" s="914" t="s">
        <v>1180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1537.25</v>
      </c>
      <c r="H31" s="112">
        <f t="shared" ref="H31:H40" si="22">F31*G31</f>
        <v>40737.125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1418.9999999999998</v>
      </c>
      <c r="O31" s="115">
        <f t="shared" ref="O31:O37" si="24">N31/M31</f>
        <v>118.24999999999999</v>
      </c>
      <c r="P31" s="116">
        <f t="shared" si="18"/>
        <v>0</v>
      </c>
      <c r="Q31" s="117">
        <f t="shared" si="19"/>
        <v>-48.416666666666671</v>
      </c>
      <c r="R31" s="576">
        <f t="shared" si="20"/>
        <v>0.70949999999999991</v>
      </c>
      <c r="S31" s="915">
        <f>R43</f>
        <v>0.8316117237771733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-581.00000000000023</v>
      </c>
      <c r="AG31" s="120">
        <f t="shared" si="7"/>
        <v>0.70949999999999991</v>
      </c>
      <c r="AH31" s="893">
        <f>AG43</f>
        <v>0.8436494518297889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2085</v>
      </c>
      <c r="H32" s="84">
        <f t="shared" si="22"/>
        <v>73663.05</v>
      </c>
      <c r="I32" s="5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1867.1641791044776</v>
      </c>
      <c r="O32" s="47">
        <f t="shared" si="24"/>
        <v>155.59701492537314</v>
      </c>
      <c r="P32" s="116">
        <f t="shared" si="18"/>
        <v>0</v>
      </c>
      <c r="Q32" s="49">
        <f t="shared" si="19"/>
        <v>-20.902985074626855</v>
      </c>
      <c r="R32" s="572">
        <f t="shared" si="20"/>
        <v>0.88156948966217075</v>
      </c>
      <c r="S32" s="878"/>
      <c r="T32" s="89">
        <v>0.17500000000000002</v>
      </c>
      <c r="U32" s="89">
        <v>0.2215277777777778</v>
      </c>
      <c r="V32" s="142">
        <v>7</v>
      </c>
      <c r="W32" s="90">
        <f t="shared" si="25"/>
        <v>67</v>
      </c>
      <c r="X32" s="123"/>
      <c r="Y32" s="123"/>
      <c r="Z32" s="124"/>
      <c r="AA32" s="124"/>
      <c r="AB32" s="879"/>
      <c r="AC32" s="879"/>
      <c r="AD32" s="582"/>
      <c r="AE32" s="582"/>
      <c r="AF32" s="48">
        <f t="shared" si="6"/>
        <v>-250.83582089552237</v>
      </c>
      <c r="AG32" s="572">
        <f t="shared" si="7"/>
        <v>0.88156948966217075</v>
      </c>
      <c r="AH32" s="894"/>
    </row>
    <row r="33" spans="1:34" ht="19.2" customHeight="1">
      <c r="A33" s="907"/>
      <c r="B33" s="121" t="s">
        <v>132</v>
      </c>
      <c r="C33" s="582"/>
      <c r="D33" s="42" t="s">
        <v>144</v>
      </c>
      <c r="E33" s="83"/>
      <c r="F33" s="355">
        <v>54.09</v>
      </c>
      <c r="G33" s="134">
        <v>778.19999999999993</v>
      </c>
      <c r="H33" s="84">
        <f t="shared" si="22"/>
        <v>42092.837999999996</v>
      </c>
      <c r="I33" s="582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1261.9459459459465</v>
      </c>
      <c r="O33" s="47">
        <f t="shared" si="24"/>
        <v>70.108108108108141</v>
      </c>
      <c r="P33" s="116">
        <f t="shared" si="18"/>
        <v>0</v>
      </c>
      <c r="Q33" s="49">
        <f t="shared" si="19"/>
        <v>-13.225225225225188</v>
      </c>
      <c r="R33" s="572">
        <f t="shared" si="20"/>
        <v>0.84129729729729774</v>
      </c>
      <c r="S33" s="878"/>
      <c r="T33" s="89">
        <v>0.23750000000000002</v>
      </c>
      <c r="U33" s="89">
        <v>0.26319444444444445</v>
      </c>
      <c r="V33" s="142">
        <v>23</v>
      </c>
      <c r="W33" s="90">
        <f t="shared" si="25"/>
        <v>36.999999999999986</v>
      </c>
      <c r="X33" s="123">
        <v>0.22569444444444445</v>
      </c>
      <c r="Y33" s="123">
        <v>0.23611111111111113</v>
      </c>
      <c r="Z33" s="124"/>
      <c r="AA33" s="124"/>
      <c r="AB33" s="879"/>
      <c r="AC33" s="879"/>
      <c r="AD33" s="582"/>
      <c r="AE33" s="582"/>
      <c r="AF33" s="48">
        <f t="shared" si="6"/>
        <v>-238.05405405405349</v>
      </c>
      <c r="AG33" s="125">
        <f t="shared" si="7"/>
        <v>0.84129729729729763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1279</v>
      </c>
      <c r="H34" s="84">
        <f t="shared" si="22"/>
        <v>72173.97</v>
      </c>
      <c r="I34" s="582"/>
      <c r="J34" s="113">
        <v>17</v>
      </c>
      <c r="K34" s="94">
        <v>1636</v>
      </c>
      <c r="L34" s="95">
        <v>96.235294117647058</v>
      </c>
      <c r="M34" s="149">
        <v>17</v>
      </c>
      <c r="N34" s="44">
        <f t="shared" si="23"/>
        <v>1300.6779661016944</v>
      </c>
      <c r="O34" s="47">
        <f t="shared" si="24"/>
        <v>76.510468594217315</v>
      </c>
      <c r="P34" s="116">
        <f t="shared" si="18"/>
        <v>0</v>
      </c>
      <c r="Q34" s="49">
        <f t="shared" si="19"/>
        <v>-19.724825523429743</v>
      </c>
      <c r="R34" s="572">
        <f t="shared" si="20"/>
        <v>0.79503543160250267</v>
      </c>
      <c r="S34" s="878"/>
      <c r="T34" s="89">
        <v>0.26805555555555555</v>
      </c>
      <c r="U34" s="89">
        <v>0.30902777777777779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879"/>
      <c r="AC34" s="879"/>
      <c r="AD34" s="582"/>
      <c r="AE34" s="582"/>
      <c r="AF34" s="48">
        <f t="shared" si="6"/>
        <v>-335.32203389830556</v>
      </c>
      <c r="AG34" s="125">
        <f t="shared" si="7"/>
        <v>0.79503543160250267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1762</v>
      </c>
      <c r="H35" s="84">
        <f t="shared" si="22"/>
        <v>76012.680000000008</v>
      </c>
      <c r="I35" s="568"/>
      <c r="J35" s="46">
        <v>16</v>
      </c>
      <c r="K35" s="44">
        <v>1440</v>
      </c>
      <c r="L35" s="47">
        <v>90</v>
      </c>
      <c r="M35" s="149">
        <v>16</v>
      </c>
      <c r="N35" s="44">
        <f t="shared" si="23"/>
        <v>1289.2682926829264</v>
      </c>
      <c r="O35" s="47">
        <f t="shared" si="24"/>
        <v>80.579268292682897</v>
      </c>
      <c r="P35" s="116">
        <f t="shared" si="18"/>
        <v>0</v>
      </c>
      <c r="Q35" s="49">
        <f t="shared" si="19"/>
        <v>-9.4207317073171026</v>
      </c>
      <c r="R35" s="572">
        <f t="shared" si="20"/>
        <v>0.89532520325203224</v>
      </c>
      <c r="S35" s="878"/>
      <c r="T35" s="89">
        <v>0.31388888888888888</v>
      </c>
      <c r="U35" s="89">
        <v>0.37083333333333335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879"/>
      <c r="AC35" s="879"/>
      <c r="AD35" s="582"/>
      <c r="AE35" s="582"/>
      <c r="AF35" s="116">
        <f t="shared" si="6"/>
        <v>-150.73170731707364</v>
      </c>
      <c r="AG35" s="120">
        <f t="shared" si="7"/>
        <v>0.89532520325203224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2812.6</v>
      </c>
      <c r="H36" s="84">
        <f t="shared" si="22"/>
        <v>140376.86599999998</v>
      </c>
      <c r="I36" s="58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1318.4062499999998</v>
      </c>
      <c r="O36" s="47">
        <f t="shared" si="24"/>
        <v>82.400390624999986</v>
      </c>
      <c r="P36" s="116">
        <f t="shared" si="18"/>
        <v>1</v>
      </c>
      <c r="Q36" s="49">
        <f t="shared" si="19"/>
        <v>-17.599609375000014</v>
      </c>
      <c r="R36" s="572">
        <f t="shared" si="20"/>
        <v>0.82400390624999986</v>
      </c>
      <c r="S36" s="878"/>
      <c r="T36" s="89">
        <v>0.38611111111111113</v>
      </c>
      <c r="U36" s="89">
        <v>0.47500000000000003</v>
      </c>
      <c r="V36" s="134">
        <v>22</v>
      </c>
      <c r="W36" s="90">
        <f t="shared" si="25"/>
        <v>128.00000000000003</v>
      </c>
      <c r="X36" s="123">
        <v>0.375</v>
      </c>
      <c r="Y36" s="123">
        <v>0.38541666666666669</v>
      </c>
      <c r="Z36" s="124"/>
      <c r="AA36" s="124"/>
      <c r="AB36" s="879"/>
      <c r="AC36" s="879"/>
      <c r="AD36" s="582"/>
      <c r="AE36" s="582"/>
      <c r="AF36" s="48">
        <f t="shared" si="6"/>
        <v>-181.59375000000023</v>
      </c>
      <c r="AG36" s="572">
        <f t="shared" si="7"/>
        <v>0.87893749999999982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4157</v>
      </c>
      <c r="H37" s="84">
        <f t="shared" si="22"/>
        <v>157134.59999999998</v>
      </c>
      <c r="I37" s="58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2421.5533980582532</v>
      </c>
      <c r="O37" s="47">
        <f t="shared" si="24"/>
        <v>127.45017884517122</v>
      </c>
      <c r="P37" s="116">
        <f t="shared" si="18"/>
        <v>0</v>
      </c>
      <c r="Q37" s="49">
        <f t="shared" si="19"/>
        <v>-14.655084312723517</v>
      </c>
      <c r="R37" s="572">
        <f t="shared" si="20"/>
        <v>0.89687162891046412</v>
      </c>
      <c r="S37" s="878"/>
      <c r="T37" s="89">
        <v>0.51527777777777783</v>
      </c>
      <c r="U37" s="89">
        <v>0.58680555555555558</v>
      </c>
      <c r="V37" s="134">
        <v>5</v>
      </c>
      <c r="W37" s="90">
        <f t="shared" si="25"/>
        <v>102.99999999999996</v>
      </c>
      <c r="X37" s="123"/>
      <c r="Y37" s="123"/>
      <c r="Z37" s="124"/>
      <c r="AA37" s="124"/>
      <c r="AB37" s="879"/>
      <c r="AC37" s="879"/>
      <c r="AD37" s="582"/>
      <c r="AE37" s="582"/>
      <c r="AF37" s="48">
        <f t="shared" si="6"/>
        <v>-278.44660194174685</v>
      </c>
      <c r="AG37" s="125">
        <f t="shared" si="7"/>
        <v>0.89687162891046412</v>
      </c>
      <c r="AH37" s="895"/>
    </row>
    <row r="38" spans="1:34" ht="19.2" customHeight="1">
      <c r="A38" s="907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582"/>
      <c r="J38" s="113"/>
      <c r="K38" s="94"/>
      <c r="L38" s="95"/>
      <c r="M38" s="149"/>
      <c r="N38" s="44"/>
      <c r="O38" s="47"/>
      <c r="P38" s="116"/>
      <c r="Q38" s="49"/>
      <c r="R38" s="572"/>
      <c r="S38" s="87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79"/>
      <c r="AC38" s="879"/>
      <c r="AD38" s="582"/>
      <c r="AE38" s="582"/>
      <c r="AF38" s="48">
        <f t="shared" si="6"/>
        <v>0</v>
      </c>
      <c r="AG38" s="125" t="e">
        <f t="shared" si="7"/>
        <v>#DIV/0!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82"/>
      <c r="J39" s="46"/>
      <c r="K39" s="44"/>
      <c r="L39" s="47"/>
      <c r="M39" s="571"/>
      <c r="N39" s="44"/>
      <c r="O39" s="47"/>
      <c r="P39" s="116"/>
      <c r="Q39" s="49"/>
      <c r="R39" s="572"/>
      <c r="S39" s="878"/>
      <c r="T39" s="89"/>
      <c r="U39" s="89"/>
      <c r="V39" s="582"/>
      <c r="W39" s="90">
        <f t="shared" si="25"/>
        <v>0</v>
      </c>
      <c r="X39" s="123"/>
      <c r="Y39" s="123"/>
      <c r="Z39" s="124"/>
      <c r="AA39" s="124"/>
      <c r="AB39" s="879"/>
      <c r="AC39" s="879"/>
      <c r="AD39" s="582"/>
      <c r="AE39" s="582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68"/>
      <c r="J40" s="46"/>
      <c r="K40" s="44"/>
      <c r="L40" s="47"/>
      <c r="M40" s="566"/>
      <c r="N40" s="44"/>
      <c r="O40" s="47"/>
      <c r="P40" s="116"/>
      <c r="Q40" s="49"/>
      <c r="R40" s="572"/>
      <c r="S40" s="878"/>
      <c r="T40" s="89"/>
      <c r="U40" s="89"/>
      <c r="V40" s="582"/>
      <c r="W40" s="90">
        <f t="shared" si="25"/>
        <v>0</v>
      </c>
      <c r="X40" s="123"/>
      <c r="Y40" s="123"/>
      <c r="Z40" s="124"/>
      <c r="AA40" s="124"/>
      <c r="AB40" s="879"/>
      <c r="AC40" s="879"/>
      <c r="AD40" s="582"/>
      <c r="AE40" s="582"/>
      <c r="AF40" s="48">
        <f t="shared" si="6"/>
        <v>0</v>
      </c>
      <c r="AG40" s="572" t="e">
        <f t="shared" si="7"/>
        <v>#DIV/0!</v>
      </c>
      <c r="AH40" s="895"/>
    </row>
    <row r="41" spans="1:34" ht="19.2" customHeight="1">
      <c r="A41" s="907"/>
      <c r="B41" s="582">
        <v>0</v>
      </c>
      <c r="C41" s="55"/>
      <c r="D41" s="82"/>
      <c r="E41" s="83"/>
      <c r="F41" s="355" t="s">
        <v>133</v>
      </c>
      <c r="G41" s="57"/>
      <c r="H41" s="84"/>
      <c r="I41" s="582"/>
      <c r="J41" s="87"/>
      <c r="K41" s="57"/>
      <c r="L41" s="86"/>
      <c r="M41" s="571"/>
      <c r="N41" s="57"/>
      <c r="O41" s="86"/>
      <c r="P41" s="54"/>
      <c r="Q41" s="88"/>
      <c r="R41" s="575"/>
      <c r="S41" s="878"/>
      <c r="T41" s="89"/>
      <c r="U41" s="89"/>
      <c r="V41" s="582"/>
      <c r="W41" s="90">
        <f t="shared" si="25"/>
        <v>0</v>
      </c>
      <c r="X41" s="123"/>
      <c r="Y41" s="123"/>
      <c r="Z41" s="124"/>
      <c r="AA41" s="124"/>
      <c r="AB41" s="879"/>
      <c r="AC41" s="879"/>
      <c r="AD41" s="582"/>
      <c r="AE41" s="582"/>
      <c r="AF41" s="48"/>
      <c r="AG41" s="129"/>
      <c r="AH41" s="895"/>
    </row>
    <row r="42" spans="1:34" ht="19.2" customHeight="1">
      <c r="A42" s="907"/>
      <c r="B42" s="5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82"/>
      <c r="J42" s="87"/>
      <c r="K42" s="57"/>
      <c r="L42" s="86"/>
      <c r="M42" s="571"/>
      <c r="N42" s="57"/>
      <c r="O42" s="86"/>
      <c r="P42" s="54"/>
      <c r="Q42" s="88"/>
      <c r="R42" s="575"/>
      <c r="S42" s="878"/>
      <c r="T42" s="89"/>
      <c r="U42" s="89"/>
      <c r="V42" s="582"/>
      <c r="W42" s="90">
        <f t="shared" si="25"/>
        <v>0</v>
      </c>
      <c r="X42" s="123"/>
      <c r="Y42" s="123"/>
      <c r="Z42" s="124"/>
      <c r="AA42" s="124"/>
      <c r="AB42" s="879"/>
      <c r="AC42" s="879"/>
      <c r="AD42" s="582"/>
      <c r="AE42" s="58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1181</v>
      </c>
      <c r="D43" s="875" t="s">
        <v>1177</v>
      </c>
      <c r="E43" s="875"/>
      <c r="F43" s="359"/>
      <c r="G43" s="101"/>
      <c r="H43" s="102"/>
      <c r="I43" s="103"/>
      <c r="J43" s="101">
        <v>15.571428571428571</v>
      </c>
      <c r="K43" s="101">
        <v>1842</v>
      </c>
      <c r="L43" s="104">
        <v>122.12007961079166</v>
      </c>
      <c r="M43" s="101">
        <f t="shared" ref="M43:O43" si="26">AVERAGE(M31:M42)</f>
        <v>15.714285714285714</v>
      </c>
      <c r="N43" s="101">
        <f t="shared" si="26"/>
        <v>1554.0022902704711</v>
      </c>
      <c r="O43" s="104">
        <f t="shared" si="26"/>
        <v>101.55648991293609</v>
      </c>
      <c r="P43" s="54">
        <f>M43-J43</f>
        <v>0.14285714285714235</v>
      </c>
      <c r="Q43" s="88">
        <f>N43-K43</f>
        <v>-287.99770972952888</v>
      </c>
      <c r="R43" s="105">
        <f t="shared" ref="R43:R50" si="27">O43/L43</f>
        <v>0.8316117237771733</v>
      </c>
      <c r="S43" s="878"/>
      <c r="T43" s="89"/>
      <c r="U43" s="89"/>
      <c r="V43" s="582"/>
      <c r="W43" s="58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0</v>
      </c>
      <c r="AF43" s="48">
        <f t="shared" ref="AF43:AF54" si="28">N43-K43</f>
        <v>-287.99770972952888</v>
      </c>
      <c r="AG43" s="573">
        <f t="shared" si="7"/>
        <v>0.8436494518297889</v>
      </c>
      <c r="AH43" s="895"/>
    </row>
    <row r="44" spans="1:34" s="145" customFormat="1" ht="19.2" customHeight="1">
      <c r="A44" s="917" t="s">
        <v>1182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1702</v>
      </c>
      <c r="H44" s="45">
        <f>F44*G44</f>
        <v>42090.46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2172.7659574468089</v>
      </c>
      <c r="O44" s="138">
        <f t="shared" ref="O44:O50" si="30">N44/M44</f>
        <v>434.55319148936178</v>
      </c>
      <c r="P44" s="51">
        <f t="shared" ref="P44:P50" si="31">M44-J44</f>
        <v>1</v>
      </c>
      <c r="Q44" s="139">
        <f t="shared" ref="Q44:Q50" si="32">O44-L44</f>
        <v>-65.44680851063822</v>
      </c>
      <c r="R44" s="140">
        <f t="shared" si="27"/>
        <v>0.86910638297872356</v>
      </c>
      <c r="S44" s="894">
        <f>R56</f>
        <v>0.92428567722713673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879"/>
      <c r="AC44" s="879"/>
      <c r="AD44" s="582"/>
      <c r="AE44" s="582"/>
      <c r="AF44" s="144">
        <f t="shared" si="28"/>
        <v>172.7659574468089</v>
      </c>
      <c r="AG44" s="577">
        <f t="shared" si="7"/>
        <v>1.0863829787234045</v>
      </c>
      <c r="AH44" s="911">
        <f>AG56</f>
        <v>1.0123152191278852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1730</v>
      </c>
      <c r="H45" s="45">
        <f>F45*G45</f>
        <v>42782.9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2118.3673469387759</v>
      </c>
      <c r="O45" s="138">
        <f t="shared" si="30"/>
        <v>423.67346938775518</v>
      </c>
      <c r="P45" s="51">
        <f t="shared" si="31"/>
        <v>1</v>
      </c>
      <c r="Q45" s="139">
        <f t="shared" si="32"/>
        <v>-76.326530612244824</v>
      </c>
      <c r="R45" s="140">
        <f t="shared" si="27"/>
        <v>0.84734693877551037</v>
      </c>
      <c r="S45" s="894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879"/>
      <c r="AC45" s="879"/>
      <c r="AD45" s="582"/>
      <c r="AE45" s="582"/>
      <c r="AF45" s="144">
        <f t="shared" si="28"/>
        <v>118.36734693877588</v>
      </c>
      <c r="AG45" s="577">
        <f t="shared" si="7"/>
        <v>1.059183673469388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1713</v>
      </c>
      <c r="H46" s="45">
        <f t="shared" ref="H46:H51" si="34">F46*G46</f>
        <v>53839.59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1468.2857142857144</v>
      </c>
      <c r="O46" s="138">
        <f t="shared" si="30"/>
        <v>209.75510204081635</v>
      </c>
      <c r="P46" s="51">
        <f t="shared" si="31"/>
        <v>0</v>
      </c>
      <c r="Q46" s="139">
        <f t="shared" si="32"/>
        <v>-4.5306122448979238</v>
      </c>
      <c r="R46" s="140">
        <f t="shared" si="27"/>
        <v>0.97885714285714298</v>
      </c>
      <c r="S46" s="894"/>
      <c r="T46" s="89">
        <v>0.20902777777777776</v>
      </c>
      <c r="U46" s="89">
        <v>0.25763888888888886</v>
      </c>
      <c r="V46" s="142">
        <v>20</v>
      </c>
      <c r="W46" s="143">
        <f t="shared" si="33"/>
        <v>69.999999999999986</v>
      </c>
      <c r="X46" s="123">
        <v>0.19999999999999998</v>
      </c>
      <c r="Y46" s="123">
        <v>0.20833333333333334</v>
      </c>
      <c r="Z46" s="124"/>
      <c r="AA46" s="124"/>
      <c r="AB46" s="879"/>
      <c r="AC46" s="879"/>
      <c r="AD46" s="582"/>
      <c r="AE46" s="582"/>
      <c r="AF46" s="144">
        <f t="shared" si="28"/>
        <v>-31.714285714285552</v>
      </c>
      <c r="AG46" s="577">
        <f t="shared" si="7"/>
        <v>0.97885714285714298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2990</v>
      </c>
      <c r="H47" s="45">
        <f t="shared" si="34"/>
        <v>85125.3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1458.5365853658541</v>
      </c>
      <c r="O47" s="138">
        <f t="shared" si="30"/>
        <v>208.36236933797915</v>
      </c>
      <c r="P47" s="51">
        <f t="shared" si="31"/>
        <v>0</v>
      </c>
      <c r="Q47" s="139">
        <f t="shared" si="32"/>
        <v>-5.9233449477351314</v>
      </c>
      <c r="R47" s="140">
        <f t="shared" si="27"/>
        <v>0.97235772357723604</v>
      </c>
      <c r="S47" s="894"/>
      <c r="T47" s="89">
        <v>0.27152777777777776</v>
      </c>
      <c r="U47" s="89">
        <v>0.3569444444444444</v>
      </c>
      <c r="V47" s="137">
        <v>20</v>
      </c>
      <c r="W47" s="143">
        <f t="shared" si="33"/>
        <v>122.99999999999996</v>
      </c>
      <c r="X47" s="123">
        <v>0.26250000000000001</v>
      </c>
      <c r="Y47" s="123">
        <v>0.27083333333333331</v>
      </c>
      <c r="Z47" s="124"/>
      <c r="AA47" s="124"/>
      <c r="AB47" s="879"/>
      <c r="AC47" s="879"/>
      <c r="AD47" s="582">
        <v>1</v>
      </c>
      <c r="AE47" s="582"/>
      <c r="AF47" s="144">
        <f t="shared" si="28"/>
        <v>-41.46341463414592</v>
      </c>
      <c r="AG47" s="577">
        <f t="shared" si="7"/>
        <v>0.97235772357723604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1505</v>
      </c>
      <c r="H48" s="45">
        <f t="shared" si="34"/>
        <v>17849.3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1456.4516129032254</v>
      </c>
      <c r="O48" s="138">
        <f t="shared" si="30"/>
        <v>242.74193548387089</v>
      </c>
      <c r="P48" s="51">
        <f t="shared" si="31"/>
        <v>0</v>
      </c>
      <c r="Q48" s="139">
        <f t="shared" si="32"/>
        <v>-7.2580645161291102</v>
      </c>
      <c r="R48" s="140">
        <f t="shared" si="27"/>
        <v>0.97096774193548352</v>
      </c>
      <c r="S48" s="894"/>
      <c r="T48" s="89">
        <v>0.37083333333333329</v>
      </c>
      <c r="U48" s="89">
        <v>0.41388888888888886</v>
      </c>
      <c r="V48" s="134">
        <v>20</v>
      </c>
      <c r="W48" s="143">
        <f t="shared" si="33"/>
        <v>62.000000000000021</v>
      </c>
      <c r="X48" s="123">
        <v>0.3611111111111111</v>
      </c>
      <c r="Y48" s="123">
        <v>0.36944444444444446</v>
      </c>
      <c r="Z48" s="124"/>
      <c r="AA48" s="124"/>
      <c r="AB48" s="879"/>
      <c r="AC48" s="879"/>
      <c r="AD48" s="582"/>
      <c r="AE48" s="582"/>
      <c r="AF48" s="144">
        <f t="shared" si="28"/>
        <v>-43.548387096774604</v>
      </c>
      <c r="AG48" s="577">
        <f t="shared" si="7"/>
        <v>0.97096774193548363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3561.25</v>
      </c>
      <c r="H49" s="45">
        <f t="shared" si="34"/>
        <v>35933.012499999997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1483.854166666667</v>
      </c>
      <c r="O49" s="138">
        <f t="shared" si="30"/>
        <v>247.30902777777783</v>
      </c>
      <c r="P49" s="51">
        <f t="shared" si="31"/>
        <v>0</v>
      </c>
      <c r="Q49" s="139">
        <f t="shared" si="32"/>
        <v>-2.6909722222221717</v>
      </c>
      <c r="R49" s="140">
        <f t="shared" si="27"/>
        <v>0.98923611111111132</v>
      </c>
      <c r="S49" s="894"/>
      <c r="T49" s="89">
        <v>0.42083333333333328</v>
      </c>
      <c r="U49" s="89">
        <v>0.52083333333333326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879"/>
      <c r="AC49" s="879"/>
      <c r="AD49" s="582"/>
      <c r="AE49" s="582"/>
      <c r="AF49" s="144">
        <f t="shared" si="28"/>
        <v>-16.14583333333303</v>
      </c>
      <c r="AG49" s="577">
        <f t="shared" si="7"/>
        <v>0.98923611111111132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2991.45</v>
      </c>
      <c r="H50" s="45">
        <f t="shared" si="34"/>
        <v>30183.730499999998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1483.3636363636356</v>
      </c>
      <c r="O50" s="138">
        <f t="shared" si="30"/>
        <v>247.22727272727261</v>
      </c>
      <c r="P50" s="51">
        <f t="shared" si="31"/>
        <v>0</v>
      </c>
      <c r="Q50" s="139">
        <f t="shared" si="32"/>
        <v>-2.7727272727273942</v>
      </c>
      <c r="R50" s="140">
        <f t="shared" si="27"/>
        <v>0.9889090909090904</v>
      </c>
      <c r="S50" s="894"/>
      <c r="T50" s="89">
        <v>0.56111111111111101</v>
      </c>
      <c r="U50" s="89">
        <v>0.64513888888888882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879"/>
      <c r="AC50" s="879"/>
      <c r="AD50" s="582"/>
      <c r="AE50" s="582"/>
      <c r="AF50" s="144">
        <f t="shared" si="28"/>
        <v>-16.636363636364422</v>
      </c>
      <c r="AG50" s="577">
        <f t="shared" si="7"/>
        <v>0.9889090909090904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582"/>
      <c r="AE51" s="582"/>
      <c r="AF51" s="144">
        <f t="shared" si="28"/>
        <v>0</v>
      </c>
      <c r="AG51" s="577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582"/>
      <c r="AE52" s="582"/>
      <c r="AF52" s="144">
        <f t="shared" si="28"/>
        <v>0</v>
      </c>
      <c r="AG52" s="577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582"/>
      <c r="AE53" s="582"/>
      <c r="AF53" s="144">
        <f t="shared" si="28"/>
        <v>0</v>
      </c>
      <c r="AG53" s="577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582"/>
      <c r="AE54" s="582"/>
      <c r="AF54" s="144">
        <f t="shared" si="28"/>
        <v>0</v>
      </c>
      <c r="AG54" s="577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582"/>
      <c r="AE55" s="582"/>
      <c r="AF55" s="144"/>
      <c r="AG55" s="577"/>
      <c r="AH55" s="911"/>
    </row>
    <row r="56" spans="1:34" ht="19.2" customHeight="1">
      <c r="A56" s="919"/>
      <c r="B56" s="157">
        <v>0</v>
      </c>
      <c r="C56" s="268" t="s">
        <v>1183</v>
      </c>
      <c r="D56" s="916" t="s">
        <v>1177</v>
      </c>
      <c r="E56" s="875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1663.0892885672401</v>
      </c>
      <c r="O56" s="104">
        <f t="shared" si="35"/>
        <v>287.66033832069053</v>
      </c>
      <c r="P56" s="158">
        <f>M56-J56</f>
        <v>0.28571428571428559</v>
      </c>
      <c r="Q56" s="117">
        <f>N56-K56</f>
        <v>20.232145710097257</v>
      </c>
      <c r="R56" s="159">
        <f t="shared" ref="R56:R61" si="36">O56/L56</f>
        <v>0.92428567722713673</v>
      </c>
      <c r="S56" s="894"/>
      <c r="T56" s="160"/>
      <c r="U56" s="160"/>
      <c r="V56" s="5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0</v>
      </c>
      <c r="AF56" s="162">
        <f>N56-K56</f>
        <v>20.232145710097257</v>
      </c>
      <c r="AG56" s="575">
        <f>N56/K56</f>
        <v>1.0123152191278852</v>
      </c>
      <c r="AH56" s="911"/>
    </row>
    <row r="57" spans="1:34" ht="19.2" customHeight="1">
      <c r="A57" s="906" t="s">
        <v>1184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1120</v>
      </c>
      <c r="H57" s="84">
        <f t="shared" ref="H57:H66" si="37">F57*G57</f>
        <v>31651.200000000001</v>
      </c>
      <c r="I57" s="582"/>
      <c r="J57" s="87">
        <v>7</v>
      </c>
      <c r="K57" s="57">
        <v>1500</v>
      </c>
      <c r="L57" s="86">
        <v>214.28571428571428</v>
      </c>
      <c r="M57" s="571">
        <v>7</v>
      </c>
      <c r="N57" s="57">
        <f t="shared" ref="N57:N61" si="38">G57/W57*60</f>
        <v>1460.8695652173915</v>
      </c>
      <c r="O57" s="86">
        <f t="shared" ref="O57:O61" si="39">N57/M57</f>
        <v>208.69565217391306</v>
      </c>
      <c r="P57" s="165">
        <f t="shared" ref="P57:P61" si="40">M57-J57</f>
        <v>0</v>
      </c>
      <c r="Q57" s="49">
        <f t="shared" ref="Q57:Q61" si="41">O57-L57</f>
        <v>-5.5900621118012168</v>
      </c>
      <c r="R57" s="572">
        <f t="shared" si="36"/>
        <v>0.97391304347826102</v>
      </c>
      <c r="S57" s="894">
        <f>R69</f>
        <v>0.98465214190853489</v>
      </c>
      <c r="T57" s="50">
        <v>0.125</v>
      </c>
      <c r="U57" s="50">
        <v>0.15694444444444444</v>
      </c>
      <c r="V57" s="568">
        <v>5</v>
      </c>
      <c r="W57" s="565">
        <f>(U57-T57)*24*60</f>
        <v>46</v>
      </c>
      <c r="X57" s="53"/>
      <c r="Y57" s="53"/>
      <c r="Z57" s="54"/>
      <c r="AA57" s="54"/>
      <c r="AB57" s="879"/>
      <c r="AC57" s="879"/>
      <c r="AD57" s="582"/>
      <c r="AE57" s="582"/>
      <c r="AF57" s="48">
        <f t="shared" si="6"/>
        <v>-39.130434782608518</v>
      </c>
      <c r="AG57" s="576">
        <f t="shared" si="7"/>
        <v>0.97391304347826102</v>
      </c>
      <c r="AH57" s="893">
        <f>AG69</f>
        <v>0.98393601351599647</v>
      </c>
    </row>
    <row r="58" spans="1:34" ht="19.2" customHeight="1">
      <c r="A58" s="907"/>
      <c r="B58" s="121" t="s">
        <v>130</v>
      </c>
      <c r="C58" s="582"/>
      <c r="D58" s="42" t="s">
        <v>69</v>
      </c>
      <c r="E58" s="43"/>
      <c r="F58" s="355">
        <v>27.88</v>
      </c>
      <c r="G58" s="44">
        <v>3374</v>
      </c>
      <c r="H58" s="45">
        <f t="shared" si="37"/>
        <v>94067.12</v>
      </c>
      <c r="I58" s="568"/>
      <c r="J58" s="46">
        <v>7</v>
      </c>
      <c r="K58" s="44">
        <v>1500</v>
      </c>
      <c r="L58" s="86">
        <v>214.28571428571428</v>
      </c>
      <c r="M58" s="566">
        <v>7</v>
      </c>
      <c r="N58" s="44">
        <f t="shared" si="38"/>
        <v>1466.9565217391298</v>
      </c>
      <c r="O58" s="47">
        <f t="shared" si="39"/>
        <v>209.56521739130426</v>
      </c>
      <c r="P58" s="165">
        <f t="shared" si="40"/>
        <v>0</v>
      </c>
      <c r="Q58" s="49">
        <f t="shared" si="41"/>
        <v>-4.7204968944100187</v>
      </c>
      <c r="R58" s="572">
        <f t="shared" si="36"/>
        <v>0.97797101449275325</v>
      </c>
      <c r="S58" s="894"/>
      <c r="T58" s="50">
        <v>0.16388888888888889</v>
      </c>
      <c r="U58" s="50">
        <v>0.25972222222222224</v>
      </c>
      <c r="V58" s="568">
        <v>10</v>
      </c>
      <c r="W58" s="565">
        <f>(U58-T58)*24*60</f>
        <v>138.00000000000006</v>
      </c>
      <c r="X58" s="53"/>
      <c r="Y58" s="53"/>
      <c r="Z58" s="54"/>
      <c r="AA58" s="54"/>
      <c r="AB58" s="912"/>
      <c r="AC58" s="913"/>
      <c r="AD58" s="582"/>
      <c r="AE58" s="582"/>
      <c r="AF58" s="48">
        <f t="shared" si="6"/>
        <v>-33.043478260870188</v>
      </c>
      <c r="AG58" s="572">
        <f t="shared" si="7"/>
        <v>0.97797101449275325</v>
      </c>
      <c r="AH58" s="894"/>
    </row>
    <row r="59" spans="1:34" ht="19.2" customHeight="1">
      <c r="A59" s="907"/>
      <c r="B59" s="121" t="s">
        <v>130</v>
      </c>
      <c r="C59" s="582"/>
      <c r="D59" s="42" t="s">
        <v>70</v>
      </c>
      <c r="E59" s="43"/>
      <c r="F59" s="355">
        <v>28</v>
      </c>
      <c r="G59" s="44">
        <v>3102</v>
      </c>
      <c r="H59" s="45">
        <f t="shared" si="37"/>
        <v>86856</v>
      </c>
      <c r="I59" s="568"/>
      <c r="J59" s="46">
        <v>7</v>
      </c>
      <c r="K59" s="44">
        <v>1500</v>
      </c>
      <c r="L59" s="86">
        <v>214.28571428571428</v>
      </c>
      <c r="M59" s="566">
        <v>7</v>
      </c>
      <c r="N59" s="44">
        <f t="shared" si="38"/>
        <v>1465.5118110236217</v>
      </c>
      <c r="O59" s="47">
        <f t="shared" si="39"/>
        <v>209.35883014623167</v>
      </c>
      <c r="P59" s="165">
        <f t="shared" si="40"/>
        <v>0</v>
      </c>
      <c r="Q59" s="49">
        <f t="shared" si="41"/>
        <v>-4.9268841394826097</v>
      </c>
      <c r="R59" s="572">
        <f t="shared" si="36"/>
        <v>0.97700787401574785</v>
      </c>
      <c r="S59" s="894"/>
      <c r="T59" s="50">
        <v>0.27361111111111114</v>
      </c>
      <c r="U59" s="50">
        <v>0.3618055555555556</v>
      </c>
      <c r="V59" s="142">
        <v>20</v>
      </c>
      <c r="W59" s="565">
        <f t="shared" ref="W59:W69" si="42">(U59-T59)*24*60</f>
        <v>127.00000000000003</v>
      </c>
      <c r="X59" s="53">
        <v>0.2638888888888889</v>
      </c>
      <c r="Y59" s="53">
        <v>0.2722222222222222</v>
      </c>
      <c r="Z59" s="54"/>
      <c r="AA59" s="54"/>
      <c r="AB59" s="879"/>
      <c r="AC59" s="879"/>
      <c r="AD59" s="582"/>
      <c r="AE59" s="582"/>
      <c r="AF59" s="48">
        <f t="shared" si="6"/>
        <v>-34.488188976378297</v>
      </c>
      <c r="AG59" s="572">
        <f t="shared" si="7"/>
        <v>0.97700787401574785</v>
      </c>
      <c r="AH59" s="894"/>
    </row>
    <row r="60" spans="1:34" ht="19.2" customHeight="1">
      <c r="A60" s="907"/>
      <c r="B60" s="121" t="s">
        <v>132</v>
      </c>
      <c r="C60" s="582"/>
      <c r="D60" s="42" t="s">
        <v>66</v>
      </c>
      <c r="E60" s="43"/>
      <c r="F60" s="355">
        <v>10.09</v>
      </c>
      <c r="G60" s="44">
        <v>4415.95</v>
      </c>
      <c r="H60" s="45">
        <f t="shared" si="37"/>
        <v>44556.9355</v>
      </c>
      <c r="I60" s="5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1496.9322033898309</v>
      </c>
      <c r="O60" s="47">
        <f t="shared" si="39"/>
        <v>249.48870056497182</v>
      </c>
      <c r="P60" s="165">
        <f t="shared" si="40"/>
        <v>0</v>
      </c>
      <c r="Q60" s="49">
        <f t="shared" si="41"/>
        <v>-0.5112994350281781</v>
      </c>
      <c r="R60" s="572">
        <f t="shared" si="36"/>
        <v>0.99795480225988731</v>
      </c>
      <c r="S60" s="894"/>
      <c r="T60" s="50">
        <v>0.37916666666666671</v>
      </c>
      <c r="U60" s="50">
        <v>0.50208333333333333</v>
      </c>
      <c r="V60" s="142">
        <v>25</v>
      </c>
      <c r="W60" s="565">
        <f t="shared" si="42"/>
        <v>176.99999999999994</v>
      </c>
      <c r="X60" s="53">
        <v>0.3666666666666667</v>
      </c>
      <c r="Y60" s="53">
        <v>0.37777777777777777</v>
      </c>
      <c r="Z60" s="54"/>
      <c r="AA60" s="54"/>
      <c r="AB60" s="879"/>
      <c r="AC60" s="879"/>
      <c r="AD60" s="582"/>
      <c r="AE60" s="582"/>
      <c r="AF60" s="48">
        <f t="shared" si="6"/>
        <v>-3.0677966101691254</v>
      </c>
      <c r="AG60" s="576">
        <f t="shared" si="7"/>
        <v>0.9979548022598872</v>
      </c>
      <c r="AH60" s="894"/>
    </row>
    <row r="61" spans="1:34" ht="19.2" customHeight="1">
      <c r="A61" s="907"/>
      <c r="B61" s="121" t="s">
        <v>132</v>
      </c>
      <c r="C61" s="582"/>
      <c r="D61" s="42" t="s">
        <v>66</v>
      </c>
      <c r="E61" s="43"/>
      <c r="F61" s="355">
        <v>10.09</v>
      </c>
      <c r="G61" s="44">
        <v>3276.3500000000004</v>
      </c>
      <c r="H61" s="45">
        <f t="shared" si="37"/>
        <v>33058.371500000001</v>
      </c>
      <c r="I61" s="5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1489.2500000000002</v>
      </c>
      <c r="O61" s="47">
        <f t="shared" si="39"/>
        <v>248.20833333333337</v>
      </c>
      <c r="P61" s="165">
        <f t="shared" si="40"/>
        <v>0</v>
      </c>
      <c r="Q61" s="49">
        <f t="shared" si="41"/>
        <v>-1.7916666666666288</v>
      </c>
      <c r="R61" s="572">
        <f t="shared" si="36"/>
        <v>0.99283333333333346</v>
      </c>
      <c r="S61" s="894"/>
      <c r="T61" s="50">
        <v>0.54236111111111107</v>
      </c>
      <c r="U61" s="50">
        <v>0.63402777777777775</v>
      </c>
      <c r="V61" s="142">
        <v>5</v>
      </c>
      <c r="W61" s="565">
        <f t="shared" si="42"/>
        <v>132</v>
      </c>
      <c r="X61" s="53"/>
      <c r="Y61" s="53"/>
      <c r="Z61" s="54"/>
      <c r="AA61" s="54"/>
      <c r="AB61" s="879"/>
      <c r="AC61" s="879"/>
      <c r="AD61" s="582"/>
      <c r="AE61" s="582"/>
      <c r="AF61" s="48">
        <f t="shared" si="6"/>
        <v>-10.749999999999773</v>
      </c>
      <c r="AG61" s="572">
        <f t="shared" si="7"/>
        <v>0.99283333333333346</v>
      </c>
      <c r="AH61" s="894"/>
    </row>
    <row r="62" spans="1:34" ht="19.2" customHeight="1">
      <c r="A62" s="907"/>
      <c r="B62" s="121">
        <v>0</v>
      </c>
      <c r="C62" s="582"/>
      <c r="D62" s="42"/>
      <c r="E62" s="43"/>
      <c r="F62" s="355" t="s">
        <v>133</v>
      </c>
      <c r="G62" s="134"/>
      <c r="H62" s="45">
        <f t="shared" si="37"/>
        <v>0</v>
      </c>
      <c r="I62" s="568"/>
      <c r="J62" s="46"/>
      <c r="K62" s="44"/>
      <c r="L62" s="86"/>
      <c r="M62" s="62"/>
      <c r="N62" s="44"/>
      <c r="O62" s="47"/>
      <c r="P62" s="165"/>
      <c r="Q62" s="49"/>
      <c r="R62" s="572"/>
      <c r="S62" s="894"/>
      <c r="T62" s="166"/>
      <c r="U62" s="166"/>
      <c r="V62" s="142"/>
      <c r="W62" s="565">
        <f t="shared" si="42"/>
        <v>0</v>
      </c>
      <c r="X62" s="53"/>
      <c r="Y62" s="53"/>
      <c r="Z62" s="54"/>
      <c r="AA62" s="54"/>
      <c r="AB62" s="879"/>
      <c r="AC62" s="879"/>
      <c r="AD62" s="582"/>
      <c r="AE62" s="582"/>
      <c r="AF62" s="48">
        <f t="shared" si="6"/>
        <v>0</v>
      </c>
      <c r="AG62" s="572" t="e">
        <f t="shared" si="7"/>
        <v>#DIV/0!</v>
      </c>
      <c r="AH62" s="894"/>
    </row>
    <row r="63" spans="1:34" ht="19.2" customHeight="1">
      <c r="A63" s="907"/>
      <c r="B63" s="121">
        <v>0</v>
      </c>
      <c r="C63" s="582"/>
      <c r="D63" s="42"/>
      <c r="E63" s="43"/>
      <c r="F63" s="355" t="s">
        <v>133</v>
      </c>
      <c r="G63" s="134"/>
      <c r="H63" s="45">
        <f t="shared" si="37"/>
        <v>0</v>
      </c>
      <c r="I63" s="568"/>
      <c r="J63" s="46"/>
      <c r="K63" s="44"/>
      <c r="L63" s="86"/>
      <c r="M63" s="62" t="s">
        <v>15</v>
      </c>
      <c r="N63" s="44"/>
      <c r="O63" s="47"/>
      <c r="P63" s="165"/>
      <c r="Q63" s="49"/>
      <c r="R63" s="572"/>
      <c r="S63" s="894"/>
      <c r="T63" s="166"/>
      <c r="U63" s="166"/>
      <c r="V63" s="142"/>
      <c r="W63" s="565">
        <f t="shared" si="42"/>
        <v>0</v>
      </c>
      <c r="X63" s="53"/>
      <c r="Y63" s="53"/>
      <c r="Z63" s="54"/>
      <c r="AA63" s="54"/>
      <c r="AB63" s="879"/>
      <c r="AC63" s="879"/>
      <c r="AD63" s="582"/>
      <c r="AE63" s="582"/>
      <c r="AF63" s="48">
        <f t="shared" si="6"/>
        <v>0</v>
      </c>
      <c r="AG63" s="576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68"/>
      <c r="J64" s="167"/>
      <c r="K64" s="61"/>
      <c r="L64" s="86"/>
      <c r="M64" s="62"/>
      <c r="N64" s="44"/>
      <c r="O64" s="47"/>
      <c r="P64" s="165"/>
      <c r="Q64" s="49"/>
      <c r="R64" s="572"/>
      <c r="S64" s="894"/>
      <c r="T64" s="166"/>
      <c r="U64" s="166"/>
      <c r="V64" s="142"/>
      <c r="W64" s="565">
        <f t="shared" si="42"/>
        <v>0</v>
      </c>
      <c r="X64" s="568"/>
      <c r="Y64" s="568"/>
      <c r="Z64" s="54"/>
      <c r="AA64" s="54"/>
      <c r="AB64" s="879"/>
      <c r="AC64" s="879"/>
      <c r="AD64" s="582"/>
      <c r="AE64" s="582"/>
      <c r="AF64" s="48">
        <f t="shared" si="6"/>
        <v>0</v>
      </c>
      <c r="AG64" s="572" t="e">
        <f t="shared" si="7"/>
        <v>#DIV/0!</v>
      </c>
      <c r="AH64" s="894"/>
    </row>
    <row r="65" spans="1:34" ht="19.2" customHeight="1">
      <c r="A65" s="908"/>
      <c r="B65" s="97">
        <v>0</v>
      </c>
      <c r="C65" s="578"/>
      <c r="D65" s="42"/>
      <c r="E65" s="43"/>
      <c r="F65" s="355" t="s">
        <v>133</v>
      </c>
      <c r="G65" s="134"/>
      <c r="H65" s="45">
        <f t="shared" si="37"/>
        <v>0</v>
      </c>
      <c r="I65" s="568"/>
      <c r="J65" s="167"/>
      <c r="K65" s="61"/>
      <c r="L65" s="86"/>
      <c r="M65" s="62"/>
      <c r="N65" s="61"/>
      <c r="O65" s="77"/>
      <c r="P65" s="48"/>
      <c r="Q65" s="49"/>
      <c r="R65" s="572"/>
      <c r="S65" s="894"/>
      <c r="T65" s="166"/>
      <c r="U65" s="166"/>
      <c r="V65" s="142"/>
      <c r="W65" s="565">
        <f t="shared" si="42"/>
        <v>0</v>
      </c>
      <c r="X65" s="568"/>
      <c r="Y65" s="568"/>
      <c r="Z65" s="54"/>
      <c r="AA65" s="54"/>
      <c r="AB65" s="879"/>
      <c r="AC65" s="879"/>
      <c r="AD65" s="582"/>
      <c r="AE65" s="582"/>
      <c r="AF65" s="48">
        <f t="shared" si="6"/>
        <v>0</v>
      </c>
      <c r="AG65" s="572" t="e">
        <f t="shared" si="7"/>
        <v>#DIV/0!</v>
      </c>
      <c r="AH65" s="894"/>
    </row>
    <row r="66" spans="1:34" ht="19.2" customHeight="1">
      <c r="A66" s="908"/>
      <c r="B66" s="97">
        <v>0</v>
      </c>
      <c r="C66" s="578"/>
      <c r="D66" s="42"/>
      <c r="E66" s="43"/>
      <c r="F66" s="355" t="s">
        <v>133</v>
      </c>
      <c r="G66" s="134"/>
      <c r="H66" s="45">
        <f t="shared" si="37"/>
        <v>0</v>
      </c>
      <c r="I66" s="568"/>
      <c r="J66" s="167"/>
      <c r="K66" s="61"/>
      <c r="L66" s="86"/>
      <c r="M66" s="62"/>
      <c r="N66" s="61"/>
      <c r="O66" s="77"/>
      <c r="P66" s="48"/>
      <c r="Q66" s="49"/>
      <c r="R66" s="572"/>
      <c r="S66" s="894"/>
      <c r="T66" s="166"/>
      <c r="U66" s="166"/>
      <c r="V66" s="142"/>
      <c r="W66" s="565">
        <f t="shared" si="42"/>
        <v>0</v>
      </c>
      <c r="X66" s="568"/>
      <c r="Y66" s="568"/>
      <c r="Z66" s="54"/>
      <c r="AA66" s="54"/>
      <c r="AB66" s="879"/>
      <c r="AC66" s="879"/>
      <c r="AD66" s="582"/>
      <c r="AE66" s="582"/>
      <c r="AF66" s="48">
        <f t="shared" si="6"/>
        <v>0</v>
      </c>
      <c r="AG66" s="576" t="e">
        <f t="shared" si="7"/>
        <v>#DIV/0!</v>
      </c>
      <c r="AH66" s="894"/>
    </row>
    <row r="67" spans="1:34" ht="19.2" customHeight="1">
      <c r="A67" s="908"/>
      <c r="B67" s="97">
        <v>0</v>
      </c>
      <c r="C67" s="578"/>
      <c r="D67" s="42"/>
      <c r="E67" s="43"/>
      <c r="F67" s="355" t="s">
        <v>133</v>
      </c>
      <c r="G67" s="134"/>
      <c r="H67" s="45">
        <f>F67*G67</f>
        <v>0</v>
      </c>
      <c r="I67" s="568"/>
      <c r="J67" s="167"/>
      <c r="K67" s="61"/>
      <c r="L67" s="86"/>
      <c r="M67" s="62"/>
      <c r="N67" s="61"/>
      <c r="O67" s="77"/>
      <c r="P67" s="48"/>
      <c r="Q67" s="49"/>
      <c r="R67" s="572"/>
      <c r="S67" s="894"/>
      <c r="T67" s="166"/>
      <c r="U67" s="166"/>
      <c r="V67" s="142"/>
      <c r="W67" s="565">
        <f t="shared" si="42"/>
        <v>0</v>
      </c>
      <c r="X67" s="568"/>
      <c r="Y67" s="568"/>
      <c r="Z67" s="54"/>
      <c r="AA67" s="54"/>
      <c r="AB67" s="879"/>
      <c r="AC67" s="879"/>
      <c r="AD67" s="582"/>
      <c r="AE67" s="582"/>
      <c r="AF67" s="48">
        <f t="shared" si="6"/>
        <v>0</v>
      </c>
      <c r="AG67" s="572" t="e">
        <f t="shared" si="7"/>
        <v>#DIV/0!</v>
      </c>
      <c r="AH67" s="894"/>
    </row>
    <row r="68" spans="1:34" ht="19.2" customHeight="1">
      <c r="A68" s="908"/>
      <c r="B68" s="568">
        <v>0</v>
      </c>
      <c r="C68" s="578"/>
      <c r="D68" s="42"/>
      <c r="E68" s="43"/>
      <c r="F68" s="362" t="s">
        <v>133</v>
      </c>
      <c r="G68" s="134"/>
      <c r="H68" s="45">
        <f>F68*G68</f>
        <v>0</v>
      </c>
      <c r="I68" s="568"/>
      <c r="J68" s="167"/>
      <c r="K68" s="61"/>
      <c r="L68" s="86"/>
      <c r="M68" s="62"/>
      <c r="N68" s="61"/>
      <c r="O68" s="77"/>
      <c r="P68" s="48"/>
      <c r="Q68" s="49"/>
      <c r="R68" s="572"/>
      <c r="S68" s="894"/>
      <c r="T68" s="166"/>
      <c r="U68" s="166"/>
      <c r="V68" s="142"/>
      <c r="W68" s="565">
        <f t="shared" si="42"/>
        <v>0</v>
      </c>
      <c r="X68" s="568"/>
      <c r="Y68" s="568"/>
      <c r="Z68" s="54"/>
      <c r="AA68" s="54"/>
      <c r="AB68" s="879"/>
      <c r="AC68" s="879"/>
      <c r="AD68" s="582"/>
      <c r="AE68" s="582"/>
      <c r="AF68" s="48"/>
      <c r="AG68" s="572"/>
      <c r="AH68" s="894"/>
    </row>
    <row r="69" spans="1:34" ht="19.2" customHeight="1">
      <c r="A69" s="908"/>
      <c r="B69" s="168">
        <v>0</v>
      </c>
      <c r="C69" s="6" t="s">
        <v>1185</v>
      </c>
      <c r="D69" s="875" t="s">
        <v>1177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1475.9040202739948</v>
      </c>
      <c r="O69" s="73">
        <f t="shared" si="43"/>
        <v>225.06334672195084</v>
      </c>
      <c r="P69" s="48">
        <f>M69-J69</f>
        <v>0</v>
      </c>
      <c r="Q69" s="49">
        <f>N69-K69</f>
        <v>-24.095979726005226</v>
      </c>
      <c r="R69" s="172">
        <f t="shared" ref="R69:R74" si="44">O69/L69</f>
        <v>0.98465214190853489</v>
      </c>
      <c r="S69" s="894"/>
      <c r="T69" s="141"/>
      <c r="U69" s="141"/>
      <c r="V69" s="44"/>
      <c r="W69" s="5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-24.095979726005226</v>
      </c>
      <c r="AG69" s="572">
        <f t="shared" si="7"/>
        <v>0.98393601351599647</v>
      </c>
      <c r="AH69" s="894"/>
    </row>
    <row r="70" spans="1:34" ht="19.2" customHeight="1">
      <c r="A70" s="909" t="s">
        <v>1186</v>
      </c>
      <c r="B70" s="568" t="s">
        <v>129</v>
      </c>
      <c r="C70" s="97"/>
      <c r="D70" s="42" t="s">
        <v>197</v>
      </c>
      <c r="E70" s="43"/>
      <c r="F70" s="355">
        <v>62.13</v>
      </c>
      <c r="G70" s="57">
        <v>1567</v>
      </c>
      <c r="H70" s="45">
        <f>F70*G70</f>
        <v>97357.71</v>
      </c>
      <c r="I70" s="568"/>
      <c r="J70" s="46">
        <v>14</v>
      </c>
      <c r="K70" s="44">
        <v>1500</v>
      </c>
      <c r="L70" s="47">
        <v>107.14285714285714</v>
      </c>
      <c r="M70" s="566">
        <v>14</v>
      </c>
      <c r="N70" s="44">
        <f t="shared" ref="N70:N74" si="45">G70/W70*60</f>
        <v>1469.0624999999995</v>
      </c>
      <c r="O70" s="47">
        <f t="shared" ref="O70:O74" si="46">N70/M70</f>
        <v>104.93303571428568</v>
      </c>
      <c r="P70" s="48">
        <f t="shared" ref="P70:P74" si="47">M70-J70</f>
        <v>0</v>
      </c>
      <c r="Q70" s="49">
        <f t="shared" ref="Q70:Q74" si="48">O70-L70</f>
        <v>-2.209821428571459</v>
      </c>
      <c r="R70" s="572">
        <f t="shared" si="44"/>
        <v>0.97937499999999966</v>
      </c>
      <c r="S70" s="894">
        <f>R82</f>
        <v>0.92642539338343532</v>
      </c>
      <c r="T70" s="50">
        <v>0.25</v>
      </c>
      <c r="U70" s="50">
        <v>0.29444444444444445</v>
      </c>
      <c r="V70" s="568">
        <v>5</v>
      </c>
      <c r="W70" s="565">
        <f>(U70-T70)*24*60</f>
        <v>64.000000000000014</v>
      </c>
      <c r="X70" s="568"/>
      <c r="Y70" s="568"/>
      <c r="Z70" s="54"/>
      <c r="AA70" s="54"/>
      <c r="AB70" s="879"/>
      <c r="AC70" s="879"/>
      <c r="AD70" s="582"/>
      <c r="AE70" s="582"/>
      <c r="AF70" s="48">
        <f t="shared" si="6"/>
        <v>-30.937500000000455</v>
      </c>
      <c r="AG70" s="572">
        <f t="shared" si="7"/>
        <v>0.97937499999999966</v>
      </c>
      <c r="AH70" s="894">
        <f>AG82</f>
        <v>0.9353055027451983</v>
      </c>
    </row>
    <row r="71" spans="1:34" ht="19.2" customHeight="1">
      <c r="A71" s="909"/>
      <c r="B71" s="568" t="s">
        <v>128</v>
      </c>
      <c r="C71" s="41"/>
      <c r="D71" s="173" t="s">
        <v>72</v>
      </c>
      <c r="E71" s="43"/>
      <c r="F71" s="355">
        <v>53.36</v>
      </c>
      <c r="G71" s="44">
        <v>5378</v>
      </c>
      <c r="H71" s="45">
        <f>F71*G71</f>
        <v>286970.08</v>
      </c>
      <c r="I71" s="568"/>
      <c r="J71" s="46">
        <v>19</v>
      </c>
      <c r="K71" s="174">
        <v>1440</v>
      </c>
      <c r="L71" s="47">
        <v>75.78947368421052</v>
      </c>
      <c r="M71" s="571">
        <v>19</v>
      </c>
      <c r="N71" s="44">
        <f t="shared" si="45"/>
        <v>1361.5189873417721</v>
      </c>
      <c r="O71" s="47">
        <f t="shared" si="46"/>
        <v>71.658894070619581</v>
      </c>
      <c r="P71" s="48">
        <f t="shared" si="47"/>
        <v>0</v>
      </c>
      <c r="Q71" s="49">
        <f t="shared" si="48"/>
        <v>-4.1305796135909389</v>
      </c>
      <c r="R71" s="572">
        <f t="shared" si="44"/>
        <v>0.94549929676511957</v>
      </c>
      <c r="S71" s="894"/>
      <c r="T71" s="50">
        <v>0.3</v>
      </c>
      <c r="U71" s="50">
        <v>0.46458333333333335</v>
      </c>
      <c r="V71" s="568">
        <v>8</v>
      </c>
      <c r="W71" s="565">
        <f t="shared" ref="W71:W81" si="49">(U71-T71)*24*60</f>
        <v>237.00000000000003</v>
      </c>
      <c r="X71" s="53"/>
      <c r="Y71" s="53"/>
      <c r="Z71" s="54"/>
      <c r="AA71" s="54"/>
      <c r="AB71" s="879"/>
      <c r="AC71" s="879"/>
      <c r="AD71" s="582"/>
      <c r="AE71" s="582"/>
      <c r="AF71" s="48">
        <f>N71-K71</f>
        <v>-78.481012658227883</v>
      </c>
      <c r="AG71" s="572">
        <f>N71/K71</f>
        <v>0.94549929676511957</v>
      </c>
      <c r="AH71" s="894"/>
    </row>
    <row r="72" spans="1:34" ht="19.2" customHeight="1">
      <c r="A72" s="909"/>
      <c r="B72" s="568" t="s">
        <v>132</v>
      </c>
      <c r="C72" s="66"/>
      <c r="D72" s="173" t="s">
        <v>79</v>
      </c>
      <c r="E72" s="43"/>
      <c r="F72" s="355">
        <v>56.43</v>
      </c>
      <c r="G72" s="44">
        <v>963</v>
      </c>
      <c r="H72" s="45">
        <f t="shared" ref="H72:H80" si="50">F72*G72</f>
        <v>54342.09</v>
      </c>
      <c r="I72" s="568"/>
      <c r="J72" s="87">
        <v>18</v>
      </c>
      <c r="K72" s="57">
        <v>1500</v>
      </c>
      <c r="L72" s="86">
        <v>83.333333333333329</v>
      </c>
      <c r="M72" s="566">
        <v>18</v>
      </c>
      <c r="N72" s="44">
        <f t="shared" si="45"/>
        <v>1313.1818181818182</v>
      </c>
      <c r="O72" s="47">
        <f t="shared" si="46"/>
        <v>72.954545454545453</v>
      </c>
      <c r="P72" s="48">
        <f t="shared" si="47"/>
        <v>0</v>
      </c>
      <c r="Q72" s="49">
        <f t="shared" si="48"/>
        <v>-10.378787878787875</v>
      </c>
      <c r="R72" s="572">
        <f t="shared" si="44"/>
        <v>0.87545454545454549</v>
      </c>
      <c r="S72" s="894"/>
      <c r="T72" s="50">
        <v>0.51666666666666661</v>
      </c>
      <c r="U72" s="50">
        <v>0.54722222222222217</v>
      </c>
      <c r="V72" s="568">
        <v>8</v>
      </c>
      <c r="W72" s="565">
        <f t="shared" si="49"/>
        <v>44</v>
      </c>
      <c r="X72" s="53"/>
      <c r="Y72" s="53"/>
      <c r="Z72" s="54"/>
      <c r="AA72" s="54"/>
      <c r="AB72" s="879"/>
      <c r="AC72" s="879"/>
      <c r="AD72" s="582"/>
      <c r="AE72" s="582"/>
      <c r="AF72" s="48">
        <f>N72-K72</f>
        <v>-186.81818181818176</v>
      </c>
      <c r="AG72" s="572">
        <f>N72/K72</f>
        <v>0.87545454545454549</v>
      </c>
      <c r="AH72" s="894"/>
    </row>
    <row r="73" spans="1:34" ht="19.2" customHeight="1">
      <c r="A73" s="909"/>
      <c r="B73" s="568" t="s">
        <v>128</v>
      </c>
      <c r="C73" s="175"/>
      <c r="D73" s="176" t="s">
        <v>73</v>
      </c>
      <c r="E73" s="177"/>
      <c r="F73" s="355">
        <v>53.76</v>
      </c>
      <c r="G73" s="44">
        <v>2572</v>
      </c>
      <c r="H73" s="45">
        <f t="shared" si="50"/>
        <v>138270.72</v>
      </c>
      <c r="I73" s="582"/>
      <c r="J73" s="178">
        <v>16</v>
      </c>
      <c r="K73" s="179">
        <v>1440</v>
      </c>
      <c r="L73" s="86">
        <v>90</v>
      </c>
      <c r="M73" s="571">
        <v>17</v>
      </c>
      <c r="N73" s="44">
        <f t="shared" si="45"/>
        <v>1353.6842105263167</v>
      </c>
      <c r="O73" s="47">
        <f t="shared" si="46"/>
        <v>79.628482972136283</v>
      </c>
      <c r="P73" s="48">
        <f t="shared" si="47"/>
        <v>1</v>
      </c>
      <c r="Q73" s="49">
        <f t="shared" si="48"/>
        <v>-10.371517027863717</v>
      </c>
      <c r="R73" s="572">
        <f t="shared" si="44"/>
        <v>0.88476092191262534</v>
      </c>
      <c r="S73" s="894"/>
      <c r="T73" s="50">
        <v>0.55069444444444438</v>
      </c>
      <c r="U73" s="50">
        <v>0.62986111111111098</v>
      </c>
      <c r="V73" s="568">
        <v>5</v>
      </c>
      <c r="W73" s="565">
        <f t="shared" si="49"/>
        <v>113.99999999999991</v>
      </c>
      <c r="X73" s="180"/>
      <c r="Y73" s="180"/>
      <c r="Z73" s="124"/>
      <c r="AA73" s="124"/>
      <c r="AB73" s="879"/>
      <c r="AC73" s="879"/>
      <c r="AD73" s="582"/>
      <c r="AE73" s="582"/>
      <c r="AF73" s="48">
        <f>N73-K73</f>
        <v>-86.315789473683253</v>
      </c>
      <c r="AG73" s="572">
        <f>N73/K73</f>
        <v>0.94005847953216437</v>
      </c>
      <c r="AH73" s="894"/>
    </row>
    <row r="74" spans="1:34" ht="19.2" customHeight="1">
      <c r="A74" s="909"/>
      <c r="B74" s="568" t="s">
        <v>128</v>
      </c>
      <c r="C74" s="175"/>
      <c r="D74" s="176" t="s">
        <v>74</v>
      </c>
      <c r="E74" s="177"/>
      <c r="F74" s="355">
        <v>47.51</v>
      </c>
      <c r="G74" s="44">
        <v>2001</v>
      </c>
      <c r="H74" s="45">
        <f t="shared" si="50"/>
        <v>95067.51</v>
      </c>
      <c r="I74" s="568"/>
      <c r="J74" s="46">
        <v>17</v>
      </c>
      <c r="K74" s="174">
        <v>1440</v>
      </c>
      <c r="L74" s="47">
        <v>84.705882352941174</v>
      </c>
      <c r="M74" s="566">
        <v>17</v>
      </c>
      <c r="N74" s="44">
        <f t="shared" si="45"/>
        <v>1348.9887640449438</v>
      </c>
      <c r="O74" s="47">
        <f t="shared" si="46"/>
        <v>79.352280237937862</v>
      </c>
      <c r="P74" s="48">
        <f t="shared" si="47"/>
        <v>0</v>
      </c>
      <c r="Q74" s="49">
        <f t="shared" si="48"/>
        <v>-5.3536021150033122</v>
      </c>
      <c r="R74" s="572">
        <f t="shared" si="44"/>
        <v>0.93679775280898869</v>
      </c>
      <c r="S74" s="894"/>
      <c r="T74" s="50">
        <v>0.63541666666666652</v>
      </c>
      <c r="U74" s="50">
        <v>0.69722222222222208</v>
      </c>
      <c r="V74" s="568">
        <v>8</v>
      </c>
      <c r="W74" s="565">
        <f t="shared" si="49"/>
        <v>89</v>
      </c>
      <c r="X74" s="180"/>
      <c r="Y74" s="180"/>
      <c r="Z74" s="124"/>
      <c r="AA74" s="124"/>
      <c r="AB74" s="879"/>
      <c r="AC74" s="879"/>
      <c r="AD74" s="582"/>
      <c r="AE74" s="582"/>
      <c r="AF74" s="48">
        <f t="shared" ref="AF74:AF80" si="51">N74-K74</f>
        <v>-91.011235955056236</v>
      </c>
      <c r="AG74" s="572">
        <f t="shared" ref="AG74:AG80" si="52">N74/K74</f>
        <v>0.93679775280898869</v>
      </c>
      <c r="AH74" s="894"/>
    </row>
    <row r="75" spans="1:34" ht="19.2" customHeight="1">
      <c r="A75" s="909"/>
      <c r="B75" s="568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68"/>
      <c r="J75" s="87"/>
      <c r="K75" s="57"/>
      <c r="L75" s="86"/>
      <c r="M75" s="566"/>
      <c r="N75" s="44"/>
      <c r="O75" s="47"/>
      <c r="P75" s="48"/>
      <c r="Q75" s="49"/>
      <c r="R75" s="572"/>
      <c r="S75" s="894"/>
      <c r="T75" s="50"/>
      <c r="U75" s="50"/>
      <c r="V75" s="568"/>
      <c r="W75" s="565">
        <f t="shared" si="49"/>
        <v>0</v>
      </c>
      <c r="X75" s="180"/>
      <c r="Y75" s="180"/>
      <c r="Z75" s="124"/>
      <c r="AA75" s="124"/>
      <c r="AB75" s="879"/>
      <c r="AC75" s="879"/>
      <c r="AD75" s="582"/>
      <c r="AE75" s="582"/>
      <c r="AF75" s="48">
        <f t="shared" si="51"/>
        <v>0</v>
      </c>
      <c r="AG75" s="572" t="e">
        <f t="shared" si="52"/>
        <v>#DIV/0!</v>
      </c>
      <c r="AH75" s="894"/>
    </row>
    <row r="76" spans="1:34" ht="19.2" customHeight="1">
      <c r="A76" s="909"/>
      <c r="B76" s="56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68"/>
      <c r="J76" s="178"/>
      <c r="K76" s="179"/>
      <c r="L76" s="86"/>
      <c r="M76" s="571"/>
      <c r="N76" s="44"/>
      <c r="O76" s="47"/>
      <c r="P76" s="48"/>
      <c r="Q76" s="49"/>
      <c r="R76" s="572"/>
      <c r="S76" s="894"/>
      <c r="T76" s="50"/>
      <c r="U76" s="50"/>
      <c r="V76" s="568" t="s">
        <v>15</v>
      </c>
      <c r="W76" s="565">
        <f t="shared" si="49"/>
        <v>0</v>
      </c>
      <c r="X76" s="180"/>
      <c r="Y76" s="180"/>
      <c r="Z76" s="124"/>
      <c r="AA76" s="124"/>
      <c r="AB76" s="879"/>
      <c r="AC76" s="879"/>
      <c r="AD76" s="582"/>
      <c r="AE76" s="582"/>
      <c r="AF76" s="48">
        <f t="shared" si="51"/>
        <v>0</v>
      </c>
      <c r="AG76" s="572" t="e">
        <f t="shared" si="52"/>
        <v>#DIV/0!</v>
      </c>
      <c r="AH76" s="894"/>
    </row>
    <row r="77" spans="1:34" ht="19.2" customHeight="1">
      <c r="A77" s="909"/>
      <c r="B77" s="568">
        <v>0</v>
      </c>
      <c r="C77" s="578"/>
      <c r="D77" s="42"/>
      <c r="E77" s="43"/>
      <c r="F77" s="355" t="s">
        <v>133</v>
      </c>
      <c r="G77" s="174"/>
      <c r="H77" s="45">
        <f t="shared" si="50"/>
        <v>0</v>
      </c>
      <c r="I77" s="582"/>
      <c r="J77" s="46"/>
      <c r="K77" s="174"/>
      <c r="L77" s="47"/>
      <c r="M77" s="571"/>
      <c r="N77" s="44"/>
      <c r="O77" s="47"/>
      <c r="P77" s="48"/>
      <c r="Q77" s="49"/>
      <c r="R77" s="572"/>
      <c r="S77" s="894"/>
      <c r="T77" s="50"/>
      <c r="U77" s="50"/>
      <c r="V77" s="568"/>
      <c r="W77" s="565">
        <f t="shared" si="49"/>
        <v>0</v>
      </c>
      <c r="X77" s="180"/>
      <c r="Y77" s="180"/>
      <c r="Z77" s="124"/>
      <c r="AA77" s="124"/>
      <c r="AB77" s="879"/>
      <c r="AC77" s="879"/>
      <c r="AD77" s="582"/>
      <c r="AE77" s="582"/>
      <c r="AF77" s="48">
        <f t="shared" si="51"/>
        <v>0</v>
      </c>
      <c r="AG77" s="572" t="e">
        <f t="shared" si="52"/>
        <v>#DIV/0!</v>
      </c>
      <c r="AH77" s="894"/>
    </row>
    <row r="78" spans="1:34" ht="19.2" customHeight="1">
      <c r="A78" s="909"/>
      <c r="B78" s="568">
        <v>0</v>
      </c>
      <c r="C78" s="578"/>
      <c r="D78" s="42"/>
      <c r="E78" s="43"/>
      <c r="F78" s="355" t="s">
        <v>133</v>
      </c>
      <c r="G78" s="57"/>
      <c r="H78" s="45">
        <f t="shared" si="50"/>
        <v>0</v>
      </c>
      <c r="I78" s="582"/>
      <c r="J78" s="87"/>
      <c r="K78" s="57"/>
      <c r="L78" s="86"/>
      <c r="M78" s="571"/>
      <c r="N78" s="44"/>
      <c r="O78" s="47"/>
      <c r="P78" s="48"/>
      <c r="Q78" s="49"/>
      <c r="R78" s="572"/>
      <c r="S78" s="894"/>
      <c r="T78" s="50"/>
      <c r="U78" s="50"/>
      <c r="V78" s="568"/>
      <c r="W78" s="565">
        <f t="shared" si="49"/>
        <v>0</v>
      </c>
      <c r="X78" s="180"/>
      <c r="Y78" s="180"/>
      <c r="Z78" s="124"/>
      <c r="AA78" s="124"/>
      <c r="AB78" s="879"/>
      <c r="AC78" s="879"/>
      <c r="AD78" s="582"/>
      <c r="AE78" s="582"/>
      <c r="AF78" s="48">
        <f t="shared" si="51"/>
        <v>0</v>
      </c>
      <c r="AG78" s="572" t="e">
        <f t="shared" si="52"/>
        <v>#DIV/0!</v>
      </c>
      <c r="AH78" s="894"/>
    </row>
    <row r="79" spans="1:34" ht="19.2" customHeight="1">
      <c r="A79" s="909"/>
      <c r="B79" s="56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82"/>
      <c r="J79" s="87"/>
      <c r="K79" s="57"/>
      <c r="L79" s="86"/>
      <c r="M79" s="571"/>
      <c r="N79" s="57"/>
      <c r="O79" s="181"/>
      <c r="P79" s="108"/>
      <c r="Q79" s="182"/>
      <c r="R79" s="109"/>
      <c r="S79" s="894"/>
      <c r="T79" s="50"/>
      <c r="U79" s="50"/>
      <c r="V79" s="568"/>
      <c r="W79" s="565">
        <f t="shared" si="49"/>
        <v>0</v>
      </c>
      <c r="X79" s="180"/>
      <c r="Y79" s="180"/>
      <c r="Z79" s="124"/>
      <c r="AA79" s="124"/>
      <c r="AB79" s="879"/>
      <c r="AC79" s="879"/>
      <c r="AD79" s="582"/>
      <c r="AE79" s="582"/>
      <c r="AF79" s="48">
        <f t="shared" si="51"/>
        <v>0</v>
      </c>
      <c r="AG79" s="572" t="e">
        <f t="shared" si="52"/>
        <v>#DIV/0!</v>
      </c>
      <c r="AH79" s="894"/>
    </row>
    <row r="80" spans="1:34" ht="19.2" customHeight="1">
      <c r="A80" s="909"/>
      <c r="B80" s="568">
        <v>0</v>
      </c>
      <c r="C80" s="578"/>
      <c r="D80" s="42"/>
      <c r="E80" s="43"/>
      <c r="F80" s="355"/>
      <c r="G80" s="57"/>
      <c r="H80" s="45">
        <f t="shared" si="50"/>
        <v>0</v>
      </c>
      <c r="I80" s="582"/>
      <c r="J80" s="87"/>
      <c r="K80" s="57"/>
      <c r="L80" s="86"/>
      <c r="M80" s="571"/>
      <c r="N80" s="57"/>
      <c r="O80" s="183"/>
      <c r="P80" s="54"/>
      <c r="Q80" s="88"/>
      <c r="R80" s="581"/>
      <c r="S80" s="894"/>
      <c r="T80" s="50"/>
      <c r="U80" s="50"/>
      <c r="V80" s="568"/>
      <c r="W80" s="565">
        <f t="shared" si="49"/>
        <v>0</v>
      </c>
      <c r="X80" s="180"/>
      <c r="Y80" s="180"/>
      <c r="Z80" s="124"/>
      <c r="AA80" s="124"/>
      <c r="AB80" s="879"/>
      <c r="AC80" s="879"/>
      <c r="AD80" s="582"/>
      <c r="AE80" s="582"/>
      <c r="AF80" s="48">
        <f t="shared" si="51"/>
        <v>0</v>
      </c>
      <c r="AG80" s="572" t="e">
        <f t="shared" si="52"/>
        <v>#DIV/0!</v>
      </c>
      <c r="AH80" s="894"/>
    </row>
    <row r="81" spans="1:34" ht="19.2" customHeight="1">
      <c r="A81" s="909"/>
      <c r="B81" s="568">
        <v>0</v>
      </c>
      <c r="C81" s="578"/>
      <c r="D81" s="42"/>
      <c r="E81" s="43"/>
      <c r="F81" s="362"/>
      <c r="G81" s="57"/>
      <c r="H81" s="84"/>
      <c r="I81" s="582"/>
      <c r="J81" s="87"/>
      <c r="K81" s="57"/>
      <c r="L81" s="86"/>
      <c r="M81" s="571"/>
      <c r="N81" s="57"/>
      <c r="O81" s="183"/>
      <c r="P81" s="54"/>
      <c r="Q81" s="88"/>
      <c r="R81" s="581"/>
      <c r="S81" s="894"/>
      <c r="T81" s="50"/>
      <c r="U81" s="50"/>
      <c r="V81" s="568"/>
      <c r="W81" s="565">
        <f t="shared" si="49"/>
        <v>0</v>
      </c>
      <c r="X81" s="180"/>
      <c r="Y81" s="180"/>
      <c r="Z81" s="124"/>
      <c r="AA81" s="124"/>
      <c r="AB81" s="879"/>
      <c r="AC81" s="879"/>
      <c r="AD81" s="582"/>
      <c r="AE81" s="58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1187</v>
      </c>
      <c r="D82" s="875" t="s">
        <v>1177</v>
      </c>
      <c r="E82" s="875"/>
      <c r="F82" s="365"/>
      <c r="G82" s="101"/>
      <c r="H82" s="102"/>
      <c r="I82" s="103"/>
      <c r="J82" s="101">
        <v>16.8</v>
      </c>
      <c r="K82" s="101">
        <v>1464</v>
      </c>
      <c r="L82" s="104">
        <v>88.194309302668429</v>
      </c>
      <c r="M82" s="101">
        <f t="shared" ref="M82:O82" si="53">AVERAGE(M70:M81)</f>
        <v>17</v>
      </c>
      <c r="N82" s="101">
        <f t="shared" si="53"/>
        <v>1369.2872560189703</v>
      </c>
      <c r="O82" s="184">
        <f t="shared" si="53"/>
        <v>81.705447689904972</v>
      </c>
      <c r="P82" s="116">
        <f>M82-J82</f>
        <v>0.19999999999999929</v>
      </c>
      <c r="Q82" s="117">
        <f>N82-K82</f>
        <v>-94.712743981029689</v>
      </c>
      <c r="R82" s="172">
        <f>O82/L82</f>
        <v>0.92642539338343532</v>
      </c>
      <c r="S82" s="894"/>
      <c r="T82" s="50"/>
      <c r="U82" s="50"/>
      <c r="V82" s="568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-94.712743981029689</v>
      </c>
      <c r="AG82" s="572">
        <f>N82/K82</f>
        <v>0.9353055027451983</v>
      </c>
      <c r="AH82" s="894"/>
    </row>
    <row r="83" spans="1:34" ht="19.2" customHeight="1">
      <c r="A83" s="902" t="s">
        <v>1188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1995.84</v>
      </c>
      <c r="H83" s="84">
        <f t="shared" ref="H83:H94" si="54">F83*G83</f>
        <v>101129.21279999999</v>
      </c>
      <c r="I83" s="582"/>
      <c r="J83" s="87">
        <v>18</v>
      </c>
      <c r="K83" s="57">
        <v>1500</v>
      </c>
      <c r="L83" s="86">
        <v>83.333333333333329</v>
      </c>
      <c r="M83" s="571">
        <v>18</v>
      </c>
      <c r="N83" s="57">
        <f t="shared" ref="N83:N89" si="55">G83/W83*60</f>
        <v>1330.56</v>
      </c>
      <c r="O83" s="183">
        <f t="shared" ref="O83:O89" si="56">N83/M83</f>
        <v>73.92</v>
      </c>
      <c r="P83" s="54">
        <f t="shared" ref="P83:P89" si="57">M83-J83</f>
        <v>0</v>
      </c>
      <c r="Q83" s="88">
        <f t="shared" ref="Q83:Q89" si="58">O83-L83</f>
        <v>-9.4133333333333269</v>
      </c>
      <c r="R83" s="185">
        <f t="shared" ref="R83:R89" si="59">O83/L83</f>
        <v>0.88704000000000005</v>
      </c>
      <c r="S83" s="894">
        <f>R95</f>
        <v>0.86127503538477801</v>
      </c>
      <c r="T83" s="50">
        <v>0.33333333333333331</v>
      </c>
      <c r="U83" s="50">
        <v>0.39583333333333331</v>
      </c>
      <c r="V83" s="568">
        <v>5</v>
      </c>
      <c r="W83" s="565">
        <f t="shared" ref="W83:W93" si="60">(U83-T83)*24*60</f>
        <v>90</v>
      </c>
      <c r="X83" s="53"/>
      <c r="Y83" s="53"/>
      <c r="Z83" s="54"/>
      <c r="AA83" s="54"/>
      <c r="AB83" s="879"/>
      <c r="AC83" s="879"/>
      <c r="AD83" s="582"/>
      <c r="AE83" s="582"/>
      <c r="AF83" s="48">
        <f t="shared" ref="AF83:AF173" si="61">N83-K83</f>
        <v>-169.44000000000005</v>
      </c>
      <c r="AG83" s="572">
        <f t="shared" ref="AG83:AG173" si="62">N83/K83</f>
        <v>0.88703999999999994</v>
      </c>
      <c r="AH83" s="894">
        <f>AG95</f>
        <v>0.86990040959717718</v>
      </c>
    </row>
    <row r="84" spans="1:34" ht="19.2" customHeight="1">
      <c r="A84" s="903"/>
      <c r="B84" s="110" t="s">
        <v>128</v>
      </c>
      <c r="C84" s="578"/>
      <c r="D84" s="186" t="s">
        <v>185</v>
      </c>
      <c r="E84" s="43"/>
      <c r="F84" s="362">
        <v>61.02</v>
      </c>
      <c r="G84" s="44">
        <v>1996</v>
      </c>
      <c r="H84" s="84">
        <f t="shared" si="54"/>
        <v>121795.92000000001</v>
      </c>
      <c r="I84" s="568"/>
      <c r="J84" s="87">
        <v>17</v>
      </c>
      <c r="K84" s="57">
        <v>1440</v>
      </c>
      <c r="L84" s="86">
        <v>84.705882352941174</v>
      </c>
      <c r="M84" s="571">
        <v>17</v>
      </c>
      <c r="N84" s="57">
        <f t="shared" si="55"/>
        <v>1316.0439560439561</v>
      </c>
      <c r="O84" s="183">
        <f t="shared" si="56"/>
        <v>77.414350355526835</v>
      </c>
      <c r="P84" s="54">
        <f t="shared" si="57"/>
        <v>0</v>
      </c>
      <c r="Q84" s="88">
        <f t="shared" si="58"/>
        <v>-7.2915319974143387</v>
      </c>
      <c r="R84" s="185">
        <f t="shared" si="59"/>
        <v>0.913919413919414</v>
      </c>
      <c r="S84" s="894"/>
      <c r="T84" s="50">
        <v>0.41111111111111109</v>
      </c>
      <c r="U84" s="50">
        <v>0.47430555555555554</v>
      </c>
      <c r="V84" s="568">
        <v>22</v>
      </c>
      <c r="W84" s="565">
        <f t="shared" si="60"/>
        <v>91</v>
      </c>
      <c r="X84" s="53">
        <v>0.39999999999999997</v>
      </c>
      <c r="Y84" s="53">
        <v>0.40972222222222227</v>
      </c>
      <c r="Z84" s="54"/>
      <c r="AA84" s="54"/>
      <c r="AB84" s="879"/>
      <c r="AC84" s="879"/>
      <c r="AD84" s="582"/>
      <c r="AE84" s="582"/>
      <c r="AF84" s="48">
        <f t="shared" si="61"/>
        <v>-123.95604395604391</v>
      </c>
      <c r="AG84" s="572">
        <f t="shared" si="62"/>
        <v>0.913919413919414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856</v>
      </c>
      <c r="H85" s="84">
        <f t="shared" si="54"/>
        <v>46301.04</v>
      </c>
      <c r="I85" s="568"/>
      <c r="J85" s="87">
        <v>20</v>
      </c>
      <c r="K85" s="57">
        <v>1300</v>
      </c>
      <c r="L85" s="86">
        <v>65</v>
      </c>
      <c r="M85" s="571">
        <v>20</v>
      </c>
      <c r="N85" s="57">
        <f t="shared" si="55"/>
        <v>1048.1632653061226</v>
      </c>
      <c r="O85" s="183">
        <f t="shared" si="56"/>
        <v>52.408163265306129</v>
      </c>
      <c r="P85" s="54">
        <f t="shared" si="57"/>
        <v>0</v>
      </c>
      <c r="Q85" s="88">
        <f t="shared" si="58"/>
        <v>-12.591836734693871</v>
      </c>
      <c r="R85" s="185">
        <f t="shared" si="59"/>
        <v>0.80627943485086351</v>
      </c>
      <c r="S85" s="894"/>
      <c r="T85" s="50">
        <v>0.51458333333333328</v>
      </c>
      <c r="U85" s="50">
        <v>0.54861111111111105</v>
      </c>
      <c r="V85" s="568">
        <v>5</v>
      </c>
      <c r="W85" s="565">
        <f t="shared" si="60"/>
        <v>48.999999999999986</v>
      </c>
      <c r="X85" s="53"/>
      <c r="Y85" s="53"/>
      <c r="Z85" s="54"/>
      <c r="AA85" s="54"/>
      <c r="AB85" s="879"/>
      <c r="AC85" s="879"/>
      <c r="AD85" s="582"/>
      <c r="AE85" s="582"/>
      <c r="AF85" s="48">
        <f t="shared" si="61"/>
        <v>-251.83673469387736</v>
      </c>
      <c r="AG85" s="572">
        <f t="shared" si="62"/>
        <v>0.80627943485086362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2126</v>
      </c>
      <c r="H86" s="84">
        <f t="shared" si="54"/>
        <v>129877.34000000001</v>
      </c>
      <c r="I86" s="568"/>
      <c r="J86" s="87">
        <v>17</v>
      </c>
      <c r="K86" s="57">
        <v>1440</v>
      </c>
      <c r="L86" s="86">
        <v>84.705882352941174</v>
      </c>
      <c r="M86" s="571">
        <v>17</v>
      </c>
      <c r="N86" s="57">
        <f t="shared" si="55"/>
        <v>1262.9702970297035</v>
      </c>
      <c r="O86" s="183">
        <f t="shared" si="56"/>
        <v>74.292370413511975</v>
      </c>
      <c r="P86" s="54">
        <f t="shared" si="57"/>
        <v>0</v>
      </c>
      <c r="Q86" s="88">
        <f t="shared" si="58"/>
        <v>-10.413511939429199</v>
      </c>
      <c r="R86" s="185">
        <f t="shared" si="59"/>
        <v>0.87706270627062755</v>
      </c>
      <c r="S86" s="894"/>
      <c r="T86" s="50">
        <v>0.56458333333333321</v>
      </c>
      <c r="U86" s="50">
        <v>0.63472222222222208</v>
      </c>
      <c r="V86" s="568">
        <v>23</v>
      </c>
      <c r="W86" s="565">
        <f t="shared" si="60"/>
        <v>100.99999999999996</v>
      </c>
      <c r="X86" s="53">
        <v>0.55347222222222225</v>
      </c>
      <c r="Y86" s="53">
        <v>0.56319444444444444</v>
      </c>
      <c r="Z86" s="54"/>
      <c r="AA86" s="54"/>
      <c r="AB86" s="879"/>
      <c r="AC86" s="879"/>
      <c r="AD86" s="582"/>
      <c r="AE86" s="582"/>
      <c r="AF86" s="48">
        <f t="shared" si="61"/>
        <v>-177.02970297029651</v>
      </c>
      <c r="AG86" s="572">
        <f t="shared" si="62"/>
        <v>0.87706270627062743</v>
      </c>
      <c r="AH86" s="894"/>
    </row>
    <row r="87" spans="1:34" ht="19.2" customHeight="1">
      <c r="A87" s="903"/>
      <c r="B87" s="110" t="s">
        <v>128</v>
      </c>
      <c r="C87" s="97"/>
      <c r="D87" s="186" t="s">
        <v>59</v>
      </c>
      <c r="E87" s="43"/>
      <c r="F87" s="362">
        <v>59.54</v>
      </c>
      <c r="G87" s="44">
        <v>1387</v>
      </c>
      <c r="H87" s="84">
        <f t="shared" si="54"/>
        <v>82581.98</v>
      </c>
      <c r="I87" s="568"/>
      <c r="J87" s="87">
        <v>18</v>
      </c>
      <c r="K87" s="57">
        <v>1385</v>
      </c>
      <c r="L87" s="86">
        <v>76.944444444444443</v>
      </c>
      <c r="M87" s="571">
        <v>18</v>
      </c>
      <c r="N87" s="57">
        <f t="shared" si="55"/>
        <v>1206.0869565217379</v>
      </c>
      <c r="O87" s="183">
        <f t="shared" si="56"/>
        <v>67.00483091787433</v>
      </c>
      <c r="P87" s="54">
        <f t="shared" si="57"/>
        <v>0</v>
      </c>
      <c r="Q87" s="88">
        <f t="shared" si="58"/>
        <v>-9.9396135265701133</v>
      </c>
      <c r="R87" s="185">
        <f t="shared" si="59"/>
        <v>0.87082090723591188</v>
      </c>
      <c r="S87" s="894"/>
      <c r="T87" s="50">
        <v>0.63958333333333317</v>
      </c>
      <c r="U87" s="50">
        <v>0.68749999999999989</v>
      </c>
      <c r="V87" s="568">
        <v>7</v>
      </c>
      <c r="W87" s="565">
        <f t="shared" si="60"/>
        <v>69.000000000000071</v>
      </c>
      <c r="X87" s="53"/>
      <c r="Y87" s="53"/>
      <c r="Z87" s="54"/>
      <c r="AA87" s="54"/>
      <c r="AB87" s="879"/>
      <c r="AC87" s="879"/>
      <c r="AD87" s="582"/>
      <c r="AE87" s="582"/>
      <c r="AF87" s="48">
        <f t="shared" si="61"/>
        <v>-178.91304347826213</v>
      </c>
      <c r="AG87" s="572">
        <f t="shared" si="62"/>
        <v>0.87082090723591188</v>
      </c>
      <c r="AH87" s="894"/>
    </row>
    <row r="88" spans="1:34" ht="19.2" customHeight="1">
      <c r="A88" s="903"/>
      <c r="B88" s="110" t="s">
        <v>127</v>
      </c>
      <c r="C88" s="578"/>
      <c r="D88" s="186" t="s">
        <v>205</v>
      </c>
      <c r="E88" s="43"/>
      <c r="F88" s="362">
        <v>46.93</v>
      </c>
      <c r="G88" s="57">
        <v>1148</v>
      </c>
      <c r="H88" s="84">
        <f t="shared" si="54"/>
        <v>53875.64</v>
      </c>
      <c r="I88" s="568"/>
      <c r="J88" s="87">
        <v>18</v>
      </c>
      <c r="K88" s="57">
        <v>2400</v>
      </c>
      <c r="L88" s="86">
        <v>133.33333333333334</v>
      </c>
      <c r="M88" s="571">
        <v>18</v>
      </c>
      <c r="N88" s="57">
        <f t="shared" si="55"/>
        <v>2025.8823529411738</v>
      </c>
      <c r="O88" s="183">
        <f t="shared" si="56"/>
        <v>112.54901960784299</v>
      </c>
      <c r="P88" s="54">
        <f t="shared" si="57"/>
        <v>0</v>
      </c>
      <c r="Q88" s="88">
        <f t="shared" si="58"/>
        <v>-20.78431372549035</v>
      </c>
      <c r="R88" s="185">
        <f t="shared" si="59"/>
        <v>0.84411764705882242</v>
      </c>
      <c r="S88" s="894"/>
      <c r="T88" s="50">
        <v>0.69236111111111098</v>
      </c>
      <c r="U88" s="50">
        <v>0.71597222222222212</v>
      </c>
      <c r="V88" s="568">
        <v>7</v>
      </c>
      <c r="W88" s="565">
        <f t="shared" si="60"/>
        <v>34.000000000000043</v>
      </c>
      <c r="X88" s="53"/>
      <c r="Y88" s="53"/>
      <c r="Z88" s="54"/>
      <c r="AA88" s="54"/>
      <c r="AB88" s="879"/>
      <c r="AC88" s="879"/>
      <c r="AD88" s="582">
        <v>1</v>
      </c>
      <c r="AE88" s="582"/>
      <c r="AF88" s="48">
        <f t="shared" si="61"/>
        <v>-374.11764705882615</v>
      </c>
      <c r="AG88" s="572">
        <f t="shared" si="62"/>
        <v>0.84411764705882242</v>
      </c>
      <c r="AH88" s="894"/>
    </row>
    <row r="89" spans="1:34" ht="19.2" customHeight="1">
      <c r="A89" s="903"/>
      <c r="B89" s="110" t="s">
        <v>127</v>
      </c>
      <c r="C89" s="578"/>
      <c r="D89" s="42" t="s">
        <v>60</v>
      </c>
      <c r="E89" s="43"/>
      <c r="F89" s="362">
        <v>36.86</v>
      </c>
      <c r="G89" s="114">
        <v>1701</v>
      </c>
      <c r="H89" s="84">
        <f t="shared" si="54"/>
        <v>62698.86</v>
      </c>
      <c r="I89" s="568">
        <v>1</v>
      </c>
      <c r="J89" s="87">
        <v>17</v>
      </c>
      <c r="K89" s="57">
        <v>2250</v>
      </c>
      <c r="L89" s="86">
        <v>132.35294117647058</v>
      </c>
      <c r="M89" s="571">
        <v>18</v>
      </c>
      <c r="N89" s="57">
        <f t="shared" si="55"/>
        <v>2001.176470588236</v>
      </c>
      <c r="O89" s="183">
        <f t="shared" si="56"/>
        <v>111.17647058823533</v>
      </c>
      <c r="P89" s="54">
        <f t="shared" si="57"/>
        <v>1</v>
      </c>
      <c r="Q89" s="88">
        <f t="shared" si="58"/>
        <v>-21.176470588235247</v>
      </c>
      <c r="R89" s="185">
        <f t="shared" si="59"/>
        <v>0.8400000000000003</v>
      </c>
      <c r="S89" s="894"/>
      <c r="T89" s="50">
        <v>0.72152777777777766</v>
      </c>
      <c r="U89" s="50">
        <v>0.75694444444444431</v>
      </c>
      <c r="V89" s="568">
        <v>8</v>
      </c>
      <c r="W89" s="565">
        <f t="shared" si="60"/>
        <v>50.999999999999979</v>
      </c>
      <c r="X89" s="53"/>
      <c r="Y89" s="53"/>
      <c r="Z89" s="54"/>
      <c r="AA89" s="54"/>
      <c r="AB89" s="879"/>
      <c r="AC89" s="879"/>
      <c r="AD89" s="582">
        <v>1</v>
      </c>
      <c r="AE89" s="582"/>
      <c r="AF89" s="48">
        <f t="shared" si="61"/>
        <v>-248.82352941176396</v>
      </c>
      <c r="AG89" s="572">
        <f t="shared" si="62"/>
        <v>0.88941176470588268</v>
      </c>
      <c r="AH89" s="894"/>
    </row>
    <row r="90" spans="1:34" ht="19.2" customHeight="1">
      <c r="A90" s="903"/>
      <c r="B90" s="110">
        <v>0</v>
      </c>
      <c r="C90" s="57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71"/>
      <c r="N90" s="57"/>
      <c r="O90" s="183"/>
      <c r="P90" s="54"/>
      <c r="Q90" s="88"/>
      <c r="R90" s="185"/>
      <c r="S90" s="894"/>
      <c r="T90" s="50"/>
      <c r="U90" s="50"/>
      <c r="V90" s="568"/>
      <c r="W90" s="565">
        <f t="shared" si="60"/>
        <v>0</v>
      </c>
      <c r="X90" s="188"/>
      <c r="Y90" s="188"/>
      <c r="Z90" s="54"/>
      <c r="AA90" s="54"/>
      <c r="AB90" s="879"/>
      <c r="AC90" s="879"/>
      <c r="AD90" s="582"/>
      <c r="AE90" s="582"/>
      <c r="AF90" s="48">
        <f t="shared" si="61"/>
        <v>0</v>
      </c>
      <c r="AG90" s="572" t="e">
        <f t="shared" si="62"/>
        <v>#DIV/0!</v>
      </c>
      <c r="AH90" s="894"/>
    </row>
    <row r="91" spans="1:34" ht="19.2" customHeight="1">
      <c r="A91" s="903"/>
      <c r="B91" s="110">
        <v>0</v>
      </c>
      <c r="C91" s="57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71"/>
      <c r="N91" s="57"/>
      <c r="O91" s="183"/>
      <c r="P91" s="54"/>
      <c r="Q91" s="88"/>
      <c r="R91" s="185"/>
      <c r="S91" s="895"/>
      <c r="T91" s="50"/>
      <c r="U91" s="50"/>
      <c r="V91" s="568"/>
      <c r="W91" s="565"/>
      <c r="X91" s="115"/>
      <c r="Y91" s="115"/>
      <c r="Z91" s="54"/>
      <c r="AA91" s="54"/>
      <c r="AB91" s="879"/>
      <c r="AC91" s="879"/>
      <c r="AD91" s="582"/>
      <c r="AE91" s="582"/>
      <c r="AF91" s="48">
        <f t="shared" si="61"/>
        <v>0</v>
      </c>
      <c r="AG91" s="572" t="e">
        <f t="shared" si="62"/>
        <v>#DIV/0!</v>
      </c>
      <c r="AH91" s="895"/>
    </row>
    <row r="92" spans="1:34" ht="19.2" customHeight="1">
      <c r="A92" s="903"/>
      <c r="B92" s="110">
        <v>0</v>
      </c>
      <c r="C92" s="57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80"/>
      <c r="S92" s="895"/>
      <c r="T92" s="50"/>
      <c r="U92" s="50"/>
      <c r="V92" s="568"/>
      <c r="W92" s="565">
        <f t="shared" si="60"/>
        <v>0</v>
      </c>
      <c r="X92" s="180"/>
      <c r="Y92" s="180"/>
      <c r="Z92" s="124"/>
      <c r="AA92" s="124"/>
      <c r="AB92" s="879"/>
      <c r="AC92" s="879"/>
      <c r="AD92" s="582"/>
      <c r="AE92" s="582"/>
      <c r="AF92" s="48">
        <f t="shared" si="61"/>
        <v>0</v>
      </c>
      <c r="AG92" s="572" t="e">
        <f t="shared" si="62"/>
        <v>#DIV/0!</v>
      </c>
      <c r="AH92" s="895"/>
    </row>
    <row r="93" spans="1:34" ht="19.2" customHeight="1">
      <c r="A93" s="903"/>
      <c r="B93" s="56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71"/>
      <c r="N93" s="57"/>
      <c r="O93" s="86"/>
      <c r="P93" s="54"/>
      <c r="Q93" s="88"/>
      <c r="R93" s="575"/>
      <c r="S93" s="904"/>
      <c r="T93" s="63"/>
      <c r="U93" s="63"/>
      <c r="V93" s="569"/>
      <c r="W93" s="565">
        <f t="shared" si="60"/>
        <v>0</v>
      </c>
      <c r="X93" s="197"/>
      <c r="Y93" s="197"/>
      <c r="Z93" s="124"/>
      <c r="AA93" s="124"/>
      <c r="AB93" s="879"/>
      <c r="AC93" s="879"/>
      <c r="AD93" s="582"/>
      <c r="AE93" s="582"/>
      <c r="AF93" s="48">
        <f t="shared" si="61"/>
        <v>0</v>
      </c>
      <c r="AG93" s="572" t="e">
        <f t="shared" si="62"/>
        <v>#DIV/0!</v>
      </c>
      <c r="AH93" s="895"/>
    </row>
    <row r="94" spans="1:34" ht="19.2" customHeight="1">
      <c r="A94" s="903"/>
      <c r="B94" s="56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904"/>
      <c r="T94" s="63"/>
      <c r="U94" s="63"/>
      <c r="V94" s="569"/>
      <c r="W94" s="565">
        <f>(U94-T94)*24*60</f>
        <v>0</v>
      </c>
      <c r="X94" s="197"/>
      <c r="Y94" s="197"/>
      <c r="Z94" s="124"/>
      <c r="AA94" s="124"/>
      <c r="AB94" s="879"/>
      <c r="AC94" s="879"/>
      <c r="AD94" s="582"/>
      <c r="AE94" s="582"/>
      <c r="AF94" s="48">
        <f t="shared" si="61"/>
        <v>0</v>
      </c>
      <c r="AG94" s="572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1189</v>
      </c>
      <c r="D95" s="875" t="s">
        <v>1177</v>
      </c>
      <c r="E95" s="875"/>
      <c r="F95" s="356"/>
      <c r="G95" s="70"/>
      <c r="H95" s="201"/>
      <c r="I95" s="103"/>
      <c r="J95" s="202">
        <v>17.857142857142858</v>
      </c>
      <c r="K95" s="202">
        <v>1673.5714285714287</v>
      </c>
      <c r="L95" s="203">
        <v>94.339402427637737</v>
      </c>
      <c r="M95" s="202">
        <f t="shared" ref="M95:O95" si="63">AVERAGE(M83:M94)</f>
        <v>18</v>
      </c>
      <c r="N95" s="202">
        <f t="shared" si="63"/>
        <v>1455.8404712044187</v>
      </c>
      <c r="O95" s="203">
        <f t="shared" si="63"/>
        <v>81.252172164042506</v>
      </c>
      <c r="P95" s="204">
        <f>M95-J95</f>
        <v>0.14285714285714235</v>
      </c>
      <c r="Q95" s="205">
        <f t="shared" ref="Q95:Q102" si="64">O95-L95</f>
        <v>-13.087230263595231</v>
      </c>
      <c r="R95" s="206">
        <f>O95/L95</f>
        <v>0.86127503538477801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2</v>
      </c>
      <c r="AE95" s="107">
        <f>SUM(AE83:AE94)</f>
        <v>0</v>
      </c>
      <c r="AF95" s="65">
        <f t="shared" si="61"/>
        <v>-217.73095736700998</v>
      </c>
      <c r="AG95" s="573">
        <f t="shared" si="62"/>
        <v>0.86990040959717718</v>
      </c>
      <c r="AH95" s="895"/>
    </row>
    <row r="96" spans="1:34" ht="19.2" customHeight="1">
      <c r="A96" s="905" t="s">
        <v>1190</v>
      </c>
      <c r="B96" s="568" t="s">
        <v>130</v>
      </c>
      <c r="C96" s="97"/>
      <c r="D96" s="42" t="s">
        <v>211</v>
      </c>
      <c r="E96" s="43"/>
      <c r="F96" s="355">
        <v>29.46</v>
      </c>
      <c r="G96" s="44">
        <v>1706</v>
      </c>
      <c r="H96" s="45">
        <f t="shared" ref="H96:H105" si="65">F96*G96</f>
        <v>50258.76</v>
      </c>
      <c r="I96" s="568"/>
      <c r="J96" s="46">
        <v>16</v>
      </c>
      <c r="K96" s="44">
        <v>1440</v>
      </c>
      <c r="L96" s="47">
        <v>90</v>
      </c>
      <c r="M96" s="566">
        <v>16</v>
      </c>
      <c r="N96" s="44">
        <f t="shared" ref="N96:N102" si="66">G96/W96*60</f>
        <v>1124.835164835165</v>
      </c>
      <c r="O96" s="47">
        <f t="shared" ref="O96:O102" si="67">N96/M96</f>
        <v>70.30219780219781</v>
      </c>
      <c r="P96" s="48">
        <f t="shared" ref="P96:P102" si="68">M96-J96</f>
        <v>0</v>
      </c>
      <c r="Q96" s="49">
        <f t="shared" si="64"/>
        <v>-19.69780219780219</v>
      </c>
      <c r="R96" s="572">
        <f t="shared" ref="R96:R102" si="69">O96/L96</f>
        <v>0.78113553113553125</v>
      </c>
      <c r="S96" s="894">
        <f>R108</f>
        <v>0.82840873075299459</v>
      </c>
      <c r="T96" s="89">
        <v>0.33333333333333331</v>
      </c>
      <c r="U96" s="89">
        <v>0.39652777777777776</v>
      </c>
      <c r="V96" s="582">
        <v>5</v>
      </c>
      <c r="W96" s="90">
        <f t="shared" ref="W96:W133" si="70">(U96-T96)*24*60</f>
        <v>91</v>
      </c>
      <c r="X96" s="96"/>
      <c r="Y96" s="96"/>
      <c r="Z96" s="54"/>
      <c r="AA96" s="54"/>
      <c r="AB96" s="879"/>
      <c r="AC96" s="879"/>
      <c r="AD96" s="582"/>
      <c r="AE96" s="582"/>
      <c r="AF96" s="54">
        <f t="shared" si="61"/>
        <v>-315.16483516483504</v>
      </c>
      <c r="AG96" s="575">
        <f t="shared" si="62"/>
        <v>0.78113553113553125</v>
      </c>
      <c r="AH96" s="878">
        <f>AG108</f>
        <v>0.82336202287429394</v>
      </c>
    </row>
    <row r="97" spans="1:34" s="215" customFormat="1" ht="19.2" customHeight="1">
      <c r="A97" s="905"/>
      <c r="B97" s="568" t="s">
        <v>130</v>
      </c>
      <c r="C97" s="207"/>
      <c r="D97" s="208" t="s">
        <v>65</v>
      </c>
      <c r="E97" s="56"/>
      <c r="F97" s="366">
        <v>29.113149847094796</v>
      </c>
      <c r="G97" s="209">
        <v>3376</v>
      </c>
      <c r="H97" s="210">
        <f t="shared" si="65"/>
        <v>98285.993883792034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1315.3246753246758</v>
      </c>
      <c r="O97" s="47">
        <f t="shared" si="67"/>
        <v>65.766233766233796</v>
      </c>
      <c r="P97" s="48">
        <f t="shared" si="68"/>
        <v>0</v>
      </c>
      <c r="Q97" s="49">
        <f t="shared" si="64"/>
        <v>-9.2337662337662039</v>
      </c>
      <c r="R97" s="572">
        <f t="shared" si="69"/>
        <v>0.87688311688311726</v>
      </c>
      <c r="S97" s="894"/>
      <c r="T97" s="211">
        <v>0.41249999999999998</v>
      </c>
      <c r="U97" s="211">
        <v>0.51944444444444438</v>
      </c>
      <c r="V97" s="212">
        <v>23</v>
      </c>
      <c r="W97" s="90">
        <f t="shared" si="70"/>
        <v>153.99999999999994</v>
      </c>
      <c r="X97" s="53">
        <v>0.40138888888888885</v>
      </c>
      <c r="Y97" s="53">
        <v>0.41111111111111115</v>
      </c>
      <c r="Z97" s="54"/>
      <c r="AA97" s="54"/>
      <c r="AB97" s="879"/>
      <c r="AC97" s="879"/>
      <c r="AD97" s="212"/>
      <c r="AE97" s="212"/>
      <c r="AF97" s="213">
        <f t="shared" si="61"/>
        <v>-184.67532467532419</v>
      </c>
      <c r="AG97" s="214">
        <f t="shared" si="62"/>
        <v>0.87688311688311715</v>
      </c>
      <c r="AH97" s="878"/>
    </row>
    <row r="98" spans="1:34" s="218" customFormat="1" ht="19.2" customHeight="1">
      <c r="A98" s="905"/>
      <c r="B98" s="568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5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1048.4210526315828</v>
      </c>
      <c r="O98" s="47">
        <f t="shared" si="67"/>
        <v>58.245614035087932</v>
      </c>
      <c r="P98" s="48">
        <f t="shared" si="68"/>
        <v>-1</v>
      </c>
      <c r="Q98" s="49">
        <f t="shared" si="64"/>
        <v>-17.543859649122588</v>
      </c>
      <c r="R98" s="572">
        <f t="shared" si="69"/>
        <v>0.76851851851852138</v>
      </c>
      <c r="S98" s="894"/>
      <c r="T98" s="89">
        <v>0.55972222222222212</v>
      </c>
      <c r="U98" s="89">
        <v>0.57291666666666652</v>
      </c>
      <c r="V98" s="582">
        <v>5</v>
      </c>
      <c r="W98" s="90">
        <f t="shared" si="70"/>
        <v>18.999999999999932</v>
      </c>
      <c r="X98" s="216"/>
      <c r="Y98" s="216"/>
      <c r="Z98" s="217"/>
      <c r="AA98" s="217"/>
      <c r="AB98" s="879"/>
      <c r="AC98" s="879"/>
      <c r="AD98" s="582"/>
      <c r="AE98" s="582"/>
      <c r="AF98" s="54">
        <f t="shared" si="61"/>
        <v>-391.57894736841718</v>
      </c>
      <c r="AG98" s="575">
        <f t="shared" si="62"/>
        <v>0.7280701754385992</v>
      </c>
      <c r="AH98" s="878"/>
    </row>
    <row r="99" spans="1:34" ht="19.2" customHeight="1">
      <c r="A99" s="905"/>
      <c r="B99" s="568" t="s">
        <v>128</v>
      </c>
      <c r="C99" s="81"/>
      <c r="D99" s="82" t="s">
        <v>58</v>
      </c>
      <c r="E99" s="83"/>
      <c r="F99" s="366">
        <v>77.34</v>
      </c>
      <c r="G99" s="57">
        <v>863</v>
      </c>
      <c r="H99" s="210">
        <f t="shared" si="65"/>
        <v>66744.42</v>
      </c>
      <c r="I99" s="582"/>
      <c r="J99" s="46">
        <v>18</v>
      </c>
      <c r="K99" s="44">
        <v>1440</v>
      </c>
      <c r="L99" s="47">
        <v>80</v>
      </c>
      <c r="M99" s="566">
        <v>18</v>
      </c>
      <c r="N99" s="44">
        <f t="shared" si="66"/>
        <v>1262.9268292682921</v>
      </c>
      <c r="O99" s="47">
        <f t="shared" si="67"/>
        <v>70.162601626016226</v>
      </c>
      <c r="P99" s="48">
        <f t="shared" si="68"/>
        <v>0</v>
      </c>
      <c r="Q99" s="49">
        <f t="shared" si="64"/>
        <v>-9.837398373983774</v>
      </c>
      <c r="R99" s="572">
        <f t="shared" si="69"/>
        <v>0.87703252032520285</v>
      </c>
      <c r="S99" s="894"/>
      <c r="T99" s="89">
        <v>0.57777777777777761</v>
      </c>
      <c r="U99" s="89">
        <v>0.60624999999999984</v>
      </c>
      <c r="V99" s="582">
        <v>7</v>
      </c>
      <c r="W99" s="90">
        <f t="shared" si="70"/>
        <v>41.000000000000014</v>
      </c>
      <c r="X99" s="180"/>
      <c r="Y99" s="180"/>
      <c r="Z99" s="124"/>
      <c r="AA99" s="124"/>
      <c r="AB99" s="879"/>
      <c r="AC99" s="879"/>
      <c r="AD99" s="582"/>
      <c r="AE99" s="582"/>
      <c r="AF99" s="213">
        <f t="shared" si="61"/>
        <v>-177.07317073170793</v>
      </c>
      <c r="AG99" s="214">
        <f t="shared" si="62"/>
        <v>0.87703252032520285</v>
      </c>
      <c r="AH99" s="878"/>
    </row>
    <row r="100" spans="1:34" s="218" customFormat="1" ht="19.2" customHeight="1">
      <c r="A100" s="905"/>
      <c r="B100" s="568" t="s">
        <v>128</v>
      </c>
      <c r="C100" s="55"/>
      <c r="D100" s="42" t="s">
        <v>57</v>
      </c>
      <c r="E100" s="83"/>
      <c r="F100" s="366">
        <v>71.55</v>
      </c>
      <c r="G100" s="57">
        <v>707</v>
      </c>
      <c r="H100" s="210">
        <f t="shared" si="65"/>
        <v>50585.85</v>
      </c>
      <c r="I100" s="58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1211.9999999999986</v>
      </c>
      <c r="O100" s="47">
        <f t="shared" si="67"/>
        <v>67.333333333333258</v>
      </c>
      <c r="P100" s="48">
        <f t="shared" si="68"/>
        <v>0</v>
      </c>
      <c r="Q100" s="49">
        <f t="shared" si="64"/>
        <v>-9.6111111111111853</v>
      </c>
      <c r="R100" s="572">
        <f t="shared" si="69"/>
        <v>0.87509025270758023</v>
      </c>
      <c r="S100" s="894"/>
      <c r="T100" s="211">
        <v>0.61111111111111094</v>
      </c>
      <c r="U100" s="211">
        <v>0.63541666666666652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879"/>
      <c r="AC100" s="879"/>
      <c r="AD100" s="582"/>
      <c r="AE100" s="582"/>
      <c r="AF100" s="54">
        <f t="shared" si="61"/>
        <v>-173.00000000000136</v>
      </c>
      <c r="AG100" s="575">
        <f t="shared" si="62"/>
        <v>0.87509025270758023</v>
      </c>
      <c r="AH100" s="878"/>
    </row>
    <row r="101" spans="1:34" s="218" customFormat="1" ht="19.2" customHeight="1">
      <c r="A101" s="905"/>
      <c r="B101" s="568" t="s">
        <v>128</v>
      </c>
      <c r="C101" s="55"/>
      <c r="D101" s="82" t="s">
        <v>56</v>
      </c>
      <c r="E101" s="83"/>
      <c r="F101" s="366">
        <v>59.34</v>
      </c>
      <c r="G101" s="57">
        <v>549</v>
      </c>
      <c r="H101" s="210">
        <f t="shared" si="65"/>
        <v>32577.660000000003</v>
      </c>
      <c r="I101" s="582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1097.9999999999982</v>
      </c>
      <c r="O101" s="47">
        <f t="shared" si="67"/>
        <v>64.588235294117538</v>
      </c>
      <c r="P101" s="48">
        <f t="shared" si="68"/>
        <v>0</v>
      </c>
      <c r="Q101" s="49">
        <f t="shared" si="64"/>
        <v>-20.117647058823636</v>
      </c>
      <c r="R101" s="572">
        <f t="shared" si="69"/>
        <v>0.76249999999999873</v>
      </c>
      <c r="S101" s="894"/>
      <c r="T101" s="211">
        <v>0.6513888888888888</v>
      </c>
      <c r="U101" s="89">
        <v>0.67222222222222217</v>
      </c>
      <c r="V101" s="212">
        <v>23</v>
      </c>
      <c r="W101" s="90">
        <f t="shared" si="70"/>
        <v>30.000000000000053</v>
      </c>
      <c r="X101" s="220">
        <v>0.64027777777777783</v>
      </c>
      <c r="Y101" s="220">
        <v>0.65</v>
      </c>
      <c r="Z101" s="217"/>
      <c r="AA101" s="217"/>
      <c r="AB101" s="879"/>
      <c r="AC101" s="879"/>
      <c r="AD101" s="582"/>
      <c r="AE101" s="582"/>
      <c r="AF101" s="213">
        <f t="shared" si="61"/>
        <v>-342.00000000000182</v>
      </c>
      <c r="AG101" s="214">
        <f t="shared" si="62"/>
        <v>0.76249999999999873</v>
      </c>
      <c r="AH101" s="878"/>
    </row>
    <row r="102" spans="1:34" s="218" customFormat="1" ht="19.2" customHeight="1">
      <c r="A102" s="905"/>
      <c r="B102" s="568" t="s">
        <v>129</v>
      </c>
      <c r="C102" s="175"/>
      <c r="D102" s="176" t="s">
        <v>179</v>
      </c>
      <c r="E102" s="177"/>
      <c r="F102" s="366">
        <v>49.91</v>
      </c>
      <c r="G102" s="57">
        <v>1205.3999999999999</v>
      </c>
      <c r="H102" s="210">
        <f t="shared" si="65"/>
        <v>60161.513999999988</v>
      </c>
      <c r="I102" s="568">
        <v>1</v>
      </c>
      <c r="J102" s="46">
        <v>15</v>
      </c>
      <c r="K102" s="44">
        <v>1500</v>
      </c>
      <c r="L102" s="47">
        <v>100</v>
      </c>
      <c r="M102" s="87">
        <v>15</v>
      </c>
      <c r="N102" s="44">
        <f t="shared" si="66"/>
        <v>1291.5000000000007</v>
      </c>
      <c r="O102" s="47">
        <f t="shared" si="67"/>
        <v>86.100000000000051</v>
      </c>
      <c r="P102" s="48">
        <f t="shared" si="68"/>
        <v>0</v>
      </c>
      <c r="Q102" s="49">
        <f t="shared" si="64"/>
        <v>-13.899999999999949</v>
      </c>
      <c r="R102" s="572">
        <f t="shared" si="69"/>
        <v>0.86100000000000054</v>
      </c>
      <c r="S102" s="894"/>
      <c r="T102" s="211">
        <v>0.67708333333333326</v>
      </c>
      <c r="U102" s="211">
        <v>0.71597222222222212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879"/>
      <c r="AC102" s="879"/>
      <c r="AD102" s="582"/>
      <c r="AE102" s="582"/>
      <c r="AF102" s="54">
        <f t="shared" si="61"/>
        <v>-208.49999999999932</v>
      </c>
      <c r="AG102" s="575">
        <f t="shared" si="62"/>
        <v>0.86100000000000043</v>
      </c>
      <c r="AH102" s="878"/>
    </row>
    <row r="103" spans="1:34" s="218" customFormat="1" ht="19.2" customHeight="1">
      <c r="A103" s="905"/>
      <c r="B103" s="568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2"/>
      <c r="S103" s="894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879"/>
      <c r="AC103" s="879"/>
      <c r="AD103" s="582"/>
      <c r="AE103" s="582"/>
      <c r="AF103" s="54">
        <f t="shared" si="61"/>
        <v>0</v>
      </c>
      <c r="AG103" s="575" t="e">
        <f t="shared" si="62"/>
        <v>#DIV/0!</v>
      </c>
      <c r="AH103" s="878"/>
    </row>
    <row r="104" spans="1:34" s="218" customFormat="1" ht="19.2" customHeight="1">
      <c r="A104" s="905"/>
      <c r="B104" s="568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2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582"/>
      <c r="AE104" s="582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56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2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582"/>
      <c r="AE105" s="582"/>
      <c r="AF105" s="54">
        <f t="shared" si="61"/>
        <v>0</v>
      </c>
      <c r="AG105" s="575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2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582"/>
      <c r="AE106" s="582"/>
      <c r="AF106" s="54">
        <f t="shared" si="61"/>
        <v>0</v>
      </c>
      <c r="AG106" s="575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582"/>
      <c r="AE107" s="582"/>
      <c r="AF107" s="217"/>
      <c r="AG107" s="575"/>
      <c r="AH107" s="878"/>
    </row>
    <row r="108" spans="1:34" ht="19.2" customHeight="1">
      <c r="A108" s="905"/>
      <c r="B108" s="110">
        <v>0</v>
      </c>
      <c r="C108" s="100" t="s">
        <v>1191</v>
      </c>
      <c r="D108" s="875" t="s">
        <v>1177</v>
      </c>
      <c r="E108" s="875"/>
      <c r="F108" s="367"/>
      <c r="G108" s="101"/>
      <c r="H108" s="102"/>
      <c r="I108" s="103"/>
      <c r="J108" s="101">
        <v>17.571428571428573</v>
      </c>
      <c r="K108" s="101">
        <v>1449.2857142857142</v>
      </c>
      <c r="L108" s="104">
        <v>83.205685783085173</v>
      </c>
      <c r="M108" s="101">
        <f t="shared" ref="M108:O108" si="71">AVERAGE(M96:M107)</f>
        <v>17.428571428571427</v>
      </c>
      <c r="N108" s="101">
        <f t="shared" si="71"/>
        <v>1193.2868174371017</v>
      </c>
      <c r="O108" s="104">
        <f t="shared" si="71"/>
        <v>68.928316550998076</v>
      </c>
      <c r="P108" s="54">
        <f t="shared" ref="P108:P118" si="72">M108-J108</f>
        <v>-0.1428571428571459</v>
      </c>
      <c r="Q108" s="88">
        <f t="shared" ref="Q108:Q118" si="73">O108-L108</f>
        <v>-14.277369232087096</v>
      </c>
      <c r="R108" s="105">
        <f t="shared" ref="R108:R118" si="74">O108/L108</f>
        <v>0.82840873075299459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0</v>
      </c>
      <c r="AF108" s="54">
        <f t="shared" si="61"/>
        <v>-255.9988968486125</v>
      </c>
      <c r="AG108" s="575">
        <f t="shared" si="62"/>
        <v>0.82336202287429394</v>
      </c>
      <c r="AH108" s="878"/>
    </row>
    <row r="109" spans="1:34" ht="19.2" customHeight="1">
      <c r="A109" s="896" t="s">
        <v>1192</v>
      </c>
      <c r="B109" s="568" t="s">
        <v>131</v>
      </c>
      <c r="C109" s="578"/>
      <c r="D109" s="403" t="s">
        <v>819</v>
      </c>
      <c r="E109" s="43"/>
      <c r="F109" s="355">
        <v>29.965493443754308</v>
      </c>
      <c r="G109" s="44">
        <v>1649</v>
      </c>
      <c r="H109" s="45">
        <f t="shared" ref="H109:H119" si="75">F109*G109</f>
        <v>49413.098688750855</v>
      </c>
      <c r="I109" s="568"/>
      <c r="J109" s="46">
        <v>18</v>
      </c>
      <c r="K109" s="44">
        <v>1200</v>
      </c>
      <c r="L109" s="47">
        <v>66.666666666666671</v>
      </c>
      <c r="M109" s="566">
        <v>18</v>
      </c>
      <c r="N109" s="44">
        <f t="shared" ref="N109:N118" si="76">G109/W109*60</f>
        <v>1137.2413793103447</v>
      </c>
      <c r="O109" s="47">
        <f t="shared" ref="O109:O118" si="77">N109/M109</f>
        <v>63.180076628352481</v>
      </c>
      <c r="P109" s="48">
        <f t="shared" si="72"/>
        <v>0</v>
      </c>
      <c r="Q109" s="49">
        <f t="shared" si="73"/>
        <v>-3.4865900383141906</v>
      </c>
      <c r="R109" s="572">
        <f t="shared" si="74"/>
        <v>0.94770114942528716</v>
      </c>
      <c r="S109" s="899">
        <f>R121</f>
        <v>0.88748631402616363</v>
      </c>
      <c r="T109" s="226">
        <v>0.5</v>
      </c>
      <c r="U109" s="226">
        <v>0.56041666666666667</v>
      </c>
      <c r="V109" s="227">
        <v>5</v>
      </c>
      <c r="W109" s="565">
        <f t="shared" si="70"/>
        <v>87.000000000000014</v>
      </c>
      <c r="X109" s="53"/>
      <c r="Y109" s="53"/>
      <c r="Z109" s="54"/>
      <c r="AA109" s="54"/>
      <c r="AB109" s="879"/>
      <c r="AC109" s="879"/>
      <c r="AD109" s="582"/>
      <c r="AE109" s="582"/>
      <c r="AF109" s="48">
        <f t="shared" si="61"/>
        <v>-62.758620689655345</v>
      </c>
      <c r="AG109" s="125">
        <f t="shared" si="62"/>
        <v>0.94770114942528716</v>
      </c>
      <c r="AH109" s="878">
        <f>AG121</f>
        <v>0.88806250261029163</v>
      </c>
    </row>
    <row r="110" spans="1:34" ht="19.2" customHeight="1">
      <c r="A110" s="897"/>
      <c r="B110" s="568" t="s">
        <v>132</v>
      </c>
      <c r="C110" s="175"/>
      <c r="D110" s="42" t="s">
        <v>175</v>
      </c>
      <c r="E110" s="177"/>
      <c r="F110" s="355">
        <v>50.67</v>
      </c>
      <c r="G110" s="174">
        <v>1475</v>
      </c>
      <c r="H110" s="45">
        <f t="shared" si="75"/>
        <v>74738.25</v>
      </c>
      <c r="I110" s="568"/>
      <c r="J110" s="46">
        <v>18</v>
      </c>
      <c r="K110" s="44">
        <v>1500</v>
      </c>
      <c r="L110" s="47">
        <v>83.333333333333329</v>
      </c>
      <c r="M110" s="566">
        <v>18</v>
      </c>
      <c r="N110" s="44">
        <f t="shared" si="76"/>
        <v>1301.4705882352923</v>
      </c>
      <c r="O110" s="47">
        <f t="shared" si="77"/>
        <v>72.303921568627345</v>
      </c>
      <c r="P110" s="48">
        <f t="shared" si="72"/>
        <v>0</v>
      </c>
      <c r="Q110" s="49">
        <f t="shared" si="73"/>
        <v>-11.029411764705984</v>
      </c>
      <c r="R110" s="572">
        <f t="shared" si="74"/>
        <v>0.86764705882352822</v>
      </c>
      <c r="S110" s="885"/>
      <c r="T110" s="226">
        <v>0.56527777777777777</v>
      </c>
      <c r="U110" s="226">
        <v>0.61250000000000004</v>
      </c>
      <c r="V110" s="227">
        <v>7</v>
      </c>
      <c r="W110" s="565">
        <f t="shared" si="70"/>
        <v>68.000000000000085</v>
      </c>
      <c r="X110" s="188"/>
      <c r="Y110" s="188"/>
      <c r="Z110" s="54"/>
      <c r="AA110" s="54"/>
      <c r="AB110" s="879"/>
      <c r="AC110" s="879"/>
      <c r="AD110" s="582"/>
      <c r="AE110" s="582"/>
      <c r="AF110" s="48">
        <f t="shared" si="61"/>
        <v>-198.52941176470767</v>
      </c>
      <c r="AG110" s="125">
        <f t="shared" si="62"/>
        <v>0.86764705882352822</v>
      </c>
      <c r="AH110" s="878"/>
    </row>
    <row r="111" spans="1:34" ht="19.2" customHeight="1">
      <c r="A111" s="897"/>
      <c r="B111" s="568" t="s">
        <v>129</v>
      </c>
      <c r="C111" s="175"/>
      <c r="D111" s="176" t="s">
        <v>206</v>
      </c>
      <c r="E111" s="177"/>
      <c r="F111" s="355">
        <v>50.67</v>
      </c>
      <c r="G111" s="57">
        <v>776.16000000000008</v>
      </c>
      <c r="H111" s="45">
        <f t="shared" si="75"/>
        <v>39328.027200000004</v>
      </c>
      <c r="I111" s="582">
        <v>1</v>
      </c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1411.1999999999982</v>
      </c>
      <c r="O111" s="47">
        <f t="shared" si="77"/>
        <v>78.399999999999906</v>
      </c>
      <c r="P111" s="48">
        <f t="shared" si="72"/>
        <v>0</v>
      </c>
      <c r="Q111" s="49">
        <f t="shared" si="73"/>
        <v>-4.9333333333334224</v>
      </c>
      <c r="R111" s="572">
        <f t="shared" si="74"/>
        <v>0.94079999999999897</v>
      </c>
      <c r="S111" s="885"/>
      <c r="T111" s="226">
        <v>0.62777777777777777</v>
      </c>
      <c r="U111" s="226">
        <v>0.65069444444444446</v>
      </c>
      <c r="V111" s="227">
        <v>22</v>
      </c>
      <c r="W111" s="565">
        <f t="shared" si="70"/>
        <v>33.000000000000043</v>
      </c>
      <c r="X111" s="53">
        <v>0.6166666666666667</v>
      </c>
      <c r="Y111" s="53">
        <v>0.62638888888888888</v>
      </c>
      <c r="Z111" s="54"/>
      <c r="AA111" s="54"/>
      <c r="AB111" s="879"/>
      <c r="AC111" s="879"/>
      <c r="AD111" s="582"/>
      <c r="AE111" s="582"/>
      <c r="AF111" s="48">
        <f t="shared" si="61"/>
        <v>-88.800000000001774</v>
      </c>
      <c r="AG111" s="125">
        <f t="shared" si="62"/>
        <v>0.94079999999999886</v>
      </c>
      <c r="AH111" s="878"/>
    </row>
    <row r="112" spans="1:34" ht="19.2" customHeight="1">
      <c r="A112" s="897"/>
      <c r="B112" s="568" t="s">
        <v>129</v>
      </c>
      <c r="C112" s="175"/>
      <c r="D112" s="176" t="s">
        <v>817</v>
      </c>
      <c r="E112" s="83"/>
      <c r="F112" s="355">
        <v>49.91</v>
      </c>
      <c r="G112" s="57">
        <v>1592.85</v>
      </c>
      <c r="H112" s="45">
        <f t="shared" si="75"/>
        <v>79499.143499999991</v>
      </c>
      <c r="I112" s="582">
        <v>1</v>
      </c>
      <c r="J112" s="46">
        <v>17</v>
      </c>
      <c r="K112" s="44">
        <v>1500</v>
      </c>
      <c r="L112" s="47">
        <v>88.235294117647058</v>
      </c>
      <c r="M112" s="566">
        <v>17</v>
      </c>
      <c r="N112" s="44">
        <f t="shared" si="76"/>
        <v>1426.4328358208936</v>
      </c>
      <c r="O112" s="47">
        <f t="shared" si="77"/>
        <v>83.907813871817268</v>
      </c>
      <c r="P112" s="48">
        <f t="shared" si="72"/>
        <v>0</v>
      </c>
      <c r="Q112" s="49">
        <f t="shared" si="73"/>
        <v>-4.3274802458297899</v>
      </c>
      <c r="R112" s="572">
        <f t="shared" si="74"/>
        <v>0.95095522388059572</v>
      </c>
      <c r="S112" s="885"/>
      <c r="T112" s="226">
        <v>0.65555555555555556</v>
      </c>
      <c r="U112" s="226">
        <v>0.70208333333333339</v>
      </c>
      <c r="V112" s="227">
        <v>7</v>
      </c>
      <c r="W112" s="565">
        <f t="shared" si="70"/>
        <v>67.000000000000085</v>
      </c>
      <c r="X112" s="216"/>
      <c r="Y112" s="216"/>
      <c r="Z112" s="54"/>
      <c r="AA112" s="54"/>
      <c r="AB112" s="879"/>
      <c r="AC112" s="879"/>
      <c r="AD112" s="582"/>
      <c r="AE112" s="582"/>
      <c r="AF112" s="48">
        <f t="shared" si="61"/>
        <v>-73.567164179106385</v>
      </c>
      <c r="AG112" s="125">
        <f t="shared" si="62"/>
        <v>0.95095522388059572</v>
      </c>
      <c r="AH112" s="878"/>
    </row>
    <row r="113" spans="1:34" s="218" customFormat="1" ht="19.2" customHeight="1">
      <c r="A113" s="897"/>
      <c r="B113" s="568" t="s">
        <v>131</v>
      </c>
      <c r="C113" s="175"/>
      <c r="D113" s="176" t="s">
        <v>191</v>
      </c>
      <c r="E113" s="83"/>
      <c r="F113" s="355">
        <v>28.57</v>
      </c>
      <c r="G113" s="57">
        <v>1485</v>
      </c>
      <c r="H113" s="45">
        <f t="shared" si="75"/>
        <v>42426.45</v>
      </c>
      <c r="I113" s="582"/>
      <c r="J113" s="46">
        <v>12</v>
      </c>
      <c r="K113" s="44">
        <v>1500</v>
      </c>
      <c r="L113" s="47">
        <v>125</v>
      </c>
      <c r="M113" s="571">
        <v>12</v>
      </c>
      <c r="N113" s="44">
        <f t="shared" si="76"/>
        <v>1392.1875000000016</v>
      </c>
      <c r="O113" s="47">
        <f t="shared" si="77"/>
        <v>116.01562500000013</v>
      </c>
      <c r="P113" s="48">
        <f t="shared" si="72"/>
        <v>0</v>
      </c>
      <c r="Q113" s="49">
        <f t="shared" si="73"/>
        <v>-8.9843749999998721</v>
      </c>
      <c r="R113" s="572">
        <f t="shared" si="74"/>
        <v>0.92812500000000098</v>
      </c>
      <c r="S113" s="885"/>
      <c r="T113" s="226">
        <v>0.74236111111111114</v>
      </c>
      <c r="U113" s="226">
        <v>0.78680555555555554</v>
      </c>
      <c r="V113" s="227">
        <v>5</v>
      </c>
      <c r="W113" s="565">
        <f t="shared" si="70"/>
        <v>63.999999999999929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-107.81249999999841</v>
      </c>
      <c r="AG113" s="125">
        <f t="shared" si="62"/>
        <v>0.92812500000000109</v>
      </c>
      <c r="AH113" s="878"/>
    </row>
    <row r="114" spans="1:34" s="218" customFormat="1" ht="19.2" customHeight="1">
      <c r="A114" s="897"/>
      <c r="B114" s="568" t="s">
        <v>131</v>
      </c>
      <c r="C114" s="175"/>
      <c r="D114" s="176" t="s">
        <v>176</v>
      </c>
      <c r="E114" s="43"/>
      <c r="F114" s="355">
        <v>20.420000000000002</v>
      </c>
      <c r="G114" s="44">
        <v>356</v>
      </c>
      <c r="H114" s="45">
        <f t="shared" si="75"/>
        <v>7269.52</v>
      </c>
      <c r="I114" s="582"/>
      <c r="J114" s="46">
        <v>12</v>
      </c>
      <c r="K114" s="44">
        <v>1500</v>
      </c>
      <c r="L114" s="47">
        <v>125</v>
      </c>
      <c r="M114" s="571">
        <v>12</v>
      </c>
      <c r="N114" s="44">
        <f t="shared" si="76"/>
        <v>1186.6666666666711</v>
      </c>
      <c r="O114" s="47">
        <f t="shared" si="77"/>
        <v>98.888888888889255</v>
      </c>
      <c r="P114" s="48">
        <f t="shared" si="72"/>
        <v>0</v>
      </c>
      <c r="Q114" s="49">
        <f t="shared" si="73"/>
        <v>-26.111111111110745</v>
      </c>
      <c r="R114" s="572">
        <f t="shared" si="74"/>
        <v>0.7911111111111141</v>
      </c>
      <c r="S114" s="885"/>
      <c r="T114" s="226">
        <v>0.79027777777777775</v>
      </c>
      <c r="U114" s="226">
        <v>0.8027777777777777</v>
      </c>
      <c r="V114" s="227">
        <v>5</v>
      </c>
      <c r="W114" s="565">
        <f t="shared" si="70"/>
        <v>17.999999999999936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-313.33333333332894</v>
      </c>
      <c r="AG114" s="125">
        <f t="shared" si="62"/>
        <v>0.7911111111111141</v>
      </c>
      <c r="AH114" s="878"/>
    </row>
    <row r="115" spans="1:34" s="218" customFormat="1" ht="19.2" customHeight="1">
      <c r="A115" s="897"/>
      <c r="B115" s="568" t="s">
        <v>132</v>
      </c>
      <c r="C115" s="175"/>
      <c r="D115" s="82" t="s">
        <v>142</v>
      </c>
      <c r="E115" s="83"/>
      <c r="F115" s="355">
        <v>44.98</v>
      </c>
      <c r="G115" s="229">
        <v>946</v>
      </c>
      <c r="H115" s="45">
        <f t="shared" si="75"/>
        <v>42551.079999999994</v>
      </c>
      <c r="I115" s="582"/>
      <c r="J115" s="46">
        <v>19</v>
      </c>
      <c r="K115" s="44">
        <v>1500</v>
      </c>
      <c r="L115" s="47">
        <v>78.94736842105263</v>
      </c>
      <c r="M115" s="571">
        <v>19</v>
      </c>
      <c r="N115" s="44">
        <f t="shared" si="76"/>
        <v>1233.9130434782608</v>
      </c>
      <c r="O115" s="47">
        <f t="shared" si="77"/>
        <v>64.942791762013726</v>
      </c>
      <c r="P115" s="48">
        <f t="shared" si="72"/>
        <v>0</v>
      </c>
      <c r="Q115" s="49">
        <f t="shared" si="73"/>
        <v>-14.004576659038904</v>
      </c>
      <c r="R115" s="572">
        <f t="shared" si="74"/>
        <v>0.82260869565217387</v>
      </c>
      <c r="S115" s="885"/>
      <c r="T115" s="226">
        <v>0.8076388888888888</v>
      </c>
      <c r="U115" s="226">
        <v>0.83958333333333324</v>
      </c>
      <c r="V115" s="227">
        <v>7</v>
      </c>
      <c r="W115" s="565">
        <f t="shared" si="70"/>
        <v>46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-266.08695652173924</v>
      </c>
      <c r="AG115" s="125">
        <f t="shared" si="62"/>
        <v>0.82260869565217387</v>
      </c>
      <c r="AH115" s="878"/>
    </row>
    <row r="116" spans="1:34" s="218" customFormat="1" ht="19.2" customHeight="1">
      <c r="A116" s="897"/>
      <c r="B116" s="568" t="s">
        <v>132</v>
      </c>
      <c r="C116" s="55"/>
      <c r="D116" s="82" t="s">
        <v>75</v>
      </c>
      <c r="E116" s="83"/>
      <c r="F116" s="355">
        <v>53.68</v>
      </c>
      <c r="G116" s="229">
        <v>781</v>
      </c>
      <c r="H116" s="45">
        <f t="shared" si="75"/>
        <v>41924.080000000002</v>
      </c>
      <c r="I116" s="582"/>
      <c r="J116" s="46">
        <v>20</v>
      </c>
      <c r="K116" s="44">
        <v>1500</v>
      </c>
      <c r="L116" s="47">
        <v>75</v>
      </c>
      <c r="M116" s="571">
        <v>20</v>
      </c>
      <c r="N116" s="44">
        <f t="shared" si="76"/>
        <v>1201.538461538461</v>
      </c>
      <c r="O116" s="47">
        <f t="shared" si="77"/>
        <v>60.076923076923052</v>
      </c>
      <c r="P116" s="48">
        <f t="shared" si="72"/>
        <v>0</v>
      </c>
      <c r="Q116" s="49">
        <f t="shared" si="73"/>
        <v>-14.923076923076948</v>
      </c>
      <c r="R116" s="572">
        <f t="shared" si="74"/>
        <v>0.80102564102564067</v>
      </c>
      <c r="S116" s="885"/>
      <c r="T116" s="226">
        <v>0.85486111111111096</v>
      </c>
      <c r="U116" s="226">
        <v>0.88194444444444431</v>
      </c>
      <c r="V116" s="227">
        <v>22</v>
      </c>
      <c r="W116" s="565">
        <f t="shared" si="70"/>
        <v>39.000000000000021</v>
      </c>
      <c r="X116" s="216">
        <v>0.84375</v>
      </c>
      <c r="Y116" s="216">
        <v>0.85416666666666663</v>
      </c>
      <c r="Z116" s="217"/>
      <c r="AA116" s="217"/>
      <c r="AB116" s="879"/>
      <c r="AC116" s="879"/>
      <c r="AD116" s="221"/>
      <c r="AE116" s="221"/>
      <c r="AF116" s="48">
        <f t="shared" si="61"/>
        <v>-298.46153846153902</v>
      </c>
      <c r="AG116" s="125">
        <f t="shared" si="62"/>
        <v>0.80102564102564067</v>
      </c>
      <c r="AH116" s="878"/>
    </row>
    <row r="117" spans="1:34" s="218" customFormat="1" ht="19.2" customHeight="1">
      <c r="A117" s="897"/>
      <c r="B117" s="568" t="s">
        <v>132</v>
      </c>
      <c r="C117" s="55"/>
      <c r="D117" s="82" t="s">
        <v>81</v>
      </c>
      <c r="E117" s="83"/>
      <c r="F117" s="355">
        <v>55.56</v>
      </c>
      <c r="G117" s="229">
        <v>912</v>
      </c>
      <c r="H117" s="45">
        <f t="shared" si="75"/>
        <v>50670.720000000001</v>
      </c>
      <c r="I117" s="582"/>
      <c r="J117" s="46">
        <v>16</v>
      </c>
      <c r="K117" s="44">
        <v>1440</v>
      </c>
      <c r="L117" s="47">
        <v>90</v>
      </c>
      <c r="M117" s="571">
        <v>16</v>
      </c>
      <c r="N117" s="44">
        <f t="shared" si="76"/>
        <v>1334.6341463414628</v>
      </c>
      <c r="O117" s="47">
        <f t="shared" si="77"/>
        <v>83.414634146341427</v>
      </c>
      <c r="P117" s="48">
        <f t="shared" si="72"/>
        <v>0</v>
      </c>
      <c r="Q117" s="49">
        <f t="shared" si="73"/>
        <v>-6.5853658536585726</v>
      </c>
      <c r="R117" s="572">
        <f t="shared" si="74"/>
        <v>0.92682926829268253</v>
      </c>
      <c r="S117" s="885"/>
      <c r="T117" s="226">
        <v>0.88611111111111096</v>
      </c>
      <c r="U117" s="226">
        <v>0.91458333333333319</v>
      </c>
      <c r="V117" s="227">
        <v>6</v>
      </c>
      <c r="W117" s="565">
        <f t="shared" si="70"/>
        <v>41.000000000000014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-105.36585365853716</v>
      </c>
      <c r="AG117" s="125">
        <f t="shared" si="62"/>
        <v>0.92682926829268253</v>
      </c>
      <c r="AH117" s="878"/>
    </row>
    <row r="118" spans="1:34" s="218" customFormat="1" ht="19.2" customHeight="1">
      <c r="A118" s="897"/>
      <c r="B118" s="568" t="s">
        <v>132</v>
      </c>
      <c r="C118" s="163"/>
      <c r="D118" s="176" t="s">
        <v>814</v>
      </c>
      <c r="E118" s="43"/>
      <c r="F118" s="355">
        <v>54.09</v>
      </c>
      <c r="G118" s="44">
        <v>992</v>
      </c>
      <c r="H118" s="45">
        <f t="shared" si="75"/>
        <v>53657.280000000006</v>
      </c>
      <c r="I118" s="582"/>
      <c r="J118" s="46">
        <v>17</v>
      </c>
      <c r="K118" s="44">
        <v>1440</v>
      </c>
      <c r="L118" s="47">
        <v>84.705882352941174</v>
      </c>
      <c r="M118" s="571">
        <v>17</v>
      </c>
      <c r="N118" s="44">
        <f t="shared" si="76"/>
        <v>1322.6666666666667</v>
      </c>
      <c r="O118" s="47">
        <f t="shared" si="77"/>
        <v>77.803921568627459</v>
      </c>
      <c r="P118" s="48">
        <f t="shared" si="72"/>
        <v>0</v>
      </c>
      <c r="Q118" s="49">
        <f t="shared" si="73"/>
        <v>-6.9019607843137152</v>
      </c>
      <c r="R118" s="572">
        <f t="shared" si="74"/>
        <v>0.91851851851851862</v>
      </c>
      <c r="S118" s="885"/>
      <c r="T118" s="226">
        <v>0.91944444444444429</v>
      </c>
      <c r="U118" s="226">
        <v>0.95069444444444429</v>
      </c>
      <c r="V118" s="227">
        <v>7</v>
      </c>
      <c r="W118" s="565">
        <f t="shared" si="70"/>
        <v>45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-117.33333333333326</v>
      </c>
      <c r="AG118" s="125">
        <f t="shared" si="62"/>
        <v>0.91851851851851862</v>
      </c>
      <c r="AH118" s="878"/>
    </row>
    <row r="119" spans="1:34" s="218" customFormat="1" ht="19.2" customHeight="1">
      <c r="A119" s="897"/>
      <c r="B119" s="56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82"/>
      <c r="J119" s="178"/>
      <c r="K119" s="231"/>
      <c r="L119" s="47"/>
      <c r="M119" s="571"/>
      <c r="N119" s="179"/>
      <c r="O119" s="224"/>
      <c r="P119" s="165"/>
      <c r="Q119" s="49"/>
      <c r="R119" s="572"/>
      <c r="S119" s="885"/>
      <c r="T119" s="226"/>
      <c r="U119" s="226"/>
      <c r="V119" s="227"/>
      <c r="W119" s="56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56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82"/>
      <c r="J120" s="178"/>
      <c r="K120" s="231"/>
      <c r="L120" s="47"/>
      <c r="M120" s="571"/>
      <c r="N120" s="179"/>
      <c r="O120" s="224"/>
      <c r="P120" s="165"/>
      <c r="Q120" s="49"/>
      <c r="R120" s="572"/>
      <c r="S120" s="885"/>
      <c r="T120" s="226"/>
      <c r="U120" s="226"/>
      <c r="V120" s="227"/>
      <c r="W120" s="56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1193</v>
      </c>
      <c r="D121" s="232" t="s">
        <v>1177</v>
      </c>
      <c r="E121" s="233"/>
      <c r="F121" s="364"/>
      <c r="G121" s="234"/>
      <c r="H121" s="235"/>
      <c r="I121" s="236"/>
      <c r="J121" s="202">
        <v>16.7</v>
      </c>
      <c r="K121" s="202">
        <v>1458</v>
      </c>
      <c r="L121" s="203">
        <v>90.022187822497415</v>
      </c>
      <c r="M121" s="202">
        <f t="shared" ref="M121:O121" si="78">AVERAGE(M109:M120)</f>
        <v>16.7</v>
      </c>
      <c r="N121" s="202">
        <f t="shared" si="78"/>
        <v>1294.7951288058052</v>
      </c>
      <c r="O121" s="203">
        <f t="shared" si="78"/>
        <v>79.893459651159219</v>
      </c>
      <c r="P121" s="48">
        <f t="shared" ref="P121:P129" si="79">M121-J121</f>
        <v>0</v>
      </c>
      <c r="Q121" s="49">
        <f t="shared" ref="Q121:Q129" si="80">O121-L121</f>
        <v>-10.128728171338196</v>
      </c>
      <c r="R121" s="172">
        <f t="shared" ref="R121:R129" si="81">O121/L121</f>
        <v>0.88748631402616363</v>
      </c>
      <c r="S121" s="893"/>
      <c r="T121" s="50"/>
      <c r="U121" s="50"/>
      <c r="V121" s="44"/>
      <c r="W121" s="5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-163.20487119419477</v>
      </c>
      <c r="AG121" s="125">
        <f>N121/K121</f>
        <v>0.88806250261029163</v>
      </c>
      <c r="AH121" s="878"/>
    </row>
    <row r="122" spans="1:34" ht="19.2" customHeight="1">
      <c r="A122" s="900" t="s">
        <v>1194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863</v>
      </c>
      <c r="H122" s="45">
        <f t="shared" ref="H122:H132" si="82">F122*G122</f>
        <v>44660.25</v>
      </c>
      <c r="I122" s="568"/>
      <c r="J122" s="46">
        <v>21</v>
      </c>
      <c r="K122" s="44">
        <v>1500</v>
      </c>
      <c r="L122" s="47">
        <v>71.428571428571431</v>
      </c>
      <c r="M122" s="566">
        <v>21</v>
      </c>
      <c r="N122" s="174">
        <f t="shared" ref="N122:N129" si="83">G122/W122*60</f>
        <v>1262.9268292682921</v>
      </c>
      <c r="O122" s="237">
        <f t="shared" ref="O122:O129" si="84">N122/M122</f>
        <v>60.13937282229962</v>
      </c>
      <c r="P122" s="108">
        <f t="shared" si="79"/>
        <v>0</v>
      </c>
      <c r="Q122" s="182">
        <f t="shared" si="80"/>
        <v>-11.28919860627181</v>
      </c>
      <c r="R122" s="109">
        <f t="shared" si="81"/>
        <v>0.84195121951219465</v>
      </c>
      <c r="S122" s="894">
        <f>R134</f>
        <v>0.88657644422696413</v>
      </c>
      <c r="T122" s="50">
        <v>0.5</v>
      </c>
      <c r="U122" s="50">
        <v>0.52847222222222223</v>
      </c>
      <c r="V122" s="227">
        <v>5</v>
      </c>
      <c r="W122" s="565">
        <f t="shared" si="70"/>
        <v>41.000000000000014</v>
      </c>
      <c r="X122" s="53"/>
      <c r="Y122" s="53"/>
      <c r="Z122" s="54"/>
      <c r="AA122" s="54"/>
      <c r="AB122" s="879"/>
      <c r="AC122" s="879"/>
      <c r="AD122" s="582"/>
      <c r="AE122" s="582"/>
      <c r="AF122" s="48">
        <f t="shared" si="61"/>
        <v>-237.07317073170793</v>
      </c>
      <c r="AG122" s="572">
        <f t="shared" si="62"/>
        <v>0.84195121951219476</v>
      </c>
      <c r="AH122" s="893">
        <f>AG134</f>
        <v>0.88499820915245597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1283</v>
      </c>
      <c r="H123" s="45">
        <f t="shared" si="82"/>
        <v>75273.61</v>
      </c>
      <c r="I123" s="582"/>
      <c r="J123" s="46">
        <v>19</v>
      </c>
      <c r="K123" s="44">
        <v>1440</v>
      </c>
      <c r="L123" s="47">
        <v>75.78947368421052</v>
      </c>
      <c r="M123" s="571">
        <v>19</v>
      </c>
      <c r="N123" s="57">
        <f t="shared" si="83"/>
        <v>1304.7457627118656</v>
      </c>
      <c r="O123" s="86">
        <f t="shared" si="84"/>
        <v>68.670829616413982</v>
      </c>
      <c r="P123" s="54">
        <f t="shared" si="79"/>
        <v>0</v>
      </c>
      <c r="Q123" s="88">
        <f t="shared" si="80"/>
        <v>-7.1186440677965379</v>
      </c>
      <c r="R123" s="575">
        <f t="shared" si="81"/>
        <v>0.90607344632768461</v>
      </c>
      <c r="S123" s="894"/>
      <c r="T123" s="50">
        <v>0.53333333333333333</v>
      </c>
      <c r="U123" s="50">
        <v>0.57430555555555551</v>
      </c>
      <c r="V123" s="227">
        <v>7</v>
      </c>
      <c r="W123" s="565">
        <f t="shared" si="70"/>
        <v>58.99999999999995</v>
      </c>
      <c r="X123" s="53"/>
      <c r="Y123" s="53"/>
      <c r="Z123" s="54"/>
      <c r="AA123" s="54"/>
      <c r="AB123" s="879"/>
      <c r="AC123" s="879"/>
      <c r="AD123" s="582"/>
      <c r="AE123" s="582"/>
      <c r="AF123" s="48">
        <f t="shared" si="61"/>
        <v>-135.25423728813439</v>
      </c>
      <c r="AG123" s="572">
        <f t="shared" si="62"/>
        <v>0.9060734463276845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566">
        <v>21</v>
      </c>
      <c r="N124" s="174">
        <f t="shared" si="83"/>
        <v>1242.8571428571424</v>
      </c>
      <c r="O124" s="237">
        <f t="shared" si="84"/>
        <v>59.183673469387735</v>
      </c>
      <c r="P124" s="108">
        <f t="shared" si="79"/>
        <v>0</v>
      </c>
      <c r="Q124" s="182">
        <f t="shared" si="80"/>
        <v>-6.7687074829932143</v>
      </c>
      <c r="R124" s="109">
        <f t="shared" si="81"/>
        <v>0.89736977823620401</v>
      </c>
      <c r="S124" s="901"/>
      <c r="T124" s="50">
        <v>0.58958333333333324</v>
      </c>
      <c r="U124" s="50">
        <v>0.64791666666666659</v>
      </c>
      <c r="V124" s="227">
        <v>22</v>
      </c>
      <c r="W124" s="565">
        <f t="shared" si="70"/>
        <v>84.000000000000028</v>
      </c>
      <c r="X124" s="188">
        <v>0.57916666666666672</v>
      </c>
      <c r="Y124" s="188">
        <v>0.58888888888888891</v>
      </c>
      <c r="Z124" s="54"/>
      <c r="AA124" s="54"/>
      <c r="AB124" s="879"/>
      <c r="AC124" s="879"/>
      <c r="AD124" s="582"/>
      <c r="AE124" s="582"/>
      <c r="AF124" s="108">
        <f t="shared" si="61"/>
        <v>-142.14285714285757</v>
      </c>
      <c r="AG124" s="109">
        <f t="shared" si="62"/>
        <v>0.8973697782362039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1266</v>
      </c>
      <c r="H125" s="45">
        <f t="shared" si="82"/>
        <v>71896.14</v>
      </c>
      <c r="I125" s="568"/>
      <c r="J125" s="46">
        <v>18</v>
      </c>
      <c r="K125" s="44">
        <v>1636</v>
      </c>
      <c r="L125" s="47">
        <v>90.888888888888886</v>
      </c>
      <c r="M125" s="566">
        <v>18</v>
      </c>
      <c r="N125" s="174">
        <f t="shared" si="83"/>
        <v>1381.0909090909099</v>
      </c>
      <c r="O125" s="237">
        <f t="shared" si="84"/>
        <v>76.727272727272776</v>
      </c>
      <c r="P125" s="108">
        <f t="shared" si="79"/>
        <v>0</v>
      </c>
      <c r="Q125" s="182">
        <f t="shared" si="80"/>
        <v>-14.161616161616109</v>
      </c>
      <c r="R125" s="109">
        <f t="shared" si="81"/>
        <v>0.84418759724383252</v>
      </c>
      <c r="S125" s="901"/>
      <c r="T125" s="50">
        <v>0.68819444444444433</v>
      </c>
      <c r="U125" s="50">
        <v>0.72638888888888875</v>
      </c>
      <c r="V125" s="227">
        <v>5</v>
      </c>
      <c r="W125" s="565">
        <f t="shared" si="70"/>
        <v>54.999999999999964</v>
      </c>
      <c r="X125" s="64"/>
      <c r="Y125" s="64"/>
      <c r="Z125" s="54"/>
      <c r="AA125" s="54"/>
      <c r="AB125" s="879"/>
      <c r="AC125" s="879"/>
      <c r="AD125" s="582"/>
      <c r="AE125" s="582"/>
      <c r="AF125" s="48">
        <f t="shared" si="61"/>
        <v>-254.90909090909008</v>
      </c>
      <c r="AG125" s="572">
        <f t="shared" si="62"/>
        <v>0.84418759724383252</v>
      </c>
      <c r="AH125" s="895"/>
    </row>
    <row r="126" spans="1:34" ht="19.2" customHeight="1">
      <c r="A126" s="900"/>
      <c r="B126" s="130" t="s">
        <v>132</v>
      </c>
      <c r="C126" s="582"/>
      <c r="D126" s="404" t="s">
        <v>85</v>
      </c>
      <c r="E126" s="177"/>
      <c r="F126" s="355">
        <v>56.87</v>
      </c>
      <c r="G126" s="57">
        <v>1008</v>
      </c>
      <c r="H126" s="45">
        <f t="shared" si="82"/>
        <v>57324.959999999999</v>
      </c>
      <c r="I126" s="582"/>
      <c r="J126" s="46">
        <v>18</v>
      </c>
      <c r="K126" s="44">
        <v>1636</v>
      </c>
      <c r="L126" s="47">
        <v>90.888888888888886</v>
      </c>
      <c r="M126" s="571">
        <v>18</v>
      </c>
      <c r="N126" s="57">
        <f t="shared" si="83"/>
        <v>1374.5454545454545</v>
      </c>
      <c r="O126" s="86">
        <f t="shared" si="84"/>
        <v>76.36363636363636</v>
      </c>
      <c r="P126" s="54">
        <f t="shared" si="79"/>
        <v>0</v>
      </c>
      <c r="Q126" s="88">
        <f t="shared" si="80"/>
        <v>-14.525252525252526</v>
      </c>
      <c r="R126" s="575">
        <f t="shared" si="81"/>
        <v>0.84018670815736829</v>
      </c>
      <c r="S126" s="901"/>
      <c r="T126" s="50">
        <v>0.73124999999999984</v>
      </c>
      <c r="U126" s="50">
        <v>0.7618055555555554</v>
      </c>
      <c r="V126" s="227">
        <v>7</v>
      </c>
      <c r="W126" s="565">
        <f t="shared" si="70"/>
        <v>44</v>
      </c>
      <c r="X126" s="64"/>
      <c r="Y126" s="64"/>
      <c r="Z126" s="54"/>
      <c r="AA126" s="54"/>
      <c r="AB126" s="879"/>
      <c r="AC126" s="879"/>
      <c r="AD126" s="582"/>
      <c r="AE126" s="582"/>
      <c r="AF126" s="108">
        <f t="shared" si="61"/>
        <v>-261.4545454545455</v>
      </c>
      <c r="AG126" s="109">
        <f t="shared" si="62"/>
        <v>0.84018670815736829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1371</v>
      </c>
      <c r="H127" s="45">
        <f t="shared" si="82"/>
        <v>65259.6</v>
      </c>
      <c r="I127" s="221"/>
      <c r="J127" s="46">
        <v>19</v>
      </c>
      <c r="K127" s="44">
        <v>1440</v>
      </c>
      <c r="L127" s="47">
        <v>75.78947368421052</v>
      </c>
      <c r="M127" s="566">
        <v>19</v>
      </c>
      <c r="N127" s="57">
        <f t="shared" si="83"/>
        <v>1285.3125000000016</v>
      </c>
      <c r="O127" s="86">
        <f t="shared" si="84"/>
        <v>67.648026315789551</v>
      </c>
      <c r="P127" s="54">
        <f t="shared" si="79"/>
        <v>0</v>
      </c>
      <c r="Q127" s="88">
        <f t="shared" si="80"/>
        <v>-8.1414473684209696</v>
      </c>
      <c r="R127" s="575">
        <f t="shared" si="81"/>
        <v>0.89257812500000111</v>
      </c>
      <c r="S127" s="901"/>
      <c r="T127" s="50">
        <v>0.76597222222222205</v>
      </c>
      <c r="U127" s="50">
        <v>0.81041666666666645</v>
      </c>
      <c r="V127" s="568">
        <v>6</v>
      </c>
      <c r="W127" s="565">
        <f t="shared" si="70"/>
        <v>63.999999999999929</v>
      </c>
      <c r="X127" s="64"/>
      <c r="Y127" s="64"/>
      <c r="Z127" s="54"/>
      <c r="AA127" s="54"/>
      <c r="AB127" s="879"/>
      <c r="AC127" s="879"/>
      <c r="AD127" s="582"/>
      <c r="AE127" s="582"/>
      <c r="AF127" s="108">
        <f t="shared" si="61"/>
        <v>-154.68749999999841</v>
      </c>
      <c r="AG127" s="109">
        <f t="shared" si="62"/>
        <v>0.89257812500000111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1296</v>
      </c>
      <c r="H128" s="45">
        <f t="shared" si="82"/>
        <v>65668.320000000007</v>
      </c>
      <c r="I128" s="5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1364.2105263157905</v>
      </c>
      <c r="O128" s="86">
        <f t="shared" si="84"/>
        <v>75.789473684210577</v>
      </c>
      <c r="P128" s="54">
        <f t="shared" si="79"/>
        <v>0</v>
      </c>
      <c r="Q128" s="88">
        <f t="shared" si="80"/>
        <v>-7.5438596491227514</v>
      </c>
      <c r="R128" s="575">
        <f t="shared" si="81"/>
        <v>0.90947368421052699</v>
      </c>
      <c r="S128" s="901"/>
      <c r="T128" s="50">
        <v>0.82569444444444418</v>
      </c>
      <c r="U128" s="50">
        <v>0.86527777777777748</v>
      </c>
      <c r="V128" s="568">
        <v>22</v>
      </c>
      <c r="W128" s="565">
        <f t="shared" si="70"/>
        <v>56.999999999999957</v>
      </c>
      <c r="X128" s="64">
        <v>0.81527777777777777</v>
      </c>
      <c r="Y128" s="64">
        <v>0.82500000000000007</v>
      </c>
      <c r="Z128" s="54"/>
      <c r="AA128" s="54"/>
      <c r="AB128" s="879"/>
      <c r="AC128" s="879"/>
      <c r="AD128" s="582"/>
      <c r="AE128" s="582"/>
      <c r="AF128" s="48">
        <f t="shared" si="61"/>
        <v>-135.7894736842095</v>
      </c>
      <c r="AG128" s="572">
        <f t="shared" si="62"/>
        <v>0.90947368421052699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1407</v>
      </c>
      <c r="H129" s="45">
        <f t="shared" si="82"/>
        <v>81845.19</v>
      </c>
      <c r="I129" s="582"/>
      <c r="J129" s="46">
        <v>16</v>
      </c>
      <c r="K129" s="44">
        <v>1440</v>
      </c>
      <c r="L129" s="47">
        <v>90</v>
      </c>
      <c r="M129" s="87">
        <v>16</v>
      </c>
      <c r="N129" s="174">
        <f t="shared" si="83"/>
        <v>1383.9344262295094</v>
      </c>
      <c r="O129" s="237">
        <f t="shared" si="84"/>
        <v>86.495901639344339</v>
      </c>
      <c r="P129" s="108">
        <f t="shared" si="79"/>
        <v>0</v>
      </c>
      <c r="Q129" s="182">
        <f t="shared" si="80"/>
        <v>-3.5040983606556608</v>
      </c>
      <c r="R129" s="109">
        <f t="shared" si="81"/>
        <v>0.96106557377049262</v>
      </c>
      <c r="S129" s="901"/>
      <c r="T129" s="50">
        <v>0.86944444444444413</v>
      </c>
      <c r="U129" s="50">
        <v>0.9118055555555552</v>
      </c>
      <c r="V129" s="568">
        <v>6</v>
      </c>
      <c r="W129" s="565">
        <f t="shared" si="70"/>
        <v>60.999999999999943</v>
      </c>
      <c r="X129" s="64"/>
      <c r="Y129" s="64"/>
      <c r="Z129" s="54"/>
      <c r="AA129" s="54"/>
      <c r="AB129" s="879"/>
      <c r="AC129" s="879"/>
      <c r="AD129" s="582">
        <v>1</v>
      </c>
      <c r="AE129" s="582"/>
      <c r="AF129" s="108">
        <f t="shared" si="61"/>
        <v>-56.065573770490573</v>
      </c>
      <c r="AG129" s="109">
        <f t="shared" si="62"/>
        <v>0.96106557377049262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582"/>
      <c r="J130" s="46"/>
      <c r="K130" s="44"/>
      <c r="L130" s="47"/>
      <c r="M130" s="571"/>
      <c r="N130" s="57"/>
      <c r="O130" s="86"/>
      <c r="P130" s="54"/>
      <c r="Q130" s="88"/>
      <c r="R130" s="575"/>
      <c r="S130" s="901"/>
      <c r="T130" s="50"/>
      <c r="U130" s="50"/>
      <c r="V130" s="568"/>
      <c r="W130" s="565">
        <f t="shared" si="70"/>
        <v>0</v>
      </c>
      <c r="X130" s="64"/>
      <c r="Y130" s="64"/>
      <c r="Z130" s="54"/>
      <c r="AA130" s="54"/>
      <c r="AB130" s="879"/>
      <c r="AC130" s="879"/>
      <c r="AD130" s="582"/>
      <c r="AE130" s="582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901"/>
      <c r="T131" s="50"/>
      <c r="U131" s="50"/>
      <c r="V131" s="568"/>
      <c r="W131" s="565">
        <f t="shared" si="70"/>
        <v>0</v>
      </c>
      <c r="X131" s="64"/>
      <c r="Y131" s="64"/>
      <c r="Z131" s="54"/>
      <c r="AA131" s="54"/>
      <c r="AB131" s="879"/>
      <c r="AC131" s="879"/>
      <c r="AD131" s="582"/>
      <c r="AE131" s="582"/>
      <c r="AF131" s="48">
        <f t="shared" si="61"/>
        <v>0</v>
      </c>
      <c r="AG131" s="572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82"/>
      <c r="J132" s="87"/>
      <c r="K132" s="57"/>
      <c r="L132" s="86"/>
      <c r="M132" s="571"/>
      <c r="N132" s="57"/>
      <c r="O132" s="86"/>
      <c r="P132" s="54"/>
      <c r="Q132" s="88"/>
      <c r="R132" s="575"/>
      <c r="S132" s="901"/>
      <c r="T132" s="50"/>
      <c r="U132" s="50"/>
      <c r="V132" s="568"/>
      <c r="W132" s="565">
        <f t="shared" si="70"/>
        <v>0</v>
      </c>
      <c r="X132" s="64"/>
      <c r="Y132" s="64"/>
      <c r="Z132" s="54"/>
      <c r="AA132" s="54"/>
      <c r="AB132" s="879"/>
      <c r="AC132" s="879"/>
      <c r="AD132" s="582"/>
      <c r="AE132" s="582"/>
      <c r="AF132" s="65"/>
      <c r="AG132" s="573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82"/>
      <c r="J133" s="87"/>
      <c r="K133" s="57"/>
      <c r="L133" s="86"/>
      <c r="M133" s="571"/>
      <c r="N133" s="57"/>
      <c r="O133" s="86"/>
      <c r="P133" s="54"/>
      <c r="Q133" s="88"/>
      <c r="R133" s="575"/>
      <c r="S133" s="901"/>
      <c r="T133" s="50"/>
      <c r="U133" s="50"/>
      <c r="V133" s="568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582"/>
      <c r="AE133" s="582"/>
      <c r="AF133" s="65"/>
      <c r="AG133" s="573"/>
      <c r="AH133" s="895"/>
    </row>
    <row r="134" spans="1:34" ht="19.2" customHeight="1">
      <c r="A134" s="900"/>
      <c r="B134" s="168">
        <v>0</v>
      </c>
      <c r="C134" s="100" t="s">
        <v>1195</v>
      </c>
      <c r="D134" s="875" t="s">
        <v>1177</v>
      </c>
      <c r="E134" s="875"/>
      <c r="F134" s="365"/>
      <c r="G134" s="101"/>
      <c r="H134" s="102"/>
      <c r="I134" s="241"/>
      <c r="J134" s="242">
        <v>18.75</v>
      </c>
      <c r="K134" s="242">
        <v>1497.125</v>
      </c>
      <c r="L134" s="243">
        <v>80.508876357560581</v>
      </c>
      <c r="M134" s="242">
        <f t="shared" ref="M134:O134" si="85">AVERAGE(M122:M133)</f>
        <v>18.75</v>
      </c>
      <c r="N134" s="242">
        <f t="shared" si="85"/>
        <v>1324.9529438773707</v>
      </c>
      <c r="O134" s="243">
        <f t="shared" si="85"/>
        <v>71.377273329794363</v>
      </c>
      <c r="P134" s="51">
        <f t="shared" ref="P134:P143" si="86">M134-J134</f>
        <v>0</v>
      </c>
      <c r="Q134" s="139">
        <f t="shared" ref="Q134:Q143" si="87">O134-L134</f>
        <v>-9.1316030277662179</v>
      </c>
      <c r="R134" s="244">
        <f t="shared" ref="R134:R143" si="88">O134/L134</f>
        <v>0.88657644422696413</v>
      </c>
      <c r="S134" s="894"/>
      <c r="T134" s="50"/>
      <c r="U134" s="50"/>
      <c r="V134" s="568"/>
      <c r="W134" s="568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-172.17205612262933</v>
      </c>
      <c r="AG134" s="572">
        <f t="shared" si="62"/>
        <v>0.88499820915245597</v>
      </c>
      <c r="AH134" s="895"/>
    </row>
    <row r="135" spans="1:34" ht="19.2" customHeight="1">
      <c r="A135" s="881" t="s">
        <v>1196</v>
      </c>
      <c r="B135" s="568" t="s">
        <v>132</v>
      </c>
      <c r="C135" s="582"/>
      <c r="D135" s="82" t="s">
        <v>144</v>
      </c>
      <c r="E135" s="83"/>
      <c r="F135" s="355">
        <v>54.09</v>
      </c>
      <c r="G135" s="57">
        <v>1815.8</v>
      </c>
      <c r="H135" s="245">
        <f t="shared" ref="H135:H146" si="89">F135*G135</f>
        <v>98216.622000000003</v>
      </c>
      <c r="I135" s="58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1396.7692307692314</v>
      </c>
      <c r="O135" s="115">
        <f t="shared" ref="O135:O143" si="91">N135/M135</f>
        <v>77.598290598290632</v>
      </c>
      <c r="P135" s="54">
        <f t="shared" si="86"/>
        <v>0</v>
      </c>
      <c r="Q135" s="88">
        <f t="shared" si="87"/>
        <v>-5.7350427350426969</v>
      </c>
      <c r="R135" s="575">
        <f t="shared" si="88"/>
        <v>0.93117948717948762</v>
      </c>
      <c r="S135" s="885">
        <f>R147</f>
        <v>0.89890992590296792</v>
      </c>
      <c r="T135" s="246">
        <v>0.45833333333333331</v>
      </c>
      <c r="U135" s="50">
        <v>0.51249999999999996</v>
      </c>
      <c r="V135" s="142">
        <v>5</v>
      </c>
      <c r="W135" s="247">
        <f t="shared" ref="W135:W147" si="92">(U135-T135)*24*60</f>
        <v>77.999999999999957</v>
      </c>
      <c r="X135" s="53"/>
      <c r="Y135" s="53"/>
      <c r="Z135" s="54"/>
      <c r="AA135" s="54"/>
      <c r="AB135" s="879"/>
      <c r="AC135" s="879"/>
      <c r="AD135" s="582"/>
      <c r="AE135" s="582"/>
      <c r="AF135" s="116">
        <f t="shared" si="61"/>
        <v>-103.2307692307686</v>
      </c>
      <c r="AG135" s="120">
        <f t="shared" si="62"/>
        <v>0.93117948717948762</v>
      </c>
      <c r="AH135" s="878">
        <f>AG147</f>
        <v>0.90783702767537222</v>
      </c>
    </row>
    <row r="136" spans="1:34" ht="19.2" customHeight="1">
      <c r="A136" s="882"/>
      <c r="B136" s="568" t="s">
        <v>132</v>
      </c>
      <c r="C136" s="582"/>
      <c r="D136" s="82" t="s">
        <v>78</v>
      </c>
      <c r="E136" s="83"/>
      <c r="F136" s="355">
        <v>57.734999999999999</v>
      </c>
      <c r="G136" s="57">
        <v>1800</v>
      </c>
      <c r="H136" s="84">
        <f t="shared" si="89"/>
        <v>103923</v>
      </c>
      <c r="I136" s="582"/>
      <c r="J136" s="46">
        <v>16</v>
      </c>
      <c r="K136" s="57">
        <v>1565</v>
      </c>
      <c r="L136" s="86">
        <v>97.8125</v>
      </c>
      <c r="M136" s="571">
        <v>16</v>
      </c>
      <c r="N136" s="57">
        <f t="shared" si="90"/>
        <v>1367.0886075949359</v>
      </c>
      <c r="O136" s="86">
        <f t="shared" si="91"/>
        <v>85.443037974683492</v>
      </c>
      <c r="P136" s="54">
        <f t="shared" si="86"/>
        <v>0</v>
      </c>
      <c r="Q136" s="88">
        <f t="shared" si="87"/>
        <v>-12.369462025316508</v>
      </c>
      <c r="R136" s="575">
        <f t="shared" si="88"/>
        <v>0.87353904638654045</v>
      </c>
      <c r="S136" s="885"/>
      <c r="T136" s="246">
        <v>0.51805555555555549</v>
      </c>
      <c r="U136" s="50">
        <v>0.57291666666666663</v>
      </c>
      <c r="V136" s="142">
        <v>8</v>
      </c>
      <c r="W136" s="247">
        <f t="shared" si="92"/>
        <v>79.000000000000043</v>
      </c>
      <c r="X136" s="53"/>
      <c r="Y136" s="53"/>
      <c r="Z136" s="54"/>
      <c r="AA136" s="54"/>
      <c r="AB136" s="879"/>
      <c r="AC136" s="879"/>
      <c r="AD136" s="582"/>
      <c r="AE136" s="582"/>
      <c r="AF136" s="48">
        <f t="shared" si="61"/>
        <v>-197.91139240506413</v>
      </c>
      <c r="AG136" s="125">
        <f t="shared" si="62"/>
        <v>0.87353904638654045</v>
      </c>
      <c r="AH136" s="878"/>
    </row>
    <row r="137" spans="1:34" ht="19.2" customHeight="1">
      <c r="A137" s="882"/>
      <c r="B137" s="568" t="s">
        <v>132</v>
      </c>
      <c r="C137" s="582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1308.6956521739119</v>
      </c>
      <c r="O137" s="86">
        <f t="shared" si="91"/>
        <v>81.793478260869492</v>
      </c>
      <c r="P137" s="54">
        <f t="shared" si="86"/>
        <v>0</v>
      </c>
      <c r="Q137" s="88">
        <f t="shared" si="87"/>
        <v>-11.956521739130508</v>
      </c>
      <c r="R137" s="575">
        <f t="shared" si="88"/>
        <v>0.87246376811594128</v>
      </c>
      <c r="S137" s="885"/>
      <c r="T137" s="50">
        <v>0.58819444444444435</v>
      </c>
      <c r="U137" s="50">
        <v>0.63611111111111107</v>
      </c>
      <c r="V137" s="249">
        <v>22</v>
      </c>
      <c r="W137" s="247">
        <f t="shared" si="92"/>
        <v>69.000000000000071</v>
      </c>
      <c r="X137" s="53">
        <v>0.57777777777777783</v>
      </c>
      <c r="Y137" s="53">
        <v>0.58750000000000002</v>
      </c>
      <c r="Z137" s="54"/>
      <c r="AA137" s="54"/>
      <c r="AB137" s="879"/>
      <c r="AC137" s="879"/>
      <c r="AD137" s="582"/>
      <c r="AE137" s="582"/>
      <c r="AF137" s="48">
        <f t="shared" si="61"/>
        <v>-191.30434782608813</v>
      </c>
      <c r="AG137" s="125">
        <f t="shared" si="62"/>
        <v>0.87246376811594128</v>
      </c>
      <c r="AH137" s="878"/>
    </row>
    <row r="138" spans="1:34" ht="19.2" customHeight="1">
      <c r="A138" s="882"/>
      <c r="B138" s="568" t="s">
        <v>132</v>
      </c>
      <c r="C138" s="223"/>
      <c r="D138" s="82" t="s">
        <v>88</v>
      </c>
      <c r="E138" s="83"/>
      <c r="F138" s="355">
        <v>50.98</v>
      </c>
      <c r="G138" s="57">
        <v>1530</v>
      </c>
      <c r="H138" s="84">
        <f t="shared" si="89"/>
        <v>77999.399999999994</v>
      </c>
      <c r="I138" s="5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1350.0000000000018</v>
      </c>
      <c r="O138" s="86">
        <f t="shared" si="91"/>
        <v>67.500000000000085</v>
      </c>
      <c r="P138" s="54">
        <f t="shared" si="86"/>
        <v>0</v>
      </c>
      <c r="Q138" s="88">
        <f t="shared" si="87"/>
        <v>-4.4999999999999147</v>
      </c>
      <c r="R138" s="581">
        <f t="shared" si="88"/>
        <v>0.93750000000000122</v>
      </c>
      <c r="S138" s="885"/>
      <c r="T138" s="50">
        <v>0.67638888888888882</v>
      </c>
      <c r="U138" s="50">
        <v>0.72361111111111098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879"/>
      <c r="AC138" s="879"/>
      <c r="AD138" s="582"/>
      <c r="AE138" s="582"/>
      <c r="AF138" s="48">
        <f t="shared" si="61"/>
        <v>-89.999999999998181</v>
      </c>
      <c r="AG138" s="125">
        <f t="shared" si="62"/>
        <v>0.93750000000000122</v>
      </c>
      <c r="AH138" s="878"/>
    </row>
    <row r="139" spans="1:34" ht="19.2" customHeight="1">
      <c r="A139" s="882"/>
      <c r="B139" s="568" t="s">
        <v>132</v>
      </c>
      <c r="C139" s="578"/>
      <c r="D139" s="42" t="s">
        <v>87</v>
      </c>
      <c r="E139" s="43"/>
      <c r="F139" s="355">
        <v>50.67</v>
      </c>
      <c r="G139" s="57">
        <v>942</v>
      </c>
      <c r="H139" s="84">
        <f t="shared" si="89"/>
        <v>47731.14</v>
      </c>
      <c r="I139" s="5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1345.7142857142851</v>
      </c>
      <c r="O139" s="86">
        <f t="shared" si="91"/>
        <v>79.159663865546179</v>
      </c>
      <c r="P139" s="54">
        <f t="shared" si="86"/>
        <v>0</v>
      </c>
      <c r="Q139" s="88">
        <f t="shared" si="87"/>
        <v>-9.0756302521008791</v>
      </c>
      <c r="R139" s="575">
        <f t="shared" si="88"/>
        <v>0.89714285714285669</v>
      </c>
      <c r="S139" s="885"/>
      <c r="T139" s="50">
        <v>0.72916666666666652</v>
      </c>
      <c r="U139" s="50">
        <v>0.75833333333333319</v>
      </c>
      <c r="V139" s="250">
        <v>8</v>
      </c>
      <c r="W139" s="247">
        <f t="shared" si="92"/>
        <v>42.000000000000014</v>
      </c>
      <c r="X139" s="53"/>
      <c r="Y139" s="53"/>
      <c r="Z139" s="54"/>
      <c r="AA139" s="54"/>
      <c r="AB139" s="879"/>
      <c r="AC139" s="879"/>
      <c r="AD139" s="582"/>
      <c r="AE139" s="582"/>
      <c r="AF139" s="48">
        <f t="shared" si="61"/>
        <v>-154.2857142857149</v>
      </c>
      <c r="AG139" s="125">
        <f t="shared" si="62"/>
        <v>0.89714285714285669</v>
      </c>
      <c r="AH139" s="878"/>
    </row>
    <row r="140" spans="1:34" ht="19.2" customHeight="1">
      <c r="A140" s="883"/>
      <c r="B140" s="568" t="s">
        <v>132</v>
      </c>
      <c r="C140" s="578"/>
      <c r="D140" s="251" t="s">
        <v>89</v>
      </c>
      <c r="E140" s="83"/>
      <c r="F140" s="355">
        <v>50.92</v>
      </c>
      <c r="G140" s="57">
        <v>1769</v>
      </c>
      <c r="H140" s="84">
        <f t="shared" si="89"/>
        <v>90077.48</v>
      </c>
      <c r="I140" s="5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1326.7499999999995</v>
      </c>
      <c r="O140" s="86">
        <f t="shared" si="91"/>
        <v>69.828947368421026</v>
      </c>
      <c r="P140" s="54">
        <f t="shared" si="86"/>
        <v>0</v>
      </c>
      <c r="Q140" s="88">
        <f t="shared" si="87"/>
        <v>-5.9605263157894939</v>
      </c>
      <c r="R140" s="575">
        <f t="shared" si="88"/>
        <v>0.92135416666666636</v>
      </c>
      <c r="S140" s="886"/>
      <c r="T140" s="63">
        <v>0.76319444444444429</v>
      </c>
      <c r="U140" s="252">
        <v>0.81874999999999987</v>
      </c>
      <c r="V140" s="253">
        <v>7</v>
      </c>
      <c r="W140" s="247">
        <f t="shared" si="92"/>
        <v>80.000000000000028</v>
      </c>
      <c r="X140" s="53"/>
      <c r="Y140" s="53"/>
      <c r="Z140" s="54"/>
      <c r="AA140" s="54"/>
      <c r="AB140" s="879"/>
      <c r="AC140" s="879"/>
      <c r="AD140" s="582">
        <v>1</v>
      </c>
      <c r="AE140" s="582"/>
      <c r="AF140" s="48">
        <f t="shared" si="61"/>
        <v>-113.25000000000045</v>
      </c>
      <c r="AG140" s="125">
        <f t="shared" si="62"/>
        <v>0.92135416666666636</v>
      </c>
      <c r="AH140" s="878"/>
    </row>
    <row r="141" spans="1:34" ht="19.2" customHeight="1">
      <c r="A141" s="883"/>
      <c r="B141" s="568" t="s">
        <v>132</v>
      </c>
      <c r="C141" s="578"/>
      <c r="D141" s="42" t="s">
        <v>187</v>
      </c>
      <c r="E141" s="254"/>
      <c r="F141" s="355">
        <v>52.86</v>
      </c>
      <c r="G141" s="57">
        <v>815</v>
      </c>
      <c r="H141" s="84">
        <f t="shared" si="89"/>
        <v>43080.9</v>
      </c>
      <c r="I141" s="582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1286.842105263157</v>
      </c>
      <c r="O141" s="86">
        <f t="shared" si="91"/>
        <v>71.491228070175396</v>
      </c>
      <c r="P141" s="54">
        <f t="shared" si="86"/>
        <v>0</v>
      </c>
      <c r="Q141" s="88">
        <f t="shared" si="87"/>
        <v>-8.5087719298246043</v>
      </c>
      <c r="R141" s="575">
        <f t="shared" si="88"/>
        <v>0.8936403508771924</v>
      </c>
      <c r="S141" s="886"/>
      <c r="T141" s="63">
        <v>0.83402777777777759</v>
      </c>
      <c r="U141" s="252">
        <v>0.8604166666666665</v>
      </c>
      <c r="V141" s="55">
        <v>22</v>
      </c>
      <c r="W141" s="247">
        <f t="shared" si="92"/>
        <v>38.000000000000028</v>
      </c>
      <c r="X141" s="53">
        <v>0.82291666666666663</v>
      </c>
      <c r="Y141" s="53">
        <v>0.83333333333333337</v>
      </c>
      <c r="Z141" s="54"/>
      <c r="AA141" s="54"/>
      <c r="AB141" s="879"/>
      <c r="AC141" s="879"/>
      <c r="AD141" s="582"/>
      <c r="AE141" s="582"/>
      <c r="AF141" s="48">
        <f t="shared" si="61"/>
        <v>-153.15789473684299</v>
      </c>
      <c r="AG141" s="125">
        <f t="shared" si="62"/>
        <v>0.8936403508771924</v>
      </c>
      <c r="AH141" s="878"/>
    </row>
    <row r="142" spans="1:34" ht="19.2" customHeight="1">
      <c r="A142" s="883"/>
      <c r="B142" s="568" t="s">
        <v>132</v>
      </c>
      <c r="C142" s="578"/>
      <c r="D142" s="42" t="s">
        <v>90</v>
      </c>
      <c r="E142" s="254"/>
      <c r="F142" s="355">
        <v>50.67</v>
      </c>
      <c r="G142" s="57">
        <v>862</v>
      </c>
      <c r="H142" s="84">
        <f t="shared" si="89"/>
        <v>43677.54</v>
      </c>
      <c r="I142" s="5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575">
        <f t="shared" si="88"/>
        <v>0.92094017094017055</v>
      </c>
      <c r="S142" s="886"/>
      <c r="T142" s="63">
        <v>0.86458333333333315</v>
      </c>
      <c r="U142" s="252">
        <v>0.8916666666666665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879"/>
      <c r="AC142" s="879"/>
      <c r="AD142" s="582"/>
      <c r="AE142" s="582"/>
      <c r="AF142" s="48">
        <f t="shared" si="61"/>
        <v>-113.84615384615449</v>
      </c>
      <c r="AG142" s="125">
        <f t="shared" si="62"/>
        <v>0.92094017094017044</v>
      </c>
      <c r="AH142" s="878"/>
    </row>
    <row r="143" spans="1:34" ht="19.2" customHeight="1">
      <c r="A143" s="883"/>
      <c r="B143" s="568" t="s">
        <v>132</v>
      </c>
      <c r="C143" s="255"/>
      <c r="D143" s="82" t="s">
        <v>91</v>
      </c>
      <c r="E143" s="83"/>
      <c r="F143" s="355">
        <v>50.49</v>
      </c>
      <c r="G143" s="57">
        <v>1201</v>
      </c>
      <c r="H143" s="84">
        <f t="shared" si="89"/>
        <v>60638.490000000005</v>
      </c>
      <c r="I143" s="5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1334.444444444445</v>
      </c>
      <c r="O143" s="86">
        <f t="shared" si="91"/>
        <v>88.962962962963005</v>
      </c>
      <c r="P143" s="54">
        <f t="shared" si="86"/>
        <v>1</v>
      </c>
      <c r="Q143" s="88">
        <f t="shared" si="87"/>
        <v>-13.894179894179857</v>
      </c>
      <c r="R143" s="575">
        <f t="shared" si="88"/>
        <v>0.86491769547325137</v>
      </c>
      <c r="S143" s="886"/>
      <c r="T143" s="63">
        <v>0.89722222222222203</v>
      </c>
      <c r="U143" s="252">
        <v>0.93472222222222201</v>
      </c>
      <c r="V143" s="55">
        <v>8</v>
      </c>
      <c r="W143" s="247">
        <f t="shared" si="92"/>
        <v>53.999999999999972</v>
      </c>
      <c r="X143" s="53"/>
      <c r="Y143" s="53"/>
      <c r="Z143" s="54"/>
      <c r="AA143" s="54"/>
      <c r="AB143" s="879"/>
      <c r="AC143" s="879"/>
      <c r="AD143" s="582"/>
      <c r="AE143" s="582"/>
      <c r="AF143" s="48">
        <f t="shared" si="61"/>
        <v>-105.55555555555497</v>
      </c>
      <c r="AG143" s="125">
        <f t="shared" si="62"/>
        <v>0.92669753086419793</v>
      </c>
      <c r="AH143" s="878"/>
    </row>
    <row r="144" spans="1:34" ht="19.2" customHeight="1">
      <c r="A144" s="883"/>
      <c r="B144" s="568">
        <v>0</v>
      </c>
      <c r="C144" s="578"/>
      <c r="D144" s="42"/>
      <c r="E144" s="254"/>
      <c r="F144" s="355" t="s">
        <v>133</v>
      </c>
      <c r="G144" s="57"/>
      <c r="H144" s="84">
        <f t="shared" si="89"/>
        <v>0</v>
      </c>
      <c r="I144" s="582"/>
      <c r="J144" s="46"/>
      <c r="K144" s="44"/>
      <c r="L144" s="47"/>
      <c r="M144" s="571" t="s">
        <v>15</v>
      </c>
      <c r="N144" s="57"/>
      <c r="O144" s="86"/>
      <c r="P144" s="54"/>
      <c r="Q144" s="88"/>
      <c r="R144" s="575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582"/>
      <c r="AE144" s="582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568">
        <v>0</v>
      </c>
      <c r="C145" s="578"/>
      <c r="D145" s="42"/>
      <c r="E145" s="254"/>
      <c r="F145" s="355" t="s">
        <v>133</v>
      </c>
      <c r="G145" s="57"/>
      <c r="H145" s="84">
        <f t="shared" si="89"/>
        <v>0</v>
      </c>
      <c r="I145" s="582"/>
      <c r="J145" s="87"/>
      <c r="K145" s="57"/>
      <c r="L145" s="86"/>
      <c r="M145" s="571"/>
      <c r="N145" s="57"/>
      <c r="O145" s="86"/>
      <c r="P145" s="54"/>
      <c r="Q145" s="88"/>
      <c r="R145" s="575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582"/>
      <c r="AE145" s="58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57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82"/>
      <c r="J146" s="87"/>
      <c r="K146" s="57"/>
      <c r="L146" s="86"/>
      <c r="M146" s="571"/>
      <c r="N146" s="57"/>
      <c r="O146" s="86"/>
      <c r="P146" s="54"/>
      <c r="Q146" s="88"/>
      <c r="R146" s="575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582"/>
      <c r="AE146" s="582"/>
      <c r="AF146" s="54"/>
      <c r="AG146" s="575"/>
      <c r="AH146" s="878"/>
    </row>
    <row r="147" spans="1:34" ht="19.2" customHeight="1">
      <c r="A147" s="884"/>
      <c r="B147" s="257">
        <v>0</v>
      </c>
      <c r="C147" s="100" t="s">
        <v>1197</v>
      </c>
      <c r="D147" s="875" t="s">
        <v>1177</v>
      </c>
      <c r="E147" s="875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1338.0509080126458</v>
      </c>
      <c r="O147" s="243">
        <f t="shared" si="93"/>
        <v>77.754073208300554</v>
      </c>
      <c r="P147" s="51">
        <f t="shared" ref="P147:P151" si="94">M147-J147</f>
        <v>0.11111111111111072</v>
      </c>
      <c r="Q147" s="139">
        <f t="shared" ref="Q147:Q151" si="95">O147-L147</f>
        <v>-8.7441074967300096</v>
      </c>
      <c r="R147" s="258">
        <f t="shared" ref="R147:R151" si="96">O147/L147</f>
        <v>0.89890992590296792</v>
      </c>
      <c r="S147" s="887"/>
      <c r="T147" s="63"/>
      <c r="U147" s="63"/>
      <c r="V147" s="55"/>
      <c r="W147" s="5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-135.83798087624314</v>
      </c>
      <c r="AG147" s="259">
        <f t="shared" si="62"/>
        <v>0.90783702767537222</v>
      </c>
      <c r="AH147" s="878"/>
    </row>
    <row r="148" spans="1:34" ht="19.2" customHeight="1">
      <c r="A148" s="890" t="s">
        <v>1198</v>
      </c>
      <c r="B148" s="582" t="s">
        <v>130</v>
      </c>
      <c r="C148" s="121"/>
      <c r="D148" s="173" t="s">
        <v>143</v>
      </c>
      <c r="E148" s="43"/>
      <c r="F148" s="362">
        <v>36.92</v>
      </c>
      <c r="G148" s="57">
        <v>2820</v>
      </c>
      <c r="H148" s="84">
        <f t="shared" ref="H148:H172" si="97">F148*G148</f>
        <v>104114.40000000001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1" si="98">G148/W148*60</f>
        <v>1581.3084112149531</v>
      </c>
      <c r="O148" s="47">
        <f t="shared" ref="O148:O151" si="99">N148/M148</f>
        <v>131.77570093457942</v>
      </c>
      <c r="P148" s="48">
        <f t="shared" si="94"/>
        <v>0</v>
      </c>
      <c r="Q148" s="49">
        <f t="shared" si="95"/>
        <v>-34.890965732087238</v>
      </c>
      <c r="R148" s="572">
        <f t="shared" si="96"/>
        <v>0.79065420560747657</v>
      </c>
      <c r="S148" s="891">
        <f>R160</f>
        <v>0.83006771910993327</v>
      </c>
      <c r="T148" s="246">
        <v>0.45833333333333331</v>
      </c>
      <c r="U148" s="50">
        <v>0.53263888888888888</v>
      </c>
      <c r="V148" s="568">
        <v>5</v>
      </c>
      <c r="W148" s="565">
        <f>(U148-T148)*24*60</f>
        <v>107.00000000000001</v>
      </c>
      <c r="X148" s="53"/>
      <c r="Y148" s="53"/>
      <c r="Z148" s="54"/>
      <c r="AA148" s="54"/>
      <c r="AB148" s="879"/>
      <c r="AC148" s="879"/>
      <c r="AD148" s="582"/>
      <c r="AE148" s="582"/>
      <c r="AF148" s="48">
        <f t="shared" si="61"/>
        <v>-418.69158878504686</v>
      </c>
      <c r="AG148" s="125">
        <f t="shared" si="62"/>
        <v>0.79065420560747657</v>
      </c>
      <c r="AH148" s="878">
        <f>AG160</f>
        <v>0.85107118201919252</v>
      </c>
    </row>
    <row r="149" spans="1:34" ht="19.2" customHeight="1">
      <c r="A149" s="890"/>
      <c r="B149" s="582" t="s">
        <v>130</v>
      </c>
      <c r="C149" s="221"/>
      <c r="D149" s="251" t="s">
        <v>201</v>
      </c>
      <c r="E149" s="60"/>
      <c r="F149" s="362">
        <v>26.5</v>
      </c>
      <c r="G149" s="57">
        <v>827.75</v>
      </c>
      <c r="H149" s="84">
        <f t="shared" si="97"/>
        <v>21935.375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1552.031249999998</v>
      </c>
      <c r="O149" s="47">
        <f t="shared" si="99"/>
        <v>129.33593749999983</v>
      </c>
      <c r="P149" s="48">
        <f t="shared" si="94"/>
        <v>0</v>
      </c>
      <c r="Q149" s="49">
        <f t="shared" si="95"/>
        <v>-37.330729166666828</v>
      </c>
      <c r="R149" s="572">
        <f t="shared" si="96"/>
        <v>0.77601562499999899</v>
      </c>
      <c r="S149" s="892"/>
      <c r="T149" s="246">
        <v>0.53611111111111109</v>
      </c>
      <c r="U149" s="50">
        <v>0.55833333333333335</v>
      </c>
      <c r="V149" s="568">
        <v>5</v>
      </c>
      <c r="W149" s="565">
        <f t="shared" ref="W149:W159" si="100">(U149-T149)*24*60</f>
        <v>32.000000000000043</v>
      </c>
      <c r="X149" s="53"/>
      <c r="Y149" s="53"/>
      <c r="Z149" s="54"/>
      <c r="AA149" s="54"/>
      <c r="AB149" s="879"/>
      <c r="AC149" s="879"/>
      <c r="AD149" s="582"/>
      <c r="AE149" s="582"/>
      <c r="AF149" s="48">
        <f t="shared" si="61"/>
        <v>-447.96875000000205</v>
      </c>
      <c r="AG149" s="125">
        <f t="shared" si="62"/>
        <v>0.77601562499999899</v>
      </c>
      <c r="AH149" s="880"/>
    </row>
    <row r="150" spans="1:34" ht="19.2" customHeight="1">
      <c r="A150" s="890"/>
      <c r="B150" s="582" t="s">
        <v>132</v>
      </c>
      <c r="C150" s="221"/>
      <c r="D150" s="176" t="s">
        <v>204</v>
      </c>
      <c r="E150" s="60"/>
      <c r="F150" s="362">
        <v>51.06</v>
      </c>
      <c r="G150" s="57">
        <v>1368.9</v>
      </c>
      <c r="H150" s="84">
        <f t="shared" si="97"/>
        <v>69896.034000000014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1324.7419354838721</v>
      </c>
      <c r="O150" s="47">
        <f t="shared" si="99"/>
        <v>82.796370967742007</v>
      </c>
      <c r="P150" s="48">
        <f t="shared" si="94"/>
        <v>0</v>
      </c>
      <c r="Q150" s="49">
        <f t="shared" si="95"/>
        <v>-7.203629032257993</v>
      </c>
      <c r="R150" s="572">
        <f t="shared" si="96"/>
        <v>0.91995967741935558</v>
      </c>
      <c r="S150" s="892"/>
      <c r="T150" s="246">
        <v>0.79166666666666663</v>
      </c>
      <c r="U150" s="50">
        <v>0.83472222222222214</v>
      </c>
      <c r="V150" s="568">
        <v>5</v>
      </c>
      <c r="W150" s="565">
        <f t="shared" si="100"/>
        <v>61.999999999999943</v>
      </c>
      <c r="X150" s="216"/>
      <c r="Y150" s="216"/>
      <c r="Z150" s="217"/>
      <c r="AA150" s="217"/>
      <c r="AB150" s="879"/>
      <c r="AC150" s="879"/>
      <c r="AD150" s="582"/>
      <c r="AE150" s="582">
        <v>1</v>
      </c>
      <c r="AF150" s="48">
        <f t="shared" si="61"/>
        <v>-115.25806451612789</v>
      </c>
      <c r="AG150" s="125">
        <f t="shared" si="62"/>
        <v>0.91995967741935558</v>
      </c>
      <c r="AH150" s="880"/>
    </row>
    <row r="151" spans="1:34" s="218" customFormat="1" ht="19.2" customHeight="1">
      <c r="A151" s="890"/>
      <c r="B151" s="582" t="s">
        <v>132</v>
      </c>
      <c r="C151" s="221"/>
      <c r="D151" s="59" t="s">
        <v>208</v>
      </c>
      <c r="E151" s="60"/>
      <c r="F151" s="362">
        <v>56.43</v>
      </c>
      <c r="G151" s="57">
        <v>1374</v>
      </c>
      <c r="H151" s="84">
        <f t="shared" si="97"/>
        <v>77534.819999999992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1397.2881355932213</v>
      </c>
      <c r="O151" s="47">
        <f t="shared" si="99"/>
        <v>82.193419740777728</v>
      </c>
      <c r="P151" s="48">
        <f t="shared" si="94"/>
        <v>1</v>
      </c>
      <c r="Q151" s="49">
        <f t="shared" si="95"/>
        <v>-7.8065802592222724</v>
      </c>
      <c r="R151" s="572">
        <f t="shared" si="96"/>
        <v>0.91326021934197477</v>
      </c>
      <c r="S151" s="892"/>
      <c r="T151" s="246">
        <v>0.83958333333333324</v>
      </c>
      <c r="U151" s="50">
        <v>0.88055555555555542</v>
      </c>
      <c r="V151" s="568">
        <v>7</v>
      </c>
      <c r="W151" s="565">
        <f t="shared" si="100"/>
        <v>58.99999999999995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-42.711864406778659</v>
      </c>
      <c r="AG151" s="125">
        <f t="shared" si="62"/>
        <v>0.9703389830508482</v>
      </c>
      <c r="AH151" s="880"/>
    </row>
    <row r="152" spans="1:34" s="218" customFormat="1" ht="19.2" customHeight="1">
      <c r="A152" s="890"/>
      <c r="B152" s="5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572"/>
      <c r="S152" s="892"/>
      <c r="T152" s="261"/>
      <c r="U152" s="63"/>
      <c r="V152" s="569"/>
      <c r="W152" s="565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5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72"/>
      <c r="S153" s="892"/>
      <c r="T153" s="261"/>
      <c r="U153" s="63"/>
      <c r="V153" s="569"/>
      <c r="W153" s="565"/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5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72"/>
      <c r="S154" s="892"/>
      <c r="T154" s="261"/>
      <c r="U154" s="63"/>
      <c r="V154" s="569"/>
      <c r="W154" s="565"/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5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2"/>
      <c r="S155" s="892"/>
      <c r="T155" s="261"/>
      <c r="U155" s="63"/>
      <c r="V155" s="569"/>
      <c r="W155" s="56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2"/>
      <c r="S156" s="892"/>
      <c r="T156" s="261"/>
      <c r="U156" s="63"/>
      <c r="V156" s="569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569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569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71"/>
      <c r="N159" s="179"/>
      <c r="O159" s="224"/>
      <c r="P159" s="263"/>
      <c r="Q159" s="74"/>
      <c r="R159" s="129"/>
      <c r="S159" s="892"/>
      <c r="T159" s="261"/>
      <c r="U159" s="63"/>
      <c r="V159" s="569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1199</v>
      </c>
      <c r="D160" s="888" t="s">
        <v>1177</v>
      </c>
      <c r="E160" s="889"/>
      <c r="F160" s="356"/>
      <c r="G160" s="202"/>
      <c r="H160" s="201"/>
      <c r="I160" s="72"/>
      <c r="J160" s="269">
        <v>14</v>
      </c>
      <c r="K160" s="269">
        <v>1720</v>
      </c>
      <c r="L160" s="270">
        <v>128.33333333333331</v>
      </c>
      <c r="M160" s="269">
        <f t="shared" ref="M160:O160" si="101">AVERAGE(M148:M159)</f>
        <v>14.25</v>
      </c>
      <c r="N160" s="269">
        <f t="shared" si="101"/>
        <v>1463.8424330730111</v>
      </c>
      <c r="O160" s="270">
        <f t="shared" si="101"/>
        <v>106.52535728577476</v>
      </c>
      <c r="P160" s="65">
        <f t="shared" ref="P160:P163" si="102">M160-J160</f>
        <v>0.25</v>
      </c>
      <c r="Q160" s="74">
        <f t="shared" ref="Q160:Q163" si="103">O160-L160</f>
        <v>-21.807976047558554</v>
      </c>
      <c r="R160" s="271">
        <f>O160/L160</f>
        <v>0.83006771910993327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1</v>
      </c>
      <c r="AF160" s="65">
        <f t="shared" si="61"/>
        <v>-256.15756692698892</v>
      </c>
      <c r="AG160" s="129">
        <f t="shared" si="62"/>
        <v>0.85107118201919252</v>
      </c>
      <c r="AH160" s="880"/>
    </row>
    <row r="161" spans="1:36" ht="19.2" customHeight="1">
      <c r="A161" s="877" t="s">
        <v>1200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3258</v>
      </c>
      <c r="H161" s="84">
        <f t="shared" ref="H161:H170" si="104">F161*G161</f>
        <v>111521.34</v>
      </c>
      <c r="I161" s="5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2124.782608695652</v>
      </c>
      <c r="O161" s="86">
        <f t="shared" ref="O161:O165" si="106">N161/M161</f>
        <v>163.44481605351169</v>
      </c>
      <c r="P161" s="54">
        <f t="shared" si="102"/>
        <v>0</v>
      </c>
      <c r="Q161" s="88">
        <f t="shared" si="103"/>
        <v>-9.632107023411379</v>
      </c>
      <c r="R161" s="575">
        <f t="shared" ref="R161:R163" si="107">O161/L161</f>
        <v>0.94434782608695644</v>
      </c>
      <c r="S161" s="878">
        <f>R173</f>
        <v>0.9242095443700743</v>
      </c>
      <c r="T161" s="89">
        <v>0.16666666666666666</v>
      </c>
      <c r="U161" s="89">
        <v>0.23055555555555554</v>
      </c>
      <c r="V161" s="582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879"/>
      <c r="AC161" s="879"/>
      <c r="AD161" s="582"/>
      <c r="AE161" s="582"/>
      <c r="AF161" s="54">
        <f t="shared" si="61"/>
        <v>-125.21739130434798</v>
      </c>
      <c r="AG161" s="575">
        <f t="shared" si="62"/>
        <v>0.94434782608695644</v>
      </c>
      <c r="AH161" s="878">
        <f>AG173</f>
        <v>0.92767158093426727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3185</v>
      </c>
      <c r="H162" s="84">
        <f t="shared" si="104"/>
        <v>109022.54999999999</v>
      </c>
      <c r="I162" s="5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2123.333333333333</v>
      </c>
      <c r="O162" s="86">
        <f t="shared" si="106"/>
        <v>163.33333333333331</v>
      </c>
      <c r="P162" s="54">
        <f t="shared" si="102"/>
        <v>0</v>
      </c>
      <c r="Q162" s="88">
        <f t="shared" si="103"/>
        <v>-9.7435897435897516</v>
      </c>
      <c r="R162" s="575">
        <f t="shared" si="107"/>
        <v>0.9437037037037036</v>
      </c>
      <c r="S162" s="878"/>
      <c r="T162" s="89">
        <v>0.2361111111111111</v>
      </c>
      <c r="U162" s="89">
        <v>0.2986111111111111</v>
      </c>
      <c r="V162" s="582">
        <v>8</v>
      </c>
      <c r="W162" s="90">
        <f t="shared" si="108"/>
        <v>90</v>
      </c>
      <c r="X162" s="96"/>
      <c r="Y162" s="96"/>
      <c r="Z162" s="54"/>
      <c r="AA162" s="54"/>
      <c r="AB162" s="879"/>
      <c r="AC162" s="879"/>
      <c r="AD162" s="582"/>
      <c r="AE162" s="582"/>
      <c r="AF162" s="54">
        <f t="shared" si="61"/>
        <v>-126.66666666666697</v>
      </c>
      <c r="AG162" s="575">
        <f t="shared" si="62"/>
        <v>0.9437037037037036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4504</v>
      </c>
      <c r="H163" s="84">
        <f t="shared" si="104"/>
        <v>161378.31999999998</v>
      </c>
      <c r="I163" s="5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2179.3548387096771</v>
      </c>
      <c r="O163" s="86">
        <f t="shared" si="106"/>
        <v>198.12316715542519</v>
      </c>
      <c r="P163" s="54">
        <f t="shared" si="102"/>
        <v>0</v>
      </c>
      <c r="Q163" s="88">
        <f t="shared" si="103"/>
        <v>-6.4222873900293393</v>
      </c>
      <c r="R163" s="575">
        <f t="shared" si="107"/>
        <v>0.96860215053763432</v>
      </c>
      <c r="S163" s="878"/>
      <c r="T163" s="89">
        <v>0.31458333333333333</v>
      </c>
      <c r="U163" s="89">
        <v>0.40069444444444446</v>
      </c>
      <c r="V163" s="582">
        <v>23</v>
      </c>
      <c r="W163" s="90">
        <f t="shared" si="108"/>
        <v>124.00000000000004</v>
      </c>
      <c r="X163" s="96">
        <v>0.30277777777777776</v>
      </c>
      <c r="Y163" s="96">
        <v>0.31388888888888888</v>
      </c>
      <c r="Z163" s="54"/>
      <c r="AA163" s="54"/>
      <c r="AB163" s="879"/>
      <c r="AC163" s="879"/>
      <c r="AD163" s="582"/>
      <c r="AE163" s="582"/>
      <c r="AF163" s="54">
        <f t="shared" si="61"/>
        <v>-70.645161290322903</v>
      </c>
      <c r="AG163" s="575">
        <f t="shared" si="62"/>
        <v>0.96860215053763421</v>
      </c>
      <c r="AH163" s="878"/>
    </row>
    <row r="164" spans="1:36" ht="19.2" customHeight="1">
      <c r="A164" s="877"/>
      <c r="B164" s="121" t="s">
        <v>131</v>
      </c>
      <c r="C164" s="121"/>
      <c r="D164" s="273" t="s">
        <v>94</v>
      </c>
      <c r="E164" s="273"/>
      <c r="F164" s="361">
        <v>34.229999999999997</v>
      </c>
      <c r="G164" s="57">
        <v>1617</v>
      </c>
      <c r="H164" s="84">
        <f t="shared" si="104"/>
        <v>55349.909999999996</v>
      </c>
      <c r="I164" s="5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2021.2500000000005</v>
      </c>
      <c r="O164" s="86">
        <f t="shared" si="106"/>
        <v>168.43750000000003</v>
      </c>
      <c r="P164" s="54">
        <f>M164-J164</f>
        <v>0</v>
      </c>
      <c r="Q164" s="88">
        <f>O164-L164</f>
        <v>-8.0624999999999716</v>
      </c>
      <c r="R164" s="575">
        <f>O164/L164</f>
        <v>0.95432011331444777</v>
      </c>
      <c r="S164" s="878"/>
      <c r="T164" s="89">
        <v>0.40625</v>
      </c>
      <c r="U164" s="89">
        <v>0.43958333333333333</v>
      </c>
      <c r="V164" s="582">
        <v>8</v>
      </c>
      <c r="W164" s="90">
        <f t="shared" si="108"/>
        <v>47.999999999999986</v>
      </c>
      <c r="X164" s="96"/>
      <c r="Y164" s="96"/>
      <c r="Z164" s="54"/>
      <c r="AA164" s="54"/>
      <c r="AB164" s="879"/>
      <c r="AC164" s="879"/>
      <c r="AD164" s="582"/>
      <c r="AE164" s="582"/>
      <c r="AF164" s="54">
        <f>N164-K164</f>
        <v>-96.749999999999545</v>
      </c>
      <c r="AG164" s="575">
        <f>N164/K164</f>
        <v>0.95432011331444777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7118</v>
      </c>
      <c r="H165" s="84">
        <f t="shared" si="104"/>
        <v>259166.37999999998</v>
      </c>
      <c r="I165" s="5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2346.5934065934066</v>
      </c>
      <c r="O165" s="86">
        <f t="shared" si="106"/>
        <v>234.65934065934067</v>
      </c>
      <c r="P165" s="54">
        <f>M165-J165</f>
        <v>0</v>
      </c>
      <c r="Q165" s="88">
        <f>O165-L165</f>
        <v>-42.240659340659306</v>
      </c>
      <c r="R165" s="575">
        <f>O165/L165</f>
        <v>0.84745157334539789</v>
      </c>
      <c r="S165" s="878"/>
      <c r="T165" s="89">
        <v>0.47986111111111107</v>
      </c>
      <c r="U165" s="89">
        <v>0.60624999999999996</v>
      </c>
      <c r="V165" s="582">
        <v>5</v>
      </c>
      <c r="W165" s="90">
        <f t="shared" si="108"/>
        <v>182</v>
      </c>
      <c r="X165" s="96"/>
      <c r="Y165" s="96"/>
      <c r="Z165" s="54"/>
      <c r="AA165" s="54"/>
      <c r="AB165" s="879"/>
      <c r="AC165" s="879"/>
      <c r="AD165" s="582"/>
      <c r="AE165" s="582">
        <v>1</v>
      </c>
      <c r="AF165" s="54">
        <f>N165-K165</f>
        <v>-422.4065934065934</v>
      </c>
      <c r="AG165" s="575">
        <f>N165/K165</f>
        <v>0.84745157334539778</v>
      </c>
      <c r="AH165" s="878"/>
    </row>
    <row r="166" spans="1:36" ht="19.2" customHeight="1">
      <c r="A166" s="87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82"/>
      <c r="J166" s="87"/>
      <c r="K166" s="57"/>
      <c r="L166" s="86"/>
      <c r="M166" s="87"/>
      <c r="N166" s="57"/>
      <c r="O166" s="86"/>
      <c r="P166" s="54"/>
      <c r="Q166" s="88"/>
      <c r="R166" s="575"/>
      <c r="S166" s="878"/>
      <c r="T166" s="89"/>
      <c r="U166" s="89"/>
      <c r="V166" s="582"/>
      <c r="W166" s="90">
        <f t="shared" si="108"/>
        <v>0</v>
      </c>
      <c r="X166" s="96"/>
      <c r="Y166" s="96"/>
      <c r="Z166" s="54"/>
      <c r="AA166" s="54"/>
      <c r="AB166" s="879"/>
      <c r="AC166" s="879"/>
      <c r="AD166" s="582"/>
      <c r="AE166" s="582"/>
      <c r="AF166" s="54">
        <f>N166-K166</f>
        <v>0</v>
      </c>
      <c r="AG166" s="575" t="e">
        <f>N166/K166</f>
        <v>#DIV/0!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82"/>
      <c r="J167" s="87"/>
      <c r="K167" s="57"/>
      <c r="L167" s="86"/>
      <c r="M167" s="87"/>
      <c r="N167" s="57"/>
      <c r="O167" s="86"/>
      <c r="P167" s="54"/>
      <c r="Q167" s="88"/>
      <c r="R167" s="575"/>
      <c r="S167" s="878"/>
      <c r="T167" s="89"/>
      <c r="U167" s="89"/>
      <c r="V167" s="582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582"/>
      <c r="AE167" s="582"/>
      <c r="AF167" s="54">
        <f t="shared" si="61"/>
        <v>0</v>
      </c>
      <c r="AG167" s="575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82"/>
      <c r="J168" s="87"/>
      <c r="K168" s="57"/>
      <c r="L168" s="86"/>
      <c r="M168" s="87"/>
      <c r="N168" s="57"/>
      <c r="O168" s="86"/>
      <c r="P168" s="54"/>
      <c r="Q168" s="88"/>
      <c r="R168" s="575"/>
      <c r="S168" s="878"/>
      <c r="T168" s="89"/>
      <c r="U168" s="89"/>
      <c r="V168" s="58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582"/>
      <c r="AE168" s="582"/>
      <c r="AF168" s="54">
        <f t="shared" si="61"/>
        <v>0</v>
      </c>
      <c r="AG168" s="575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82"/>
      <c r="J169" s="87"/>
      <c r="K169" s="57"/>
      <c r="L169" s="86"/>
      <c r="M169" s="87"/>
      <c r="N169" s="57"/>
      <c r="O169" s="86"/>
      <c r="P169" s="54"/>
      <c r="Q169" s="88"/>
      <c r="R169" s="575"/>
      <c r="S169" s="878"/>
      <c r="T169" s="89"/>
      <c r="U169" s="89"/>
      <c r="V169" s="58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582"/>
      <c r="AE169" s="582"/>
      <c r="AF169" s="54">
        <f t="shared" si="61"/>
        <v>0</v>
      </c>
      <c r="AG169" s="575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82"/>
      <c r="J170" s="87"/>
      <c r="K170" s="57"/>
      <c r="L170" s="86"/>
      <c r="M170" s="87"/>
      <c r="N170" s="57"/>
      <c r="O170" s="86"/>
      <c r="P170" s="54"/>
      <c r="Q170" s="88"/>
      <c r="R170" s="575"/>
      <c r="S170" s="878"/>
      <c r="T170" s="89"/>
      <c r="U170" s="89"/>
      <c r="V170" s="58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582"/>
      <c r="AE170" s="582"/>
      <c r="AF170" s="54">
        <f t="shared" si="61"/>
        <v>0</v>
      </c>
      <c r="AG170" s="575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82"/>
      <c r="J171" s="87"/>
      <c r="K171" s="57"/>
      <c r="L171" s="86"/>
      <c r="M171" s="87"/>
      <c r="N171" s="57"/>
      <c r="O171" s="86"/>
      <c r="P171" s="54"/>
      <c r="Q171" s="88"/>
      <c r="R171" s="575"/>
      <c r="S171" s="878"/>
      <c r="T171" s="89"/>
      <c r="U171" s="89"/>
      <c r="V171" s="58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582"/>
      <c r="AE171" s="582"/>
      <c r="AF171" s="54"/>
      <c r="AG171" s="575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82"/>
      <c r="J172" s="87"/>
      <c r="K172" s="57"/>
      <c r="L172" s="86"/>
      <c r="M172" s="87"/>
      <c r="N172" s="57"/>
      <c r="O172" s="86"/>
      <c r="P172" s="54"/>
      <c r="Q172" s="88"/>
      <c r="R172" s="575"/>
      <c r="S172" s="878"/>
      <c r="T172" s="89"/>
      <c r="U172" s="89"/>
      <c r="V172" s="58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582"/>
      <c r="AE172" s="582"/>
      <c r="AF172" s="54"/>
      <c r="AG172" s="575"/>
      <c r="AH172" s="878"/>
    </row>
    <row r="173" spans="1:36" ht="19.2" customHeight="1">
      <c r="A173" s="877"/>
      <c r="B173" s="121">
        <v>0</v>
      </c>
      <c r="C173" s="100" t="s">
        <v>1201</v>
      </c>
      <c r="D173" s="875" t="s">
        <v>1177</v>
      </c>
      <c r="E173" s="875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09">AVERAGE(M161:M172)</f>
        <v>11.8</v>
      </c>
      <c r="N173" s="101">
        <f t="shared" si="109"/>
        <v>2159.0628374664138</v>
      </c>
      <c r="O173" s="104">
        <f t="shared" si="109"/>
        <v>185.59963144032218</v>
      </c>
      <c r="P173" s="54">
        <f>M173-J173</f>
        <v>0</v>
      </c>
      <c r="Q173" s="88">
        <f>O173-L173</f>
        <v>-15.220228699537955</v>
      </c>
      <c r="R173" s="105">
        <f>O173/L173</f>
        <v>0.9242095443700743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1</v>
      </c>
      <c r="AF173" s="54">
        <f t="shared" si="61"/>
        <v>-168.33716253358625</v>
      </c>
      <c r="AG173" s="575">
        <f t="shared" si="62"/>
        <v>0.92767158093426727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1202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1203</v>
      </c>
    </row>
    <row r="186" spans="23:36">
      <c r="W186" s="33"/>
      <c r="AJ186" s="275" t="s">
        <v>1204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95" priority="4" operator="greaterThan">
      <formula>0</formula>
    </cfRule>
  </conditionalFormatting>
  <conditionalFormatting sqref="Q5:Q173">
    <cfRule type="cellIs" dxfId="294" priority="7" operator="lessThan">
      <formula>0</formula>
    </cfRule>
  </conditionalFormatting>
  <conditionalFormatting sqref="R5:R173">
    <cfRule type="cellIs" dxfId="293" priority="5" operator="greaterThan">
      <formula>1</formula>
    </cfRule>
    <cfRule type="cellIs" dxfId="292" priority="6" operator="lessThan">
      <formula>0.8</formula>
    </cfRule>
  </conditionalFormatting>
  <conditionalFormatting sqref="S5:S11">
    <cfRule type="cellIs" dxfId="291" priority="20" operator="lessThan">
      <formula>0.8</formula>
    </cfRule>
  </conditionalFormatting>
  <conditionalFormatting sqref="S21:S29 AH21:AH29">
    <cfRule type="cellIs" dxfId="290" priority="13" operator="lessThan">
      <formula>0.8</formula>
    </cfRule>
  </conditionalFormatting>
  <conditionalFormatting sqref="S43:S72">
    <cfRule type="cellIs" dxfId="289" priority="10" operator="lessThan">
      <formula>0.8</formula>
    </cfRule>
  </conditionalFormatting>
  <conditionalFormatting sqref="S82:S91 AH82:AH91">
    <cfRule type="cellIs" dxfId="288" priority="12" operator="lessThan">
      <formula>0.8</formula>
    </cfRule>
  </conditionalFormatting>
  <conditionalFormatting sqref="S95:S104">
    <cfRule type="cellIs" dxfId="287" priority="8" operator="lessThan">
      <formula>0.8</formula>
    </cfRule>
  </conditionalFormatting>
  <conditionalFormatting sqref="S108:S109">
    <cfRule type="cellIs" dxfId="286" priority="9" operator="lessThan">
      <formula>0.8</formula>
    </cfRule>
  </conditionalFormatting>
  <conditionalFormatting sqref="S122:S135 AH135">
    <cfRule type="cellIs" dxfId="285" priority="21" operator="lessThan">
      <formula>0.8</formula>
    </cfRule>
  </conditionalFormatting>
  <conditionalFormatting sqref="S137 AH137">
    <cfRule type="cellIs" dxfId="284" priority="17" operator="lessThan">
      <formula>0.8</formula>
    </cfRule>
  </conditionalFormatting>
  <conditionalFormatting sqref="S139:S146 AH139:AH146">
    <cfRule type="cellIs" dxfId="283" priority="11" operator="lessThan">
      <formula>0.8</formula>
    </cfRule>
  </conditionalFormatting>
  <conditionalFormatting sqref="S148:S150">
    <cfRule type="cellIs" dxfId="282" priority="14" operator="lessThan">
      <formula>0.8</formula>
    </cfRule>
  </conditionalFormatting>
  <conditionalFormatting sqref="S161">
    <cfRule type="cellIs" dxfId="281" priority="25" operator="lessThan">
      <formula>0.8</formula>
    </cfRule>
  </conditionalFormatting>
  <conditionalFormatting sqref="AF5:AF173">
    <cfRule type="cellIs" dxfId="280" priority="3" operator="lessThan">
      <formula>0</formula>
    </cfRule>
  </conditionalFormatting>
  <conditionalFormatting sqref="AG5:AG173">
    <cfRule type="cellIs" dxfId="279" priority="1" operator="greaterThan">
      <formula>1</formula>
    </cfRule>
    <cfRule type="cellIs" dxfId="278" priority="2" operator="lessThan">
      <formula>0.8</formula>
    </cfRule>
  </conditionalFormatting>
  <conditionalFormatting sqref="AH5:AH9 S17:S18 AH17:AH18 AH57 AH95">
    <cfRule type="cellIs" dxfId="277" priority="26" operator="lessThan">
      <formula>0.8</formula>
    </cfRule>
  </conditionalFormatting>
  <conditionalFormatting sqref="AH31 S31:S32">
    <cfRule type="cellIs" dxfId="276" priority="22" operator="lessThan">
      <formula>0.8</formula>
    </cfRule>
  </conditionalFormatting>
  <conditionalFormatting sqref="AH70:AH72">
    <cfRule type="cellIs" dxfId="275" priority="19" operator="lessThan">
      <formula>0.8</formula>
    </cfRule>
  </conditionalFormatting>
  <conditionalFormatting sqref="AH97:AH98">
    <cfRule type="cellIs" dxfId="274" priority="18" operator="lessThan">
      <formula>0.8</formula>
    </cfRule>
  </conditionalFormatting>
  <conditionalFormatting sqref="AH100:AH107">
    <cfRule type="cellIs" dxfId="273" priority="16" operator="lessThan">
      <formula>0.8</formula>
    </cfRule>
  </conditionalFormatting>
  <conditionalFormatting sqref="AH109">
    <cfRule type="cellIs" dxfId="272" priority="24" operator="lessThan">
      <formula>0.8</formula>
    </cfRule>
  </conditionalFormatting>
  <conditionalFormatting sqref="AH148">
    <cfRule type="cellIs" dxfId="271" priority="23" operator="lessThan">
      <formula>0.8</formula>
    </cfRule>
  </conditionalFormatting>
  <conditionalFormatting sqref="AH150">
    <cfRule type="cellIs" dxfId="2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30" sqref="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1246</v>
      </c>
      <c r="E3" s="808"/>
      <c r="F3" s="797" t="s">
        <v>2</v>
      </c>
      <c r="G3" s="758"/>
      <c r="H3" s="809">
        <v>302711.76</v>
      </c>
      <c r="I3" s="810"/>
      <c r="J3" s="797" t="s">
        <v>3</v>
      </c>
      <c r="K3" s="758"/>
      <c r="L3" s="802">
        <v>10231628.955598969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377.40611398619097</v>
      </c>
      <c r="G6" s="799"/>
      <c r="H6" s="777">
        <f>AVERAGE(D13:P13,Q13)</f>
        <v>138.06675054972871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7</v>
      </c>
      <c r="Q6" s="766">
        <v>6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357.56454460027709</v>
      </c>
      <c r="G7" s="770"/>
      <c r="H7" s="771">
        <f>AVERAGE(D14:P14,Q14)</f>
        <v>125.32609340431834</v>
      </c>
      <c r="I7" s="772"/>
      <c r="J7" s="771">
        <f>AVERAGE(D31:E31,G31:H31)</f>
        <v>696.85161977005964</v>
      </c>
      <c r="K7" s="772"/>
      <c r="L7" s="773">
        <f>AVERAGE(J31:M31)</f>
        <v>831.11204861635019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0.9053496086257895</v>
      </c>
      <c r="G8" s="776"/>
      <c r="H8" s="775">
        <f>AVERAGE(D15:O15,P15:Q15)</f>
        <v>0.89773784691394376</v>
      </c>
      <c r="I8" s="776"/>
      <c r="J8" s="775">
        <f>AVERAGE(D32:E32,G32:H32)</f>
        <v>0.89092800599254929</v>
      </c>
      <c r="K8" s="776"/>
      <c r="L8" s="775">
        <f>AVERAGE(J32:M32)</f>
        <v>0.9464123772504901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131.7358346847511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82.703449800973004</v>
      </c>
      <c r="K13" s="19">
        <v>79.320140501375988</v>
      </c>
      <c r="L13" s="19">
        <v>91.037725031533071</v>
      </c>
      <c r="M13" s="19">
        <v>83.537431541817512</v>
      </c>
      <c r="N13" s="19">
        <v>88.025958482808335</v>
      </c>
      <c r="O13" s="19">
        <v>121.38771929824561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126.14168979807262</v>
      </c>
      <c r="E14" s="19">
        <v>107.35101680492153</v>
      </c>
      <c r="F14" s="19">
        <v>110.43217678937073</v>
      </c>
      <c r="G14" s="19">
        <v>287.70301636833466</v>
      </c>
      <c r="H14" s="19">
        <v>225.91718039073834</v>
      </c>
      <c r="I14" s="19">
        <v>81.276585622255581</v>
      </c>
      <c r="J14" s="19">
        <v>71.919429230477732</v>
      </c>
      <c r="K14" s="19">
        <v>71.295428581274038</v>
      </c>
      <c r="L14" s="19">
        <v>80.72873779136529</v>
      </c>
      <c r="M14" s="19">
        <v>72.585306874265925</v>
      </c>
      <c r="N14" s="19">
        <v>77.16264417786175</v>
      </c>
      <c r="O14" s="19">
        <v>98.683654812440452</v>
      </c>
      <c r="P14" s="19">
        <v>198.79160059223875</v>
      </c>
      <c r="Q14" s="9">
        <v>144.57683982683977</v>
      </c>
    </row>
    <row r="15" spans="2:17" ht="39.9" customHeight="1">
      <c r="B15" s="751"/>
      <c r="C15" s="373" t="s">
        <v>163</v>
      </c>
      <c r="D15" s="10">
        <f t="shared" ref="D15:Q15" si="0">D14/D13</f>
        <v>0.95753513157550885</v>
      </c>
      <c r="E15" s="10">
        <f t="shared" si="0"/>
        <v>0.88392965054441153</v>
      </c>
      <c r="F15" s="10">
        <f t="shared" si="0"/>
        <v>0.83566907324178596</v>
      </c>
      <c r="G15" s="10">
        <f t="shared" si="0"/>
        <v>0.91490380751406553</v>
      </c>
      <c r="H15" s="10">
        <f t="shared" si="0"/>
        <v>0.98838766420948021</v>
      </c>
      <c r="I15" s="10">
        <f t="shared" si="0"/>
        <v>0.89925208506087406</v>
      </c>
      <c r="J15" s="10">
        <f t="shared" si="0"/>
        <v>0.86960615794810048</v>
      </c>
      <c r="K15" s="10">
        <f t="shared" si="0"/>
        <v>0.89883134511136242</v>
      </c>
      <c r="L15" s="10">
        <f t="shared" si="0"/>
        <v>0.88676137022759505</v>
      </c>
      <c r="M15" s="10">
        <f t="shared" si="0"/>
        <v>0.86889560206230276</v>
      </c>
      <c r="N15" s="10">
        <f t="shared" si="0"/>
        <v>0.87658965046011728</v>
      </c>
      <c r="O15" s="10">
        <f t="shared" si="0"/>
        <v>0.81296242637179772</v>
      </c>
      <c r="P15" s="375">
        <f t="shared" si="0"/>
        <v>0.91116029362221562</v>
      </c>
      <c r="Q15" s="11">
        <f t="shared" si="0"/>
        <v>0.96384559884559851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0.47569444444444442</v>
      </c>
    </row>
    <row r="17" spans="2:23" ht="22.8" customHeight="1">
      <c r="B17" s="753"/>
      <c r="C17" s="373" t="s">
        <v>36</v>
      </c>
      <c r="D17" s="12">
        <v>0.7868055555555552</v>
      </c>
      <c r="E17" s="12">
        <v>0.64444444444444438</v>
      </c>
      <c r="F17" s="12">
        <v>0.66388888888888875</v>
      </c>
      <c r="G17" s="12">
        <v>0.70694444444444449</v>
      </c>
      <c r="H17" s="12">
        <v>0.68819444444444444</v>
      </c>
      <c r="I17" s="12">
        <v>0.7534722222222221</v>
      </c>
      <c r="J17" s="12">
        <v>0.85347222222222197</v>
      </c>
      <c r="K17" s="12">
        <v>0.81319444444444411</v>
      </c>
      <c r="L17" s="12">
        <v>0.94652777777777741</v>
      </c>
      <c r="M17" s="12">
        <v>1.0118055555555554</v>
      </c>
      <c r="N17" s="12">
        <v>0.98124999999999996</v>
      </c>
      <c r="O17" s="22">
        <v>0.82291666666666663</v>
      </c>
      <c r="P17" s="12">
        <v>0.64722222222222214</v>
      </c>
      <c r="Q17" s="376">
        <v>0.61944444444444446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19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17.857142857142858</v>
      </c>
      <c r="K22" s="380">
        <v>17.375</v>
      </c>
      <c r="L22" s="380">
        <v>16.444444444444443</v>
      </c>
      <c r="M22" s="380">
        <v>18.333333333333332</v>
      </c>
      <c r="N22" s="380">
        <v>17.333333333333332</v>
      </c>
      <c r="O22" s="380">
        <v>15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111.56674886570038</v>
      </c>
      <c r="E31" s="8">
        <v>826.00830598851553</v>
      </c>
      <c r="F31" s="8">
        <v>0</v>
      </c>
      <c r="G31" s="8">
        <v>863.05833964756755</v>
      </c>
      <c r="H31" s="389">
        <v>986.77308457845493</v>
      </c>
      <c r="I31" s="388">
        <v>0</v>
      </c>
      <c r="J31" s="8">
        <v>908.99999999999591</v>
      </c>
      <c r="K31" s="8">
        <v>627.41666666666617</v>
      </c>
      <c r="L31" s="8">
        <v>909.90792991303647</v>
      </c>
      <c r="M31" s="389">
        <v>878.12359788570234</v>
      </c>
      <c r="N31" s="372"/>
      <c r="O31" s="372"/>
      <c r="P31" s="372"/>
      <c r="Q31" s="372"/>
    </row>
    <row r="32" spans="2:23" ht="39.9" customHeight="1">
      <c r="B32" s="751"/>
      <c r="C32" s="551" t="s">
        <v>163</v>
      </c>
      <c r="D32" s="390">
        <f t="shared" ref="D32:M32" si="1">D31/D30</f>
        <v>0.50712158575318356</v>
      </c>
      <c r="E32" s="10">
        <f t="shared" si="1"/>
        <v>1.0012221890769886</v>
      </c>
      <c r="F32" s="10">
        <f t="shared" si="1"/>
        <v>0</v>
      </c>
      <c r="G32" s="10">
        <f t="shared" si="1"/>
        <v>0.95895371071951951</v>
      </c>
      <c r="H32" s="10">
        <f t="shared" si="1"/>
        <v>1.0964145384205055</v>
      </c>
      <c r="I32" s="388">
        <f t="shared" si="1"/>
        <v>0</v>
      </c>
      <c r="J32" s="10">
        <f t="shared" si="1"/>
        <v>1.1018181818181769</v>
      </c>
      <c r="K32" s="10">
        <f t="shared" si="1"/>
        <v>0.6971296296296291</v>
      </c>
      <c r="L32" s="10">
        <f t="shared" si="1"/>
        <v>1.011008811014485</v>
      </c>
      <c r="M32" s="11">
        <f t="shared" si="1"/>
        <v>0.97569288653966924</v>
      </c>
      <c r="N32" s="372"/>
      <c r="O32" s="372"/>
      <c r="P32" s="372"/>
      <c r="Q32" s="372"/>
    </row>
    <row r="33" spans="2:17" ht="25.8" customHeight="1">
      <c r="B33" s="752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2981.0526315789452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753"/>
      <c r="C34" s="551" t="s">
        <v>36</v>
      </c>
      <c r="D34" s="391">
        <v>0.66388888888888886</v>
      </c>
      <c r="E34" s="12">
        <v>0.39583333333333331</v>
      </c>
      <c r="F34" s="12">
        <v>0</v>
      </c>
      <c r="G34" s="12">
        <v>1048.3720930232537</v>
      </c>
      <c r="H34" s="376">
        <v>0.55833333333333335</v>
      </c>
      <c r="I34" s="23">
        <v>0</v>
      </c>
      <c r="J34" s="12">
        <v>0.73611111111111116</v>
      </c>
      <c r="K34" s="12">
        <v>0.78819444444444453</v>
      </c>
      <c r="L34" s="12">
        <v>46188.0625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69" priority="4" operator="lessThan">
      <formula>0.8</formula>
    </cfRule>
  </conditionalFormatting>
  <conditionalFormatting sqref="J32:L32">
    <cfRule type="cellIs" dxfId="268" priority="3" operator="lessThan">
      <formula>0.8</formula>
    </cfRule>
  </conditionalFormatting>
  <conditionalFormatting sqref="M32">
    <cfRule type="cellIs" dxfId="267" priority="2" operator="lessThan">
      <formula>0.8</formula>
    </cfRule>
  </conditionalFormatting>
  <conditionalFormatting sqref="H32">
    <cfRule type="cellIs" dxfId="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25" sqref="J2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1207</v>
      </c>
      <c r="B1" s="472"/>
      <c r="C1" s="473"/>
      <c r="D1" s="279" t="s">
        <v>1148</v>
      </c>
      <c r="E1" s="280">
        <f>SUM(G5:G124)</f>
        <v>96687</v>
      </c>
      <c r="F1" s="281" t="s">
        <v>3</v>
      </c>
      <c r="G1" s="282">
        <f>SUM(H5:H124)</f>
        <v>1898242.2463636361</v>
      </c>
      <c r="H1" s="283" t="s">
        <v>1208</v>
      </c>
      <c r="I1" s="284">
        <f>+J16+J64+J24+J38+J51+J81+J100+J91+J57+J124+J111</f>
        <v>48.628571428571426</v>
      </c>
      <c r="J1" s="852" t="s">
        <v>1209</v>
      </c>
      <c r="K1" s="853"/>
      <c r="L1" s="854"/>
      <c r="M1" s="852" t="s">
        <v>1150</v>
      </c>
      <c r="N1" s="853"/>
      <c r="O1" s="853"/>
      <c r="P1" s="853"/>
      <c r="Q1" s="853"/>
      <c r="R1" s="854"/>
    </row>
    <row r="2" spans="1:18" ht="26.25" customHeight="1" thickBot="1">
      <c r="A2" s="858" t="s">
        <v>1210</v>
      </c>
      <c r="B2" s="859"/>
      <c r="C2" s="286"/>
      <c r="D2" s="554" t="s">
        <v>1157</v>
      </c>
      <c r="E2" s="287">
        <f>AVERAGE(L16,L24,L38,L51,L100,L111,L91)</f>
        <v>588.0794152101256</v>
      </c>
      <c r="F2" s="288" t="s">
        <v>40</v>
      </c>
      <c r="G2" s="289">
        <f>G1/E1</f>
        <v>19.632859085126604</v>
      </c>
      <c r="H2" s="290" t="s">
        <v>1211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1158</v>
      </c>
      <c r="B3" s="862" t="s">
        <v>1212</v>
      </c>
      <c r="C3" s="556"/>
      <c r="D3" s="863" t="s">
        <v>1159</v>
      </c>
      <c r="E3" s="863"/>
      <c r="F3" s="864" t="s">
        <v>43</v>
      </c>
      <c r="G3" s="865" t="s">
        <v>1213</v>
      </c>
      <c r="H3" s="949" t="s">
        <v>1214</v>
      </c>
      <c r="I3" s="866" t="s">
        <v>1160</v>
      </c>
      <c r="J3" s="868" t="s">
        <v>1162</v>
      </c>
      <c r="K3" s="870" t="s">
        <v>1161</v>
      </c>
      <c r="L3" s="872" t="s">
        <v>1157</v>
      </c>
      <c r="M3" s="874" t="s">
        <v>48</v>
      </c>
      <c r="N3" s="874"/>
      <c r="O3" s="868" t="s">
        <v>106</v>
      </c>
      <c r="P3" s="834" t="s">
        <v>1165</v>
      </c>
      <c r="Q3" s="868" t="s">
        <v>1166</v>
      </c>
      <c r="R3" s="868"/>
    </row>
    <row r="4" spans="1:18" ht="15.75" customHeight="1">
      <c r="A4" s="861"/>
      <c r="B4" s="862"/>
      <c r="C4" s="556"/>
      <c r="D4" s="863"/>
      <c r="E4" s="863"/>
      <c r="F4" s="864"/>
      <c r="G4" s="865"/>
      <c r="H4" s="949"/>
      <c r="I4" s="867"/>
      <c r="J4" s="869"/>
      <c r="K4" s="871"/>
      <c r="L4" s="873"/>
      <c r="M4" s="559" t="s">
        <v>50</v>
      </c>
      <c r="N4" s="559" t="s">
        <v>51</v>
      </c>
      <c r="O4" s="869"/>
      <c r="P4" s="835"/>
      <c r="Q4" s="292" t="s">
        <v>1170</v>
      </c>
      <c r="R4" s="292" t="s">
        <v>1215</v>
      </c>
    </row>
    <row r="5" spans="1:18">
      <c r="A5" s="842" t="s">
        <v>1216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945</v>
      </c>
      <c r="H5" s="296">
        <f>F5*G5</f>
        <v>24229.8</v>
      </c>
      <c r="I5" s="557"/>
      <c r="J5" s="297">
        <v>10</v>
      </c>
      <c r="K5" s="298">
        <f t="shared" ref="K5:K7" si="0">G5/P5*60</f>
        <v>1417.4999999999995</v>
      </c>
      <c r="L5" s="299">
        <f t="shared" ref="L5:L7" si="1">K5/J5</f>
        <v>141.74999999999994</v>
      </c>
      <c r="M5" s="300">
        <v>0.47569444444444442</v>
      </c>
      <c r="N5" s="300">
        <v>0.50347222222222221</v>
      </c>
      <c r="O5" s="292">
        <v>5</v>
      </c>
      <c r="P5" s="560">
        <f t="shared" ref="P5:P7" si="2">(N5-M5)*24*60</f>
        <v>40.000000000000014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562"/>
      <c r="F6" s="476">
        <v>29.85</v>
      </c>
      <c r="G6" s="556">
        <v>2360</v>
      </c>
      <c r="H6" s="296">
        <f t="shared" ref="H6:H15" si="3">F6*G6</f>
        <v>70446</v>
      </c>
      <c r="I6" s="557"/>
      <c r="J6" s="297">
        <v>12</v>
      </c>
      <c r="K6" s="298">
        <f t="shared" si="0"/>
        <v>1769.9999999999993</v>
      </c>
      <c r="L6" s="299">
        <f t="shared" si="1"/>
        <v>147.49999999999994</v>
      </c>
      <c r="M6" s="300">
        <v>0.50694444444444442</v>
      </c>
      <c r="N6" s="300">
        <v>0.5625</v>
      </c>
      <c r="O6" s="292">
        <v>5</v>
      </c>
      <c r="P6" s="560">
        <f t="shared" si="2"/>
        <v>80.000000000000028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562"/>
      <c r="F7" s="476">
        <v>29.52</v>
      </c>
      <c r="G7" s="556">
        <v>2225</v>
      </c>
      <c r="H7" s="296">
        <f t="shared" si="3"/>
        <v>65682</v>
      </c>
      <c r="I7" s="557"/>
      <c r="J7" s="297">
        <v>12</v>
      </c>
      <c r="K7" s="298">
        <f t="shared" si="0"/>
        <v>1733.7662337662327</v>
      </c>
      <c r="L7" s="299">
        <f t="shared" si="1"/>
        <v>144.4805194805194</v>
      </c>
      <c r="M7" s="300">
        <v>0.56597222222222221</v>
      </c>
      <c r="N7" s="300">
        <v>0.61944444444444446</v>
      </c>
      <c r="O7" s="292">
        <v>5</v>
      </c>
      <c r="P7" s="560">
        <f t="shared" si="2"/>
        <v>77.000000000000043</v>
      </c>
      <c r="Q7" s="301"/>
      <c r="R7" s="301"/>
    </row>
    <row r="8" spans="1:18">
      <c r="A8" s="842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842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842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842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843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843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843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844"/>
      <c r="B16" s="474">
        <v>0</v>
      </c>
      <c r="C16" s="293" t="s">
        <v>1217</v>
      </c>
      <c r="D16" s="827" t="s">
        <v>1177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1640.4220779220771</v>
      </c>
      <c r="L16" s="309">
        <f>AVERAGE(L5:L15)</f>
        <v>144.57683982683977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1218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2360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1573.3333333333333</v>
      </c>
      <c r="L17" s="299">
        <f>K17/J17</f>
        <v>157.33333333333331</v>
      </c>
      <c r="M17" s="300">
        <v>0.16666666666666666</v>
      </c>
      <c r="N17" s="300">
        <v>0.22916666666666666</v>
      </c>
      <c r="O17" s="292">
        <v>5</v>
      </c>
      <c r="P17" s="560">
        <f>(N17-M17)*24*60</f>
        <v>90</v>
      </c>
      <c r="Q17" s="292"/>
      <c r="R17" s="292"/>
    </row>
    <row r="18" spans="1:18" ht="15.75" customHeight="1">
      <c r="A18" s="845"/>
      <c r="B18" s="474">
        <v>0</v>
      </c>
      <c r="C18" s="583"/>
      <c r="D18" s="312" t="s">
        <v>193</v>
      </c>
      <c r="E18" s="312"/>
      <c r="F18" s="476" t="s">
        <v>133</v>
      </c>
      <c r="G18" s="555">
        <v>2225</v>
      </c>
      <c r="H18" s="296">
        <f t="shared" si="4"/>
        <v>0</v>
      </c>
      <c r="I18" s="557"/>
      <c r="J18" s="297">
        <v>10</v>
      </c>
      <c r="K18" s="298">
        <f t="shared" si="5"/>
        <v>1552.3255813953488</v>
      </c>
      <c r="L18" s="299">
        <f t="shared" ref="L18:L21" si="6">K18/J18</f>
        <v>155.23255813953489</v>
      </c>
      <c r="M18" s="300">
        <v>0.2361111111111111</v>
      </c>
      <c r="N18" s="300">
        <v>0.29583333333333334</v>
      </c>
      <c r="O18" s="292">
        <v>10</v>
      </c>
      <c r="P18" s="560">
        <f t="shared" ref="P18:P21" si="7">(N18-M18)*24*60</f>
        <v>86.000000000000014</v>
      </c>
      <c r="Q18" s="301"/>
      <c r="R18" s="301"/>
    </row>
    <row r="19" spans="1:18" ht="15.75" customHeight="1">
      <c r="A19" s="845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1510</v>
      </c>
      <c r="H19" s="296">
        <f t="shared" si="4"/>
        <v>55039.500000000007</v>
      </c>
      <c r="I19" s="557"/>
      <c r="J19" s="297">
        <v>13</v>
      </c>
      <c r="K19" s="298">
        <f t="shared" si="5"/>
        <v>1438.0952380952376</v>
      </c>
      <c r="L19" s="299">
        <f t="shared" si="6"/>
        <v>110.62271062271058</v>
      </c>
      <c r="M19" s="300">
        <v>0.29930555555555555</v>
      </c>
      <c r="N19" s="300">
        <v>0.34305555555555556</v>
      </c>
      <c r="O19" s="292">
        <v>5</v>
      </c>
      <c r="P19" s="560">
        <f t="shared" si="7"/>
        <v>63.000000000000014</v>
      </c>
      <c r="Q19" s="301"/>
      <c r="R19" s="301"/>
    </row>
    <row r="20" spans="1:18" ht="15.75" customHeight="1">
      <c r="A20" s="846"/>
      <c r="B20" s="474" t="s">
        <v>131</v>
      </c>
      <c r="C20" s="583"/>
      <c r="D20" s="312" t="s">
        <v>818</v>
      </c>
      <c r="E20" s="312"/>
      <c r="F20" s="476">
        <v>30.13</v>
      </c>
      <c r="G20" s="555">
        <v>2286.2999999999997</v>
      </c>
      <c r="H20" s="296">
        <f t="shared" si="4"/>
        <v>68886.218999999983</v>
      </c>
      <c r="I20" s="557"/>
      <c r="J20" s="297">
        <v>18</v>
      </c>
      <c r="K20" s="298">
        <f t="shared" si="5"/>
        <v>1224.8035714285713</v>
      </c>
      <c r="L20" s="299">
        <f t="shared" si="6"/>
        <v>68.044642857142847</v>
      </c>
      <c r="M20" s="300">
        <v>0.36041666666666666</v>
      </c>
      <c r="N20" s="300">
        <v>0.43819444444444444</v>
      </c>
      <c r="O20" s="292">
        <v>25</v>
      </c>
      <c r="P20" s="560">
        <f t="shared" si="7"/>
        <v>112</v>
      </c>
      <c r="Q20" s="301">
        <v>0.44444444444444442</v>
      </c>
      <c r="R20" s="301">
        <v>0.47569444444444442</v>
      </c>
    </row>
    <row r="21" spans="1:18" ht="15.75" customHeight="1">
      <c r="A21" s="846"/>
      <c r="B21" s="474" t="s">
        <v>131</v>
      </c>
      <c r="C21" s="583"/>
      <c r="D21" s="312" t="s">
        <v>818</v>
      </c>
      <c r="E21" s="312"/>
      <c r="F21" s="476">
        <v>30.13</v>
      </c>
      <c r="G21" s="555">
        <v>5334.7</v>
      </c>
      <c r="H21" s="296">
        <f t="shared" si="4"/>
        <v>160734.511</v>
      </c>
      <c r="I21" s="557"/>
      <c r="J21" s="297">
        <v>18</v>
      </c>
      <c r="K21" s="298">
        <f t="shared" si="5"/>
        <v>1198.8089887640449</v>
      </c>
      <c r="L21" s="299">
        <f t="shared" si="6"/>
        <v>66.600499375780274</v>
      </c>
      <c r="M21" s="300">
        <v>0.47847222222222219</v>
      </c>
      <c r="N21" s="300">
        <v>0.66388888888888886</v>
      </c>
      <c r="O21" s="292">
        <v>5</v>
      </c>
      <c r="P21" s="560">
        <f t="shared" si="7"/>
        <v>267</v>
      </c>
      <c r="Q21" s="301"/>
      <c r="R21" s="301"/>
    </row>
    <row r="22" spans="1:18" ht="15.75" customHeight="1">
      <c r="A22" s="846"/>
      <c r="B22" s="474">
        <v>0</v>
      </c>
      <c r="C22" s="583"/>
      <c r="D22" s="312"/>
      <c r="E22" s="562"/>
      <c r="F22" s="476" t="s">
        <v>133</v>
      </c>
      <c r="G22" s="555"/>
      <c r="H22" s="296">
        <f t="shared" si="4"/>
        <v>0</v>
      </c>
      <c r="I22" s="557"/>
      <c r="J22" s="297"/>
      <c r="K22" s="298"/>
      <c r="L22" s="299"/>
      <c r="M22" s="300"/>
      <c r="N22" s="300"/>
      <c r="O22" s="292"/>
      <c r="P22" s="560"/>
      <c r="Q22" s="292"/>
      <c r="R22" s="292"/>
    </row>
    <row r="23" spans="1:18" ht="15.75" customHeight="1">
      <c r="A23" s="846"/>
      <c r="B23" s="474">
        <v>0</v>
      </c>
      <c r="C23" s="583"/>
      <c r="D23" s="312"/>
      <c r="E23" s="562"/>
      <c r="F23" s="476" t="s">
        <v>133</v>
      </c>
      <c r="G23" s="555"/>
      <c r="H23" s="296">
        <f t="shared" si="4"/>
        <v>0</v>
      </c>
      <c r="I23" s="557"/>
      <c r="J23" s="297"/>
      <c r="K23" s="298"/>
      <c r="L23" s="299"/>
      <c r="M23" s="300"/>
      <c r="N23" s="300"/>
      <c r="O23" s="292"/>
      <c r="P23" s="560"/>
      <c r="Q23" s="292"/>
      <c r="R23" s="292"/>
    </row>
    <row r="24" spans="1:18" ht="17.399999999999999" customHeight="1">
      <c r="A24" s="847"/>
      <c r="B24" s="474">
        <v>0</v>
      </c>
      <c r="C24" s="6" t="s">
        <v>1219</v>
      </c>
      <c r="D24" s="827" t="s">
        <v>1177</v>
      </c>
      <c r="E24" s="827"/>
      <c r="F24" s="304"/>
      <c r="G24" s="313"/>
      <c r="H24" s="306"/>
      <c r="I24" s="307"/>
      <c r="J24" s="308">
        <f>AVERAGE(J17:J23)</f>
        <v>13.8</v>
      </c>
      <c r="K24" s="308">
        <f>AVERAGE(K17:K23)</f>
        <v>1397.4733426033072</v>
      </c>
      <c r="L24" s="309">
        <f>AVERAGE(L17:L23)</f>
        <v>111.56674886570038</v>
      </c>
      <c r="M24" s="300"/>
      <c r="N24" s="300"/>
      <c r="O24" s="292"/>
      <c r="P24" s="292"/>
      <c r="Q24" s="292"/>
      <c r="R24" s="292"/>
    </row>
    <row r="25" spans="1:18">
      <c r="A25" s="836" t="s">
        <v>1220</v>
      </c>
      <c r="B25" s="474" t="s">
        <v>131</v>
      </c>
      <c r="C25" s="314"/>
      <c r="D25" s="316" t="s">
        <v>1221</v>
      </c>
      <c r="E25" s="315"/>
      <c r="F25" s="476">
        <v>15.03</v>
      </c>
      <c r="G25" s="556">
        <v>1062</v>
      </c>
      <c r="H25" s="296">
        <f t="shared" ref="H25:H37" si="8">F25*G25</f>
        <v>15961.859999999999</v>
      </c>
      <c r="I25" s="557"/>
      <c r="J25" s="297">
        <v>4</v>
      </c>
      <c r="K25" s="298">
        <f t="shared" ref="K25:K28" si="9">G25/P25*60</f>
        <v>2770.4347826086955</v>
      </c>
      <c r="L25" s="299">
        <f t="shared" ref="L25:L28" si="10">K25/J25</f>
        <v>692.60869565217388</v>
      </c>
      <c r="M25" s="300">
        <v>0.18055555555555555</v>
      </c>
      <c r="N25" s="300">
        <v>0.19652777777777777</v>
      </c>
      <c r="O25" s="292">
        <v>20</v>
      </c>
      <c r="P25" s="560">
        <f t="shared" ref="P25:P28" si="11">(N25-M25)*24*60</f>
        <v>23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556">
        <v>3220</v>
      </c>
      <c r="H26" s="296">
        <f t="shared" si="8"/>
        <v>58539.6</v>
      </c>
      <c r="I26" s="557"/>
      <c r="J26" s="297">
        <v>4</v>
      </c>
      <c r="K26" s="298">
        <f t="shared" si="9"/>
        <v>2799.9999999999991</v>
      </c>
      <c r="L26" s="299">
        <f t="shared" si="10"/>
        <v>699.99999999999977</v>
      </c>
      <c r="M26" s="300">
        <v>0.21041666666666667</v>
      </c>
      <c r="N26" s="300">
        <v>0.25833333333333336</v>
      </c>
      <c r="O26" s="292">
        <v>20</v>
      </c>
      <c r="P26" s="560">
        <f t="shared" si="11"/>
        <v>69.000000000000028</v>
      </c>
      <c r="Q26" s="301">
        <v>0.25833333333333336</v>
      </c>
      <c r="R26" s="301">
        <v>0.3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556">
        <v>1847</v>
      </c>
      <c r="H27" s="296">
        <f t="shared" si="8"/>
        <v>34224.910000000003</v>
      </c>
      <c r="I27" s="557"/>
      <c r="J27" s="297">
        <v>3</v>
      </c>
      <c r="K27" s="298">
        <f t="shared" si="9"/>
        <v>2770.5000000000045</v>
      </c>
      <c r="L27" s="299">
        <f t="shared" si="10"/>
        <v>923.50000000000148</v>
      </c>
      <c r="M27" s="300">
        <v>0.31736111111111115</v>
      </c>
      <c r="N27" s="300">
        <v>0.34513888888888888</v>
      </c>
      <c r="O27" s="292">
        <v>25</v>
      </c>
      <c r="P27" s="560">
        <f t="shared" si="11"/>
        <v>39.999999999999936</v>
      </c>
      <c r="Q27" s="301"/>
      <c r="R27" s="301"/>
    </row>
    <row r="28" spans="1:18">
      <c r="A28" s="836"/>
      <c r="B28" s="474" t="s">
        <v>131</v>
      </c>
      <c r="C28" s="583"/>
      <c r="D28" s="312" t="s">
        <v>1222</v>
      </c>
      <c r="E28" s="317"/>
      <c r="F28" s="476">
        <v>24.93</v>
      </c>
      <c r="G28" s="556">
        <v>2618</v>
      </c>
      <c r="H28" s="296">
        <f t="shared" si="8"/>
        <v>65266.74</v>
      </c>
      <c r="I28" s="557"/>
      <c r="J28" s="297">
        <v>3</v>
      </c>
      <c r="K28" s="298">
        <f t="shared" si="9"/>
        <v>2963.7735849056621</v>
      </c>
      <c r="L28" s="299">
        <f t="shared" si="10"/>
        <v>987.92452830188734</v>
      </c>
      <c r="M28" s="300">
        <v>0.35902777777777778</v>
      </c>
      <c r="N28" s="300">
        <v>0.39583333333333331</v>
      </c>
      <c r="O28" s="292">
        <v>20</v>
      </c>
      <c r="P28" s="560">
        <f t="shared" si="11"/>
        <v>52.999999999999972</v>
      </c>
      <c r="Q28" s="301"/>
      <c r="R28" s="301"/>
    </row>
    <row r="29" spans="1:18">
      <c r="A29" s="836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836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836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836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836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2826.1770918785905</v>
      </c>
      <c r="L38" s="309">
        <f>AVERAGE(L25:L37)</f>
        <v>826.00830598851553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1223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839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839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839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839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840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840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840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1177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1224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1093</v>
      </c>
      <c r="H52" s="296">
        <f>F52*G52</f>
        <v>19870.739999999998</v>
      </c>
      <c r="I52" s="557"/>
      <c r="J52" s="297">
        <v>3</v>
      </c>
      <c r="K52" s="298">
        <f>G52/P52*60</f>
        <v>3122.8571428571304</v>
      </c>
      <c r="L52" s="299">
        <f>K52/J52</f>
        <v>1040.9523809523769</v>
      </c>
      <c r="M52" s="300">
        <v>0.30555555555555552</v>
      </c>
      <c r="N52" s="300">
        <v>0.32013888888888892</v>
      </c>
      <c r="O52" s="298">
        <v>20</v>
      </c>
      <c r="P52" s="560">
        <f>(N52-M52)*24*60</f>
        <v>21.000000000000085</v>
      </c>
      <c r="Q52" s="301"/>
      <c r="R52" s="301"/>
    </row>
    <row r="53" spans="1:18" ht="15.6" customHeight="1">
      <c r="A53" s="825"/>
      <c r="B53" s="474" t="s">
        <v>131</v>
      </c>
      <c r="C53" s="583"/>
      <c r="D53" s="315" t="s">
        <v>110</v>
      </c>
      <c r="E53" s="331"/>
      <c r="F53" s="476">
        <v>25.03</v>
      </c>
      <c r="G53" s="302">
        <v>726</v>
      </c>
      <c r="H53" s="296">
        <f t="shared" ref="H53:H116" si="13">F53*G53</f>
        <v>18171.780000000002</v>
      </c>
      <c r="I53" s="557"/>
      <c r="J53" s="297">
        <v>4</v>
      </c>
      <c r="K53" s="298">
        <f t="shared" ref="K53:K57" si="14">G53/P53*60</f>
        <v>3111.4285714285825</v>
      </c>
      <c r="L53" s="299">
        <f t="shared" ref="L53:L57" si="15">K53/J53</f>
        <v>777.85714285714562</v>
      </c>
      <c r="M53" s="300">
        <v>0.33402777777777781</v>
      </c>
      <c r="N53" s="300">
        <v>0.34375</v>
      </c>
      <c r="O53" s="298">
        <v>20</v>
      </c>
      <c r="P53" s="560">
        <f t="shared" ref="P53:P57" si="16">(N53-M53)*24*60</f>
        <v>13.99999999999995</v>
      </c>
      <c r="Q53" s="301"/>
      <c r="R53" s="301"/>
    </row>
    <row r="54" spans="1:18" ht="15.6" customHeight="1">
      <c r="A54" s="825"/>
      <c r="B54" s="474" t="s">
        <v>131</v>
      </c>
      <c r="C54" s="583"/>
      <c r="D54" s="315" t="s">
        <v>111</v>
      </c>
      <c r="E54" s="562"/>
      <c r="F54" s="476">
        <v>24.82</v>
      </c>
      <c r="G54" s="302">
        <v>978</v>
      </c>
      <c r="H54" s="296">
        <f t="shared" si="13"/>
        <v>24273.96</v>
      </c>
      <c r="I54" s="557"/>
      <c r="J54" s="297">
        <v>4</v>
      </c>
      <c r="K54" s="298">
        <f t="shared" si="14"/>
        <v>3088.4210526315769</v>
      </c>
      <c r="L54" s="299">
        <f t="shared" si="15"/>
        <v>772.10526315789423</v>
      </c>
      <c r="M54" s="300">
        <v>0.3576388888888889</v>
      </c>
      <c r="N54" s="300">
        <v>0.37083333333333335</v>
      </c>
      <c r="O54" s="298">
        <v>20</v>
      </c>
      <c r="P54" s="560">
        <f t="shared" si="16"/>
        <v>19.000000000000014</v>
      </c>
      <c r="Q54" s="301"/>
      <c r="R54" s="301"/>
    </row>
    <row r="55" spans="1:18" ht="15.6" customHeight="1">
      <c r="A55" s="825"/>
      <c r="B55" s="474" t="s">
        <v>131</v>
      </c>
      <c r="C55" s="583"/>
      <c r="D55" s="315" t="s">
        <v>112</v>
      </c>
      <c r="E55" s="317"/>
      <c r="F55" s="476">
        <v>30</v>
      </c>
      <c r="G55" s="302">
        <v>1323</v>
      </c>
      <c r="H55" s="296">
        <f t="shared" si="13"/>
        <v>39690</v>
      </c>
      <c r="I55" s="557"/>
      <c r="J55" s="297">
        <v>4</v>
      </c>
      <c r="K55" s="298">
        <f t="shared" si="14"/>
        <v>3175.1999999999912</v>
      </c>
      <c r="L55" s="299">
        <f t="shared" si="15"/>
        <v>793.79999999999779</v>
      </c>
      <c r="M55" s="300">
        <v>0.38472222222222219</v>
      </c>
      <c r="N55" s="300">
        <v>0.40208333333333335</v>
      </c>
      <c r="O55" s="298">
        <v>20</v>
      </c>
      <c r="P55" s="560">
        <f t="shared" si="16"/>
        <v>25.000000000000071</v>
      </c>
      <c r="Q55" s="301">
        <v>0.40208333333333335</v>
      </c>
      <c r="R55" s="301">
        <v>0.44375000000000003</v>
      </c>
    </row>
    <row r="56" spans="1:18" ht="15.6" customHeight="1">
      <c r="A56" s="825"/>
      <c r="B56" s="474" t="s">
        <v>131</v>
      </c>
      <c r="C56" s="583"/>
      <c r="D56" s="316" t="s">
        <v>1225</v>
      </c>
      <c r="E56" s="317"/>
      <c r="F56" s="476">
        <v>23.72</v>
      </c>
      <c r="G56" s="302">
        <v>944</v>
      </c>
      <c r="H56" s="296">
        <f t="shared" si="13"/>
        <v>22391.68</v>
      </c>
      <c r="I56" s="557"/>
      <c r="J56" s="297">
        <v>4</v>
      </c>
      <c r="K56" s="298">
        <f t="shared" si="14"/>
        <v>2981.0526315789452</v>
      </c>
      <c r="L56" s="299">
        <f t="shared" si="15"/>
        <v>745.26315789473631</v>
      </c>
      <c r="M56" s="300">
        <v>0.46111111111111108</v>
      </c>
      <c r="N56" s="300">
        <v>0.47430555555555554</v>
      </c>
      <c r="O56" s="298">
        <v>25</v>
      </c>
      <c r="P56" s="560">
        <f t="shared" si="16"/>
        <v>19.000000000000014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1226</v>
      </c>
      <c r="E57" s="317"/>
      <c r="F57" s="476">
        <v>17.07</v>
      </c>
      <c r="G57" s="302">
        <v>2254</v>
      </c>
      <c r="H57" s="296">
        <f t="shared" si="13"/>
        <v>38475.78</v>
      </c>
      <c r="I57" s="557"/>
      <c r="J57" s="297">
        <v>3</v>
      </c>
      <c r="K57" s="298">
        <f t="shared" si="14"/>
        <v>3145.1162790697613</v>
      </c>
      <c r="L57" s="299">
        <f t="shared" si="15"/>
        <v>1048.3720930232537</v>
      </c>
      <c r="M57" s="300">
        <v>0.48819444444444443</v>
      </c>
      <c r="N57" s="300">
        <v>0.5180555555555556</v>
      </c>
      <c r="O57" s="298">
        <v>20</v>
      </c>
      <c r="P57" s="560">
        <f t="shared" si="16"/>
        <v>43.000000000000085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825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825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825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825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826"/>
      <c r="B64" s="474">
        <v>0</v>
      </c>
      <c r="C64" s="6" t="s">
        <v>1227</v>
      </c>
      <c r="D64" s="827" t="s">
        <v>1177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3104.0126129276646</v>
      </c>
      <c r="L64" s="309">
        <f>AVERAGE(L52:L63)</f>
        <v>863.05833964756755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1228</v>
      </c>
      <c r="B65" s="474" t="s">
        <v>131</v>
      </c>
      <c r="C65" s="583"/>
      <c r="D65" s="316" t="s">
        <v>1229</v>
      </c>
      <c r="E65" s="481"/>
      <c r="F65" s="476">
        <v>22.281818181818181</v>
      </c>
      <c r="G65" s="556">
        <v>782</v>
      </c>
      <c r="H65" s="296">
        <f>F65*G65</f>
        <v>17424.381818181817</v>
      </c>
      <c r="I65" s="557"/>
      <c r="J65" s="297">
        <v>4</v>
      </c>
      <c r="K65" s="298">
        <f t="shared" ref="K65:K72" si="17">G65/P65*60</f>
        <v>3128.0000000000027</v>
      </c>
      <c r="L65" s="299">
        <f t="shared" ref="L65:L72" si="18">K65/J65</f>
        <v>782.00000000000068</v>
      </c>
      <c r="M65" s="300">
        <v>0.18055555555555555</v>
      </c>
      <c r="N65" s="300">
        <v>0.19097222222222221</v>
      </c>
      <c r="O65" s="298">
        <v>20</v>
      </c>
      <c r="P65" s="560">
        <f>(N65-M65)*24*60</f>
        <v>14.999999999999986</v>
      </c>
      <c r="Q65" s="301"/>
      <c r="R65" s="301"/>
    </row>
    <row r="66" spans="1:18" ht="15.6" customHeight="1">
      <c r="A66" s="829"/>
      <c r="B66" s="474" t="s">
        <v>131</v>
      </c>
      <c r="C66" s="583"/>
      <c r="D66" s="316" t="s">
        <v>115</v>
      </c>
      <c r="E66" s="331"/>
      <c r="F66" s="476">
        <v>18.18</v>
      </c>
      <c r="G66" s="302">
        <v>1584</v>
      </c>
      <c r="H66" s="296">
        <f t="shared" ref="H66:H74" si="19">F66*G66</f>
        <v>28797.119999999999</v>
      </c>
      <c r="I66" s="557"/>
      <c r="J66" s="297">
        <v>3</v>
      </c>
      <c r="K66" s="298">
        <f t="shared" si="17"/>
        <v>3168.0000000000027</v>
      </c>
      <c r="L66" s="299">
        <f t="shared" si="18"/>
        <v>1056.0000000000009</v>
      </c>
      <c r="M66" s="300">
        <v>0.20486111111111113</v>
      </c>
      <c r="N66" s="300">
        <v>0.22569444444444445</v>
      </c>
      <c r="O66" s="298">
        <v>20</v>
      </c>
      <c r="P66" s="560">
        <f t="shared" ref="P66:P72" si="20">(N66-M66)*24*60</f>
        <v>29.999999999999972</v>
      </c>
      <c r="Q66" s="301"/>
      <c r="R66" s="301"/>
    </row>
    <row r="67" spans="1:18" ht="15.6" customHeight="1">
      <c r="A67" s="829"/>
      <c r="B67" s="474" t="s">
        <v>131</v>
      </c>
      <c r="C67" s="583"/>
      <c r="D67" s="332" t="s">
        <v>1230</v>
      </c>
      <c r="E67" s="317"/>
      <c r="F67" s="476">
        <v>17.890909090909091</v>
      </c>
      <c r="G67" s="302">
        <v>1688</v>
      </c>
      <c r="H67" s="296">
        <f t="shared" si="19"/>
        <v>30199.854545454546</v>
      </c>
      <c r="I67" s="557"/>
      <c r="J67" s="297">
        <v>3</v>
      </c>
      <c r="K67" s="298">
        <f t="shared" si="17"/>
        <v>3164.9999999999991</v>
      </c>
      <c r="L67" s="299">
        <f t="shared" si="18"/>
        <v>1054.9999999999998</v>
      </c>
      <c r="M67" s="300">
        <v>0.23958333333333334</v>
      </c>
      <c r="N67" s="300">
        <v>0.26180555555555557</v>
      </c>
      <c r="O67" s="298">
        <v>20</v>
      </c>
      <c r="P67" s="560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829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4741</v>
      </c>
      <c r="H68" s="296">
        <f t="shared" si="19"/>
        <v>67728.57142857142</v>
      </c>
      <c r="I68" s="557"/>
      <c r="J68" s="297">
        <v>3</v>
      </c>
      <c r="K68" s="298">
        <f t="shared" si="17"/>
        <v>3196.1797752808989</v>
      </c>
      <c r="L68" s="299">
        <f t="shared" si="18"/>
        <v>1065.3932584269662</v>
      </c>
      <c r="M68" s="300">
        <v>0.32083333333333336</v>
      </c>
      <c r="N68" s="300">
        <v>0.38263888888888892</v>
      </c>
      <c r="O68" s="298">
        <v>25</v>
      </c>
      <c r="P68" s="560">
        <f t="shared" si="20"/>
        <v>89</v>
      </c>
      <c r="Q68" s="301"/>
      <c r="R68" s="301"/>
    </row>
    <row r="69" spans="1:18" ht="15.6" customHeight="1">
      <c r="A69" s="829"/>
      <c r="B69" s="474" t="s">
        <v>131</v>
      </c>
      <c r="C69" s="583"/>
      <c r="D69" s="316" t="s">
        <v>1231</v>
      </c>
      <c r="E69" s="317"/>
      <c r="F69" s="476">
        <v>16.66</v>
      </c>
      <c r="G69" s="302">
        <v>3057</v>
      </c>
      <c r="H69" s="296">
        <f t="shared" si="19"/>
        <v>50929.62</v>
      </c>
      <c r="I69" s="557"/>
      <c r="J69" s="297">
        <v>4</v>
      </c>
      <c r="K69" s="298">
        <f t="shared" si="17"/>
        <v>3162.4137931034552</v>
      </c>
      <c r="L69" s="299">
        <f t="shared" si="18"/>
        <v>790.6034482758638</v>
      </c>
      <c r="M69" s="300">
        <v>0.39652777777777781</v>
      </c>
      <c r="N69" s="300">
        <v>0.4368055555555555</v>
      </c>
      <c r="O69" s="298">
        <v>20</v>
      </c>
      <c r="P69" s="560">
        <f t="shared" si="20"/>
        <v>57.999999999999872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2970</v>
      </c>
      <c r="H70" s="296">
        <f t="shared" si="19"/>
        <v>41669.1</v>
      </c>
      <c r="I70" s="557"/>
      <c r="J70" s="297">
        <v>3</v>
      </c>
      <c r="K70" s="298">
        <f t="shared" si="17"/>
        <v>3182.1428571428596</v>
      </c>
      <c r="L70" s="299">
        <f t="shared" si="18"/>
        <v>1060.7142857142865</v>
      </c>
      <c r="M70" s="300">
        <v>0.45069444444444445</v>
      </c>
      <c r="N70" s="300">
        <v>0.48958333333333331</v>
      </c>
      <c r="O70" s="298">
        <v>20</v>
      </c>
      <c r="P70" s="560">
        <f t="shared" si="20"/>
        <v>55.999999999999957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1232</v>
      </c>
      <c r="E71" s="317"/>
      <c r="F71" s="476">
        <v>25.2</v>
      </c>
      <c r="G71" s="334">
        <v>978</v>
      </c>
      <c r="H71" s="296">
        <f t="shared" si="19"/>
        <v>24645.599999999999</v>
      </c>
      <c r="I71" s="557"/>
      <c r="J71" s="297">
        <v>3</v>
      </c>
      <c r="K71" s="298">
        <f t="shared" si="17"/>
        <v>3088.4210526315642</v>
      </c>
      <c r="L71" s="299">
        <f t="shared" si="18"/>
        <v>1029.4736842105215</v>
      </c>
      <c r="M71" s="300">
        <v>0.50347222222222221</v>
      </c>
      <c r="N71" s="300">
        <v>0.51666666666666672</v>
      </c>
      <c r="O71" s="298">
        <v>20</v>
      </c>
      <c r="P71" s="560">
        <f t="shared" si="20"/>
        <v>19.000000000000092</v>
      </c>
      <c r="Q71" s="301"/>
      <c r="R71" s="301"/>
    </row>
    <row r="72" spans="1:18" ht="15.6" customHeight="1">
      <c r="A72" s="829"/>
      <c r="B72" s="474" t="s">
        <v>131</v>
      </c>
      <c r="C72" s="583"/>
      <c r="D72" s="332" t="s">
        <v>1233</v>
      </c>
      <c r="E72" s="317"/>
      <c r="F72" s="476">
        <v>20.72</v>
      </c>
      <c r="G72" s="302">
        <v>2110</v>
      </c>
      <c r="H72" s="296">
        <f t="shared" si="19"/>
        <v>43719.199999999997</v>
      </c>
      <c r="I72" s="557"/>
      <c r="J72" s="297">
        <v>3</v>
      </c>
      <c r="K72" s="298">
        <f t="shared" si="17"/>
        <v>3164.9999999999986</v>
      </c>
      <c r="L72" s="299">
        <f t="shared" si="18"/>
        <v>1054.9999999999995</v>
      </c>
      <c r="M72" s="300">
        <v>0.53055555555555556</v>
      </c>
      <c r="N72" s="300">
        <v>0.55833333333333335</v>
      </c>
      <c r="O72" s="298">
        <v>20</v>
      </c>
      <c r="P72" s="560">
        <f t="shared" si="20"/>
        <v>40.000000000000014</v>
      </c>
      <c r="Q72" s="301"/>
      <c r="R72" s="301"/>
    </row>
    <row r="73" spans="1:18" ht="15.6" customHeight="1">
      <c r="A73" s="829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829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830"/>
      <c r="B75" s="474">
        <v>0</v>
      </c>
      <c r="C75" s="6" t="s">
        <v>1234</v>
      </c>
      <c r="D75" s="827" t="s">
        <v>1177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3156.894684769848</v>
      </c>
      <c r="L75" s="309">
        <f>AVERAGE(L65:L74)</f>
        <v>986.77308457845493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831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831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831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1177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1235</v>
      </c>
      <c r="B82" s="474" t="s">
        <v>131</v>
      </c>
      <c r="C82" s="314"/>
      <c r="D82" s="315" t="s">
        <v>1236</v>
      </c>
      <c r="E82" s="340"/>
      <c r="F82" s="476">
        <v>17.22</v>
      </c>
      <c r="G82" s="319">
        <v>909</v>
      </c>
      <c r="H82" s="341">
        <f t="shared" ref="H82:H90" si="21">F82*G82</f>
        <v>15652.98</v>
      </c>
      <c r="I82" s="557"/>
      <c r="J82" s="297">
        <v>3</v>
      </c>
      <c r="K82" s="298">
        <f t="shared" ref="K82" si="22">G82/P82*60</f>
        <v>2726.9999999999877</v>
      </c>
      <c r="L82" s="299">
        <f t="shared" ref="L82" si="23">K82/J82</f>
        <v>908.99999999999591</v>
      </c>
      <c r="M82" s="300">
        <v>0.72222222222222221</v>
      </c>
      <c r="N82" s="300">
        <v>0.73611111111111116</v>
      </c>
      <c r="O82" s="298">
        <v>20</v>
      </c>
      <c r="P82" s="560">
        <f t="shared" ref="P82" si="24">(N82-M82)*24*60</f>
        <v>20.000000000000089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1220</v>
      </c>
      <c r="D91" s="815" t="s">
        <v>1177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2726.9999999999877</v>
      </c>
      <c r="L91" s="309">
        <f>AVERAGE(L82:L90)</f>
        <v>908.99999999999591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1237</v>
      </c>
      <c r="B92" s="474" t="s">
        <v>131</v>
      </c>
      <c r="C92" s="293"/>
      <c r="D92" s="346" t="s">
        <v>1238</v>
      </c>
      <c r="E92" s="340"/>
      <c r="F92" s="476">
        <v>24.54</v>
      </c>
      <c r="G92" s="556">
        <v>1578</v>
      </c>
      <c r="H92" s="296">
        <f t="shared" ref="H92:H99" si="25">F92*G92</f>
        <v>38724.119999999995</v>
      </c>
      <c r="I92" s="557"/>
      <c r="J92" s="297">
        <v>3</v>
      </c>
      <c r="K92" s="298">
        <f>G92/P92*60</f>
        <v>2104</v>
      </c>
      <c r="L92" s="299">
        <f t="shared" ref="L92:L93" si="26">K92/J92</f>
        <v>701.33333333333337</v>
      </c>
      <c r="M92" s="300">
        <v>0.72222222222222221</v>
      </c>
      <c r="N92" s="300">
        <v>0.75347222222222221</v>
      </c>
      <c r="O92" s="292">
        <v>20</v>
      </c>
      <c r="P92" s="560">
        <f>(N92-M92)*24*60</f>
        <v>45</v>
      </c>
      <c r="Q92" s="301"/>
      <c r="R92" s="301"/>
    </row>
    <row r="93" spans="1:18">
      <c r="A93" s="817"/>
      <c r="B93" s="474" t="s">
        <v>131</v>
      </c>
      <c r="C93" s="293"/>
      <c r="D93" s="315" t="s">
        <v>1239</v>
      </c>
      <c r="E93" s="335"/>
      <c r="F93" s="476">
        <v>23.27</v>
      </c>
      <c r="G93" s="302">
        <v>1107</v>
      </c>
      <c r="H93" s="296">
        <f t="shared" si="25"/>
        <v>25759.89</v>
      </c>
      <c r="I93" s="557"/>
      <c r="J93" s="297">
        <v>4</v>
      </c>
      <c r="K93" s="298">
        <f t="shared" ref="K93" si="27">G93/P93*60</f>
        <v>2213.9999999999959</v>
      </c>
      <c r="L93" s="299">
        <f t="shared" si="26"/>
        <v>553.49999999999898</v>
      </c>
      <c r="M93" s="300">
        <v>0.76736111111111116</v>
      </c>
      <c r="N93" s="300">
        <v>0.78819444444444453</v>
      </c>
      <c r="O93" s="292">
        <v>20</v>
      </c>
      <c r="P93" s="560">
        <f>(N93-M93)*24*60</f>
        <v>30.000000000000053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818"/>
      <c r="B100" s="474">
        <v>0</v>
      </c>
      <c r="C100" s="6" t="s">
        <v>1240</v>
      </c>
      <c r="D100" s="819" t="s">
        <v>1177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2158.9999999999982</v>
      </c>
      <c r="L100" s="309">
        <f>AVERAGE(L92:L99)</f>
        <v>627.41666666666617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1241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1160</v>
      </c>
      <c r="H101" s="296">
        <f t="shared" ref="H101:H110" si="28">F101*G101</f>
        <v>29034.800000000003</v>
      </c>
      <c r="I101" s="557"/>
      <c r="J101" s="297">
        <v>4</v>
      </c>
      <c r="K101" s="298">
        <f>G101/P101*60</f>
        <v>2783.9999999999923</v>
      </c>
      <c r="L101" s="299">
        <f t="shared" ref="L101:L105" si="29">K101/J101</f>
        <v>695.99999999999807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1845</v>
      </c>
      <c r="H102" s="296">
        <f t="shared" si="28"/>
        <v>45792.9</v>
      </c>
      <c r="I102" s="557"/>
      <c r="J102" s="297">
        <v>4</v>
      </c>
      <c r="K102" s="298">
        <f t="shared" ref="K102:K105" si="31">G102/P102*60</f>
        <v>3162.8571428571395</v>
      </c>
      <c r="L102" s="299">
        <f t="shared" si="29"/>
        <v>790.71428571428487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821"/>
      <c r="B103" s="474" t="s">
        <v>131</v>
      </c>
      <c r="C103" s="6"/>
      <c r="D103" s="315" t="s">
        <v>1242</v>
      </c>
      <c r="E103" s="315"/>
      <c r="F103" s="476">
        <v>30</v>
      </c>
      <c r="G103" s="556">
        <v>2054</v>
      </c>
      <c r="H103" s="296">
        <f t="shared" si="28"/>
        <v>61620</v>
      </c>
      <c r="I103" s="557"/>
      <c r="J103" s="297">
        <v>3</v>
      </c>
      <c r="K103" s="298">
        <f t="shared" si="31"/>
        <v>3080.9999999999864</v>
      </c>
      <c r="L103" s="299">
        <f t="shared" si="29"/>
        <v>1026.9999999999955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3319</v>
      </c>
      <c r="H104" s="296">
        <f t="shared" si="28"/>
        <v>94823.83</v>
      </c>
      <c r="I104" s="557"/>
      <c r="J104" s="297">
        <v>3</v>
      </c>
      <c r="K104" s="298">
        <f t="shared" si="31"/>
        <v>3063.6923076923113</v>
      </c>
      <c r="L104" s="299">
        <f t="shared" si="29"/>
        <v>1021.2307692307704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9385</v>
      </c>
      <c r="H105" s="296">
        <f t="shared" si="28"/>
        <v>134071.42857142855</v>
      </c>
      <c r="I105" s="557"/>
      <c r="J105" s="297">
        <v>3</v>
      </c>
      <c r="K105" s="298">
        <f t="shared" si="31"/>
        <v>3043.7837838603987</v>
      </c>
      <c r="L105" s="299">
        <f t="shared" si="29"/>
        <v>1014.5945946201329</v>
      </c>
      <c r="M105" s="300">
        <v>46187.934027777781</v>
      </c>
      <c r="N105" s="300">
        <v>46188.0625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1227</v>
      </c>
      <c r="D111" s="822" t="s">
        <v>1177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3027.0666468819663</v>
      </c>
      <c r="L111" s="309">
        <f>AVERAGE(L101:L110)</f>
        <v>909.90792991303647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1243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1505</v>
      </c>
      <c r="H112" s="341">
        <f t="shared" si="13"/>
        <v>25133.5</v>
      </c>
      <c r="I112" s="557"/>
      <c r="J112" s="297">
        <v>3</v>
      </c>
      <c r="K112" s="298">
        <f t="shared" ref="K112:K118" si="32">G112/P112*60</f>
        <v>3010.0000000000105</v>
      </c>
      <c r="L112" s="299">
        <f t="shared" ref="L112:L118" si="33">K112/J112</f>
        <v>1003.3333333333368</v>
      </c>
      <c r="M112" s="300">
        <v>0.72222222222222221</v>
      </c>
      <c r="N112" s="300">
        <v>0.74305555555555547</v>
      </c>
      <c r="O112" s="292">
        <v>20</v>
      </c>
      <c r="P112" s="560">
        <f t="shared" ref="P112:P118" si="34">(N112-M112)*24*60</f>
        <v>29.999999999999893</v>
      </c>
      <c r="Q112" s="292"/>
      <c r="R112" s="292"/>
    </row>
    <row r="113" spans="1:18">
      <c r="A113" s="811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1121</v>
      </c>
      <c r="H113" s="341">
        <f t="shared" si="13"/>
        <v>20379.78</v>
      </c>
      <c r="I113" s="557"/>
      <c r="J113" s="297">
        <v>4</v>
      </c>
      <c r="K113" s="298">
        <f t="shared" si="32"/>
        <v>2690.4000000000265</v>
      </c>
      <c r="L113" s="299">
        <f t="shared" si="33"/>
        <v>672.60000000000662</v>
      </c>
      <c r="M113" s="300">
        <v>0.75694444444444453</v>
      </c>
      <c r="N113" s="300">
        <v>0.77430555555555547</v>
      </c>
      <c r="O113" s="292">
        <v>20</v>
      </c>
      <c r="P113" s="560">
        <f t="shared" si="34"/>
        <v>24.999999999999751</v>
      </c>
      <c r="Q113" s="301"/>
      <c r="R113" s="301"/>
    </row>
    <row r="114" spans="1:18">
      <c r="A114" s="811"/>
      <c r="B114" s="474" t="s">
        <v>131</v>
      </c>
      <c r="C114" s="314"/>
      <c r="D114" s="563" t="s">
        <v>1244</v>
      </c>
      <c r="E114" s="315"/>
      <c r="F114" s="476">
        <v>18.18</v>
      </c>
      <c r="G114" s="556">
        <v>1242</v>
      </c>
      <c r="H114" s="341">
        <f t="shared" si="13"/>
        <v>22579.56</v>
      </c>
      <c r="I114" s="557"/>
      <c r="J114" s="297">
        <v>3</v>
      </c>
      <c r="K114" s="298">
        <f t="shared" si="32"/>
        <v>2980.8000000000297</v>
      </c>
      <c r="L114" s="299">
        <f t="shared" si="33"/>
        <v>993.60000000000991</v>
      </c>
      <c r="M114" s="300">
        <v>0.78819444444444453</v>
      </c>
      <c r="N114" s="300">
        <v>0.80555555555555547</v>
      </c>
      <c r="O114" s="292">
        <v>20</v>
      </c>
      <c r="P114" s="560">
        <f t="shared" si="34"/>
        <v>24.999999999999751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6204</v>
      </c>
      <c r="H115" s="341">
        <f t="shared" si="13"/>
        <v>103358.64</v>
      </c>
      <c r="I115" s="557"/>
      <c r="J115" s="297">
        <v>4</v>
      </c>
      <c r="K115" s="298">
        <f t="shared" si="32"/>
        <v>2977.9200000000028</v>
      </c>
      <c r="L115" s="299">
        <f t="shared" si="33"/>
        <v>744.4800000000007</v>
      </c>
      <c r="M115" s="300">
        <v>0.81944444444444453</v>
      </c>
      <c r="N115" s="300">
        <v>0.90625</v>
      </c>
      <c r="O115" s="292">
        <v>20</v>
      </c>
      <c r="P115" s="560">
        <f t="shared" si="34"/>
        <v>124.99999999999987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1190</v>
      </c>
      <c r="H116" s="341">
        <f t="shared" si="13"/>
        <v>26515.363636363636</v>
      </c>
      <c r="I116" s="557"/>
      <c r="J116" s="297">
        <v>4</v>
      </c>
      <c r="K116" s="298">
        <f t="shared" si="32"/>
        <v>2855.9999999999918</v>
      </c>
      <c r="L116" s="299">
        <f t="shared" si="33"/>
        <v>713.99999999999795</v>
      </c>
      <c r="M116" s="300">
        <v>0.92013888888888884</v>
      </c>
      <c r="N116" s="343">
        <v>0.9375</v>
      </c>
      <c r="O116" s="292">
        <v>20</v>
      </c>
      <c r="P116" s="560">
        <f t="shared" si="34"/>
        <v>25.000000000000071</v>
      </c>
      <c r="Q116" s="301">
        <v>0.9375</v>
      </c>
      <c r="R116" s="301">
        <v>0.97916666666666663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4044</v>
      </c>
      <c r="H117" s="341">
        <f t="shared" ref="H117:H123" si="35">F117*G117</f>
        <v>72350.836363636365</v>
      </c>
      <c r="I117" s="557"/>
      <c r="J117" s="297">
        <v>3</v>
      </c>
      <c r="K117" s="298">
        <f t="shared" si="32"/>
        <v>3033.000000044136</v>
      </c>
      <c r="L117" s="299">
        <f t="shared" si="33"/>
        <v>1011.000000014712</v>
      </c>
      <c r="M117" s="300">
        <v>46187.993055555555</v>
      </c>
      <c r="N117" s="300">
        <v>46188.048611111109</v>
      </c>
      <c r="O117" s="298">
        <v>20</v>
      </c>
      <c r="P117" s="560">
        <f t="shared" si="34"/>
        <v>79.999999998835847</v>
      </c>
      <c r="Q117" s="301"/>
      <c r="R117" s="301"/>
    </row>
    <row r="118" spans="1:18">
      <c r="A118" s="811"/>
      <c r="B118" s="474" t="s">
        <v>131</v>
      </c>
      <c r="C118" s="314"/>
      <c r="D118" s="315" t="s">
        <v>1245</v>
      </c>
      <c r="E118" s="331"/>
      <c r="F118" s="476">
        <v>14.03</v>
      </c>
      <c r="G118" s="556">
        <v>6803</v>
      </c>
      <c r="H118" s="341">
        <f t="shared" si="35"/>
        <v>95446.09</v>
      </c>
      <c r="I118" s="557"/>
      <c r="J118" s="297">
        <v>3</v>
      </c>
      <c r="K118" s="298">
        <f t="shared" si="32"/>
        <v>3023.5555555555557</v>
      </c>
      <c r="L118" s="299">
        <f t="shared" si="33"/>
        <v>1007.8518518518518</v>
      </c>
      <c r="M118" s="300">
        <v>6.25E-2</v>
      </c>
      <c r="N118" s="300">
        <v>0.15625</v>
      </c>
      <c r="O118" s="298">
        <v>20</v>
      </c>
      <c r="P118" s="560">
        <f t="shared" si="34"/>
        <v>135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811"/>
      <c r="B124" s="293">
        <v>0</v>
      </c>
      <c r="C124" s="6" t="s">
        <v>1234</v>
      </c>
      <c r="D124" s="812" t="s">
        <v>1177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2938.8107936571073</v>
      </c>
      <c r="L124" s="309">
        <f>AVERAGE(L112:L123)</f>
        <v>878.12359788570234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F9" sqref="F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1281</v>
      </c>
      <c r="B1" s="28"/>
      <c r="C1" s="28"/>
      <c r="D1" s="635" t="s">
        <v>1282</v>
      </c>
      <c r="E1" s="29">
        <f>SUM(G5:G173)</f>
        <v>207510</v>
      </c>
      <c r="F1" s="619" t="s">
        <v>3</v>
      </c>
      <c r="G1" s="30">
        <f>SUM(H5:H173)</f>
        <v>8365271.6756353322</v>
      </c>
      <c r="H1" s="634" t="s">
        <v>37</v>
      </c>
      <c r="I1" s="31">
        <f>M17+M30+M43+M56+M69+M82+M95+M108+M121+M134+M147+M160+M173</f>
        <v>195.02658730158734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1283</v>
      </c>
      <c r="Q1" s="938"/>
      <c r="R1" s="938"/>
      <c r="S1" s="938"/>
      <c r="T1" s="938" t="s">
        <v>1284</v>
      </c>
      <c r="U1" s="938"/>
      <c r="V1" s="938"/>
      <c r="W1" s="938"/>
      <c r="X1" s="938"/>
      <c r="Y1" s="938"/>
      <c r="Z1" s="32" t="s">
        <v>1285</v>
      </c>
      <c r="AA1" s="32" t="s">
        <v>1286</v>
      </c>
      <c r="AB1" s="945" t="s">
        <v>1287</v>
      </c>
      <c r="AC1" s="946"/>
      <c r="AD1" s="32" t="s">
        <v>1285</v>
      </c>
      <c r="AE1" s="32" t="s">
        <v>1288</v>
      </c>
      <c r="AF1" s="938" t="s">
        <v>1289</v>
      </c>
      <c r="AG1" s="939"/>
      <c r="AH1" s="939"/>
    </row>
    <row r="2" spans="1:34" ht="26.25" customHeight="1">
      <c r="A2" s="940" t="s">
        <v>1290</v>
      </c>
      <c r="B2" s="940"/>
      <c r="C2" s="635"/>
      <c r="D2" s="635" t="s">
        <v>1291</v>
      </c>
      <c r="E2" s="34">
        <f>AVERAGE(O17,O30,O43,O56,O69,O82,O95,O108,O121,O134,O147,O160,O173)</f>
        <v>123.84526675643208</v>
      </c>
      <c r="F2" s="35" t="s">
        <v>40</v>
      </c>
      <c r="G2" s="36">
        <f>G1/E1</f>
        <v>40.312619515374351</v>
      </c>
      <c r="H2" s="634" t="s">
        <v>41</v>
      </c>
      <c r="I2" s="634">
        <f>COUNT(I5:I173)</f>
        <v>14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939"/>
      <c r="AG2" s="939"/>
      <c r="AH2" s="939"/>
    </row>
    <row r="3" spans="1:34" ht="30.6" customHeight="1">
      <c r="A3" s="879" t="s">
        <v>1292</v>
      </c>
      <c r="B3" s="879" t="s">
        <v>42</v>
      </c>
      <c r="C3" s="936"/>
      <c r="D3" s="879" t="s">
        <v>1293</v>
      </c>
      <c r="E3" s="879"/>
      <c r="F3" s="936" t="s">
        <v>43</v>
      </c>
      <c r="G3" s="928" t="s">
        <v>44</v>
      </c>
      <c r="H3" s="936" t="s">
        <v>45</v>
      </c>
      <c r="I3" s="930" t="s">
        <v>1294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1295</v>
      </c>
      <c r="O3" s="908" t="s">
        <v>1291</v>
      </c>
      <c r="P3" s="934" t="s">
        <v>1296</v>
      </c>
      <c r="Q3" s="908" t="s">
        <v>1291</v>
      </c>
      <c r="R3" s="935" t="s">
        <v>1297</v>
      </c>
      <c r="S3" s="909" t="s">
        <v>1298</v>
      </c>
      <c r="T3" s="928" t="s">
        <v>48</v>
      </c>
      <c r="U3" s="928"/>
      <c r="V3" s="929" t="s">
        <v>49</v>
      </c>
      <c r="W3" s="930" t="s">
        <v>1299</v>
      </c>
      <c r="X3" s="928" t="s">
        <v>1300</v>
      </c>
      <c r="Y3" s="928"/>
      <c r="Z3" s="931" t="s">
        <v>1301</v>
      </c>
      <c r="AA3" s="932"/>
      <c r="AB3" s="941" t="s">
        <v>1302</v>
      </c>
      <c r="AC3" s="942"/>
      <c r="AD3" s="943" t="s">
        <v>1303</v>
      </c>
      <c r="AE3" s="944"/>
      <c r="AF3" s="933" t="s">
        <v>1295</v>
      </c>
      <c r="AG3" s="935" t="s">
        <v>1297</v>
      </c>
      <c r="AH3" s="909" t="s">
        <v>1298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29" t="s">
        <v>50</v>
      </c>
      <c r="U4" s="629" t="s">
        <v>51</v>
      </c>
      <c r="V4" s="928"/>
      <c r="W4" s="930"/>
      <c r="X4" s="619" t="s">
        <v>1304</v>
      </c>
      <c r="Y4" s="619" t="s">
        <v>36</v>
      </c>
      <c r="Z4" s="629" t="s">
        <v>1305</v>
      </c>
      <c r="AA4" s="629" t="s">
        <v>1306</v>
      </c>
      <c r="AB4" s="942"/>
      <c r="AC4" s="942"/>
      <c r="AD4" s="629" t="s">
        <v>1307</v>
      </c>
      <c r="AE4" s="39" t="s">
        <v>1308</v>
      </c>
      <c r="AF4" s="933"/>
      <c r="AG4" s="935"/>
      <c r="AH4" s="909"/>
    </row>
    <row r="5" spans="1:34" ht="18.75" customHeight="1">
      <c r="A5" s="925" t="s">
        <v>1309</v>
      </c>
      <c r="B5" s="40" t="s">
        <v>127</v>
      </c>
      <c r="C5" s="41"/>
      <c r="D5" s="42" t="s">
        <v>52</v>
      </c>
      <c r="E5" s="43"/>
      <c r="F5" s="355">
        <v>37.83</v>
      </c>
      <c r="G5" s="44">
        <v>5604.2</v>
      </c>
      <c r="H5" s="45">
        <f t="shared" ref="H5:H16" si="0">F5*G5</f>
        <v>212006.88599999997</v>
      </c>
      <c r="I5" s="630"/>
      <c r="J5" s="46">
        <v>20</v>
      </c>
      <c r="K5" s="44">
        <v>2400</v>
      </c>
      <c r="L5" s="47">
        <v>120</v>
      </c>
      <c r="M5" s="631">
        <v>20</v>
      </c>
      <c r="N5" s="44">
        <f t="shared" ref="N5:N13" si="1">G5/W5*60</f>
        <v>2367.9718309859159</v>
      </c>
      <c r="O5" s="47">
        <f t="shared" ref="O5:O13" si="2">N5/M5</f>
        <v>118.39859154929579</v>
      </c>
      <c r="P5" s="48">
        <f t="shared" ref="P5:P13" si="3">M5-J5</f>
        <v>0</v>
      </c>
      <c r="Q5" s="49">
        <f t="shared" ref="Q5:Q13" si="4">O5-L5</f>
        <v>-1.6014084507042128</v>
      </c>
      <c r="R5" s="621">
        <f t="shared" ref="R5:R13" si="5">O5/L5</f>
        <v>0.98665492957746492</v>
      </c>
      <c r="S5" s="894">
        <f>R17</f>
        <v>0.95753513157550885</v>
      </c>
      <c r="T5" s="89">
        <v>0.25</v>
      </c>
      <c r="U5" s="89">
        <v>0.34861111111111109</v>
      </c>
      <c r="V5" s="619">
        <v>5</v>
      </c>
      <c r="W5" s="630">
        <f>(U5-T5)*24*60</f>
        <v>141.99999999999997</v>
      </c>
      <c r="X5" s="619"/>
      <c r="Y5" s="619"/>
      <c r="Z5" s="51"/>
      <c r="AA5" s="51"/>
      <c r="AB5" s="879"/>
      <c r="AC5" s="879"/>
      <c r="AD5" s="52"/>
      <c r="AE5" s="52"/>
      <c r="AF5" s="48">
        <f t="shared" ref="AF5:AF70" si="6">N5-K5</f>
        <v>-32.028169014084142</v>
      </c>
      <c r="AG5" s="621">
        <f t="shared" ref="AG5:AG70" si="7">N5/K5</f>
        <v>0.98665492957746492</v>
      </c>
      <c r="AH5" s="894">
        <f>AG17</f>
        <v>0.95446633100347222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4239.8999999999996</v>
      </c>
      <c r="H6" s="45">
        <f t="shared" si="0"/>
        <v>198978.50699999998</v>
      </c>
      <c r="I6" s="630"/>
      <c r="J6" s="46">
        <v>21</v>
      </c>
      <c r="K6" s="44">
        <v>2400</v>
      </c>
      <c r="L6" s="47">
        <v>114.28571428571429</v>
      </c>
      <c r="M6" s="631">
        <v>20</v>
      </c>
      <c r="N6" s="44">
        <f t="shared" si="1"/>
        <v>2355.4999999999995</v>
      </c>
      <c r="O6" s="47">
        <f t="shared" si="2"/>
        <v>117.77499999999998</v>
      </c>
      <c r="P6" s="48">
        <f t="shared" si="3"/>
        <v>-1</v>
      </c>
      <c r="Q6" s="49">
        <f t="shared" si="4"/>
        <v>3.4892857142856855</v>
      </c>
      <c r="R6" s="621">
        <f t="shared" si="5"/>
        <v>1.0305312499999997</v>
      </c>
      <c r="S6" s="894"/>
      <c r="T6" s="89">
        <v>0.36458333333333331</v>
      </c>
      <c r="U6" s="89">
        <v>0.43958333333333333</v>
      </c>
      <c r="V6" s="619">
        <v>23</v>
      </c>
      <c r="W6" s="630">
        <f t="shared" ref="W6:W17" si="8">(U6-T6)*24*60</f>
        <v>108.00000000000001</v>
      </c>
      <c r="X6" s="53">
        <v>0.35347222222222219</v>
      </c>
      <c r="Y6" s="53">
        <v>0.36319444444444443</v>
      </c>
      <c r="Z6" s="54"/>
      <c r="AA6" s="54"/>
      <c r="AB6" s="879"/>
      <c r="AC6" s="879"/>
      <c r="AD6" s="617">
        <v>1</v>
      </c>
      <c r="AE6" s="617"/>
      <c r="AF6" s="48">
        <f t="shared" si="6"/>
        <v>-44.500000000000455</v>
      </c>
      <c r="AG6" s="621">
        <f t="shared" si="7"/>
        <v>0.9814583333333331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1198</v>
      </c>
      <c r="H7" s="45">
        <f t="shared" si="0"/>
        <v>46710.020000000004</v>
      </c>
      <c r="I7" s="630"/>
      <c r="J7" s="46">
        <v>18</v>
      </c>
      <c r="K7" s="44">
        <v>2571</v>
      </c>
      <c r="L7" s="47">
        <v>142.83333333333334</v>
      </c>
      <c r="M7" s="631">
        <v>17</v>
      </c>
      <c r="N7" s="44">
        <f t="shared" si="1"/>
        <v>2396.0000000000023</v>
      </c>
      <c r="O7" s="47">
        <f t="shared" si="2"/>
        <v>140.94117647058837</v>
      </c>
      <c r="P7" s="48">
        <f t="shared" si="3"/>
        <v>-1</v>
      </c>
      <c r="Q7" s="49">
        <f t="shared" si="4"/>
        <v>-1.8921568627449687</v>
      </c>
      <c r="R7" s="621">
        <f t="shared" si="5"/>
        <v>0.9867526940764646</v>
      </c>
      <c r="S7" s="894"/>
      <c r="T7" s="89">
        <v>0.44444444444444442</v>
      </c>
      <c r="U7" s="89">
        <v>0.46527777777777773</v>
      </c>
      <c r="V7" s="619">
        <v>7</v>
      </c>
      <c r="W7" s="630">
        <f t="shared" si="8"/>
        <v>29.999999999999972</v>
      </c>
      <c r="X7" s="53"/>
      <c r="Y7" s="53"/>
      <c r="Z7" s="54"/>
      <c r="AA7" s="54"/>
      <c r="AB7" s="879"/>
      <c r="AC7" s="879"/>
      <c r="AD7" s="617"/>
      <c r="AE7" s="617"/>
      <c r="AF7" s="48">
        <f t="shared" si="6"/>
        <v>-174.99999999999773</v>
      </c>
      <c r="AG7" s="621">
        <f t="shared" si="7"/>
        <v>0.93193309996110552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1703</v>
      </c>
      <c r="H8" s="45">
        <f t="shared" si="0"/>
        <v>49148.58</v>
      </c>
      <c r="I8" s="630"/>
      <c r="J8" s="46">
        <v>17</v>
      </c>
      <c r="K8" s="44">
        <v>2571</v>
      </c>
      <c r="L8" s="47">
        <v>151.23529411764707</v>
      </c>
      <c r="M8" s="631">
        <v>17</v>
      </c>
      <c r="N8" s="44">
        <f t="shared" si="1"/>
        <v>2376.2790697674413</v>
      </c>
      <c r="O8" s="47">
        <f t="shared" si="2"/>
        <v>139.78112175102595</v>
      </c>
      <c r="P8" s="48">
        <f t="shared" si="3"/>
        <v>0</v>
      </c>
      <c r="Q8" s="49">
        <f t="shared" si="4"/>
        <v>-11.454172366621123</v>
      </c>
      <c r="R8" s="621">
        <f t="shared" si="5"/>
        <v>0.9242625708935982</v>
      </c>
      <c r="S8" s="894"/>
      <c r="T8" s="89">
        <v>0.50694444444444431</v>
      </c>
      <c r="U8" s="89">
        <v>0.53680555555555542</v>
      </c>
      <c r="V8" s="619">
        <v>7</v>
      </c>
      <c r="W8" s="630">
        <f t="shared" si="8"/>
        <v>43.000000000000007</v>
      </c>
      <c r="X8" s="53"/>
      <c r="Y8" s="53"/>
      <c r="Z8" s="54"/>
      <c r="AA8" s="54"/>
      <c r="AB8" s="879"/>
      <c r="AC8" s="879"/>
      <c r="AD8" s="617"/>
      <c r="AE8" s="617"/>
      <c r="AF8" s="48">
        <f t="shared" si="6"/>
        <v>-194.72093023255866</v>
      </c>
      <c r="AG8" s="621">
        <f t="shared" si="7"/>
        <v>0.92426257089359831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2619</v>
      </c>
      <c r="H9" s="45">
        <f t="shared" si="0"/>
        <v>81477.09</v>
      </c>
      <c r="I9" s="617"/>
      <c r="J9" s="46">
        <v>18</v>
      </c>
      <c r="K9" s="44">
        <v>2769</v>
      </c>
      <c r="L9" s="47">
        <v>153.83333333333334</v>
      </c>
      <c r="M9" s="631">
        <v>19</v>
      </c>
      <c r="N9" s="44">
        <f t="shared" si="1"/>
        <v>2534.5161290322603</v>
      </c>
      <c r="O9" s="47">
        <f t="shared" si="2"/>
        <v>133.39558573854001</v>
      </c>
      <c r="P9" s="48">
        <f t="shared" si="3"/>
        <v>1</v>
      </c>
      <c r="Q9" s="49">
        <f t="shared" si="4"/>
        <v>-20.437747594793336</v>
      </c>
      <c r="R9" s="621">
        <f t="shared" si="5"/>
        <v>0.86714356926461533</v>
      </c>
      <c r="S9" s="894"/>
      <c r="T9" s="89">
        <v>0.54166666666666652</v>
      </c>
      <c r="U9" s="89">
        <v>0.58472222222222203</v>
      </c>
      <c r="V9" s="619">
        <v>7</v>
      </c>
      <c r="W9" s="630">
        <f t="shared" si="8"/>
        <v>61.999999999999943</v>
      </c>
      <c r="X9" s="53"/>
      <c r="Y9" s="53"/>
      <c r="Z9" s="54"/>
      <c r="AA9" s="54"/>
      <c r="AB9" s="879"/>
      <c r="AC9" s="879"/>
      <c r="AD9" s="617"/>
      <c r="AE9" s="617"/>
      <c r="AF9" s="48">
        <f t="shared" si="6"/>
        <v>-234.48387096773968</v>
      </c>
      <c r="AG9" s="621">
        <f t="shared" si="7"/>
        <v>0.91531821200153862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3667</v>
      </c>
      <c r="H10" s="45">
        <f t="shared" si="0"/>
        <v>131608.63</v>
      </c>
      <c r="I10" s="630"/>
      <c r="J10" s="46">
        <v>18</v>
      </c>
      <c r="K10" s="44">
        <v>2571</v>
      </c>
      <c r="L10" s="47">
        <v>142.83333333333334</v>
      </c>
      <c r="M10" s="631">
        <v>18</v>
      </c>
      <c r="N10" s="44">
        <f t="shared" si="1"/>
        <v>2444.666666666667</v>
      </c>
      <c r="O10" s="47">
        <f t="shared" si="2"/>
        <v>135.81481481481484</v>
      </c>
      <c r="P10" s="48">
        <f t="shared" si="3"/>
        <v>0</v>
      </c>
      <c r="Q10" s="49">
        <f t="shared" si="4"/>
        <v>-7.0185185185185048</v>
      </c>
      <c r="R10" s="621">
        <f t="shared" si="5"/>
        <v>0.95086218073382611</v>
      </c>
      <c r="S10" s="895"/>
      <c r="T10" s="89">
        <v>0.59027777777777757</v>
      </c>
      <c r="U10" s="89">
        <v>0.65277777777777757</v>
      </c>
      <c r="V10" s="619">
        <v>8</v>
      </c>
      <c r="W10" s="630">
        <f t="shared" si="8"/>
        <v>90</v>
      </c>
      <c r="X10" s="53"/>
      <c r="Y10" s="53"/>
      <c r="Z10" s="54"/>
      <c r="AA10" s="54"/>
      <c r="AB10" s="879"/>
      <c r="AC10" s="879"/>
      <c r="AD10" s="617"/>
      <c r="AE10" s="617"/>
      <c r="AF10" s="48">
        <f t="shared" si="6"/>
        <v>-126.33333333333303</v>
      </c>
      <c r="AG10" s="621">
        <f t="shared" si="7"/>
        <v>0.95086218073382611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1841</v>
      </c>
      <c r="H11" s="45">
        <f t="shared" si="0"/>
        <v>80930.36</v>
      </c>
      <c r="I11" s="630"/>
      <c r="J11" s="46">
        <v>19</v>
      </c>
      <c r="K11" s="44">
        <v>2400</v>
      </c>
      <c r="L11" s="47">
        <v>126.31578947368421</v>
      </c>
      <c r="M11" s="631">
        <v>20</v>
      </c>
      <c r="N11" s="44">
        <f t="shared" si="1"/>
        <v>2301.2500000000009</v>
      </c>
      <c r="O11" s="47">
        <f t="shared" si="2"/>
        <v>115.06250000000004</v>
      </c>
      <c r="P11" s="48">
        <f t="shared" si="3"/>
        <v>1</v>
      </c>
      <c r="Q11" s="49">
        <f t="shared" si="4"/>
        <v>-11.253289473684163</v>
      </c>
      <c r="R11" s="621">
        <f t="shared" si="5"/>
        <v>0.91091145833333376</v>
      </c>
      <c r="S11" s="895"/>
      <c r="T11" s="89">
        <v>0.66874999999999973</v>
      </c>
      <c r="U11" s="89">
        <v>0.70208333333333306</v>
      </c>
      <c r="V11" s="619">
        <v>23</v>
      </c>
      <c r="W11" s="630">
        <f t="shared" si="8"/>
        <v>47.999999999999986</v>
      </c>
      <c r="X11" s="53">
        <v>0.65763888888888888</v>
      </c>
      <c r="Y11" s="53">
        <v>0.66805555555555562</v>
      </c>
      <c r="Z11" s="54"/>
      <c r="AA11" s="54"/>
      <c r="AB11" s="879"/>
      <c r="AC11" s="879"/>
      <c r="AD11" s="617"/>
      <c r="AE11" s="617"/>
      <c r="AF11" s="48">
        <f t="shared" si="6"/>
        <v>-98.749999999999091</v>
      </c>
      <c r="AG11" s="621">
        <f t="shared" si="7"/>
        <v>0.95885416666666701</v>
      </c>
      <c r="AH11" s="895"/>
    </row>
    <row r="12" spans="1:34" ht="19.2" customHeight="1">
      <c r="A12" s="927"/>
      <c r="B12" s="40" t="s">
        <v>127</v>
      </c>
      <c r="C12" s="41"/>
      <c r="D12" s="59" t="s">
        <v>52</v>
      </c>
      <c r="E12" s="43"/>
      <c r="F12" s="355">
        <v>37.83</v>
      </c>
      <c r="G12" s="44">
        <v>2401.7999999999997</v>
      </c>
      <c r="H12" s="45">
        <f t="shared" si="0"/>
        <v>90860.093999999983</v>
      </c>
      <c r="I12" s="630">
        <v>1</v>
      </c>
      <c r="J12" s="46">
        <v>20</v>
      </c>
      <c r="K12" s="44">
        <v>2400</v>
      </c>
      <c r="L12" s="47">
        <v>120</v>
      </c>
      <c r="M12" s="631">
        <v>20</v>
      </c>
      <c r="N12" s="44">
        <f t="shared" si="1"/>
        <v>2362.426229508199</v>
      </c>
      <c r="O12" s="47">
        <f t="shared" si="2"/>
        <v>118.12131147540995</v>
      </c>
      <c r="P12" s="48">
        <f t="shared" si="3"/>
        <v>0</v>
      </c>
      <c r="Q12" s="49">
        <f t="shared" si="4"/>
        <v>-1.8786885245900464</v>
      </c>
      <c r="R12" s="621">
        <f t="shared" si="5"/>
        <v>0.98434426229508298</v>
      </c>
      <c r="S12" s="895"/>
      <c r="T12" s="89">
        <v>0.70694444444444415</v>
      </c>
      <c r="U12" s="89">
        <v>0.74930555555555522</v>
      </c>
      <c r="V12" s="619">
        <v>7</v>
      </c>
      <c r="W12" s="630">
        <f t="shared" si="8"/>
        <v>60.999999999999943</v>
      </c>
      <c r="X12" s="53"/>
      <c r="Y12" s="53"/>
      <c r="Z12" s="54"/>
      <c r="AA12" s="54"/>
      <c r="AB12" s="879"/>
      <c r="AC12" s="879"/>
      <c r="AD12" s="617"/>
      <c r="AE12" s="617">
        <v>1</v>
      </c>
      <c r="AF12" s="48">
        <f t="shared" si="6"/>
        <v>-37.573770491801042</v>
      </c>
      <c r="AG12" s="621">
        <f t="shared" si="7"/>
        <v>0.98434426229508287</v>
      </c>
      <c r="AH12" s="895"/>
    </row>
    <row r="13" spans="1:34" ht="19.2" customHeight="1">
      <c r="A13" s="927"/>
      <c r="B13" s="40" t="s">
        <v>127</v>
      </c>
      <c r="C13" s="58"/>
      <c r="D13" s="59" t="s">
        <v>816</v>
      </c>
      <c r="E13" s="60"/>
      <c r="F13" s="355">
        <v>46.93</v>
      </c>
      <c r="G13" s="61">
        <v>1817.1</v>
      </c>
      <c r="H13" s="45">
        <f t="shared" si="0"/>
        <v>85276.502999999997</v>
      </c>
      <c r="I13" s="632">
        <v>1</v>
      </c>
      <c r="J13" s="46">
        <v>21</v>
      </c>
      <c r="K13" s="44">
        <v>2400</v>
      </c>
      <c r="L13" s="47">
        <v>114.28571428571429</v>
      </c>
      <c r="M13" s="62">
        <v>20</v>
      </c>
      <c r="N13" s="44">
        <f t="shared" si="1"/>
        <v>2319.7021276595747</v>
      </c>
      <c r="O13" s="47">
        <f t="shared" si="2"/>
        <v>115.98510638297873</v>
      </c>
      <c r="P13" s="48">
        <f t="shared" si="3"/>
        <v>-1</v>
      </c>
      <c r="Q13" s="49">
        <f t="shared" si="4"/>
        <v>1.6993920972644361</v>
      </c>
      <c r="R13" s="621">
        <f t="shared" si="5"/>
        <v>1.0148696808510638</v>
      </c>
      <c r="S13" s="895"/>
      <c r="T13" s="89">
        <v>0.75416666666666632</v>
      </c>
      <c r="U13" s="89">
        <v>0.7868055555555552</v>
      </c>
      <c r="V13" s="632">
        <v>7</v>
      </c>
      <c r="W13" s="630">
        <f t="shared" si="8"/>
        <v>46.999999999999993</v>
      </c>
      <c r="X13" s="64"/>
      <c r="Y13" s="64"/>
      <c r="Z13" s="54"/>
      <c r="AA13" s="54"/>
      <c r="AB13" s="879"/>
      <c r="AC13" s="879"/>
      <c r="AD13" s="617"/>
      <c r="AE13" s="617"/>
      <c r="AF13" s="48">
        <f t="shared" si="6"/>
        <v>-80.297872340425329</v>
      </c>
      <c r="AG13" s="621">
        <f t="shared" si="7"/>
        <v>0.96654255319148941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32"/>
      <c r="J14" s="46"/>
      <c r="K14" s="44"/>
      <c r="L14" s="47"/>
      <c r="M14" s="62"/>
      <c r="N14" s="44"/>
      <c r="O14" s="47"/>
      <c r="P14" s="48"/>
      <c r="Q14" s="49"/>
      <c r="R14" s="621"/>
      <c r="S14" s="895"/>
      <c r="T14" s="89"/>
      <c r="U14" s="89"/>
      <c r="V14" s="632"/>
      <c r="W14" s="630">
        <f t="shared" si="8"/>
        <v>0</v>
      </c>
      <c r="X14" s="64"/>
      <c r="Y14" s="64"/>
      <c r="Z14" s="54"/>
      <c r="AA14" s="54"/>
      <c r="AB14" s="879"/>
      <c r="AC14" s="879"/>
      <c r="AD14" s="617"/>
      <c r="AE14" s="617"/>
      <c r="AF14" s="48">
        <f t="shared" si="6"/>
        <v>0</v>
      </c>
      <c r="AG14" s="621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32"/>
      <c r="J15" s="46"/>
      <c r="K15" s="44"/>
      <c r="L15" s="47"/>
      <c r="M15" s="62"/>
      <c r="N15" s="68"/>
      <c r="O15" s="47"/>
      <c r="P15" s="48"/>
      <c r="Q15" s="49"/>
      <c r="R15" s="621"/>
      <c r="S15" s="895"/>
      <c r="T15" s="89"/>
      <c r="U15" s="89"/>
      <c r="V15" s="632"/>
      <c r="W15" s="630">
        <f t="shared" si="8"/>
        <v>0</v>
      </c>
      <c r="X15" s="64"/>
      <c r="Y15" s="64"/>
      <c r="Z15" s="54"/>
      <c r="AA15" s="54"/>
      <c r="AB15" s="879"/>
      <c r="AC15" s="879"/>
      <c r="AD15" s="617"/>
      <c r="AE15" s="617"/>
      <c r="AF15" s="48">
        <f t="shared" si="6"/>
        <v>0</v>
      </c>
      <c r="AG15" s="621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32"/>
      <c r="J16" s="46"/>
      <c r="K16" s="44"/>
      <c r="L16" s="47"/>
      <c r="M16" s="62"/>
      <c r="N16" s="68"/>
      <c r="O16" s="47"/>
      <c r="P16" s="48"/>
      <c r="Q16" s="49"/>
      <c r="R16" s="621"/>
      <c r="S16" s="895"/>
      <c r="T16" s="89"/>
      <c r="U16" s="89"/>
      <c r="V16" s="632"/>
      <c r="W16" s="630">
        <f t="shared" si="8"/>
        <v>0</v>
      </c>
      <c r="X16" s="64"/>
      <c r="Y16" s="64"/>
      <c r="Z16" s="54"/>
      <c r="AA16" s="54"/>
      <c r="AB16" s="879"/>
      <c r="AC16" s="879"/>
      <c r="AD16" s="617"/>
      <c r="AE16" s="617"/>
      <c r="AF16" s="48">
        <f t="shared" si="6"/>
        <v>0</v>
      </c>
      <c r="AG16" s="621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1310</v>
      </c>
      <c r="D17" s="889" t="s">
        <v>1311</v>
      </c>
      <c r="E17" s="889"/>
      <c r="F17" s="356"/>
      <c r="G17" s="70"/>
      <c r="H17" s="71"/>
      <c r="I17" s="72"/>
      <c r="J17" s="70">
        <v>19.111111111111111</v>
      </c>
      <c r="K17" s="70">
        <v>2498</v>
      </c>
      <c r="L17" s="73">
        <v>131.7358346847511</v>
      </c>
      <c r="M17" s="70">
        <f t="shared" ref="M17:O17" si="9">AVERAGE(M5:M16)</f>
        <v>19</v>
      </c>
      <c r="N17" s="70">
        <f t="shared" si="9"/>
        <v>2384.2568948466737</v>
      </c>
      <c r="O17" s="73">
        <f t="shared" si="9"/>
        <v>126.14168979807262</v>
      </c>
      <c r="P17" s="65">
        <f t="shared" ref="P17:P28" si="10">M17-J17</f>
        <v>-0.11111111111111072</v>
      </c>
      <c r="Q17" s="74">
        <f t="shared" ref="Q17:Q24" si="11">O17-L17</f>
        <v>-5.5941448866784782</v>
      </c>
      <c r="R17" s="75">
        <f>O17/L17</f>
        <v>0.95753513157550885</v>
      </c>
      <c r="S17" s="895"/>
      <c r="T17" s="89"/>
      <c r="U17" s="89"/>
      <c r="V17" s="6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1</v>
      </c>
      <c r="AF17" s="65">
        <f t="shared" si="6"/>
        <v>-113.74310515332627</v>
      </c>
      <c r="AG17" s="622">
        <f t="shared" si="7"/>
        <v>0.95446633100347222</v>
      </c>
      <c r="AH17" s="895"/>
    </row>
    <row r="18" spans="1:34" ht="19.2" customHeight="1">
      <c r="A18" s="877" t="s">
        <v>1312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1007</v>
      </c>
      <c r="H18" s="84">
        <f t="shared" ref="H18:H29" si="12">F18*G18</f>
        <v>27692.5</v>
      </c>
      <c r="I18" s="61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1549.2307692307684</v>
      </c>
      <c r="O18" s="86">
        <f t="shared" ref="O18:O24" si="14">N18/M18</f>
        <v>129.10256410256403</v>
      </c>
      <c r="P18" s="54">
        <f t="shared" si="10"/>
        <v>0</v>
      </c>
      <c r="Q18" s="88">
        <f t="shared" si="11"/>
        <v>-37.564102564102626</v>
      </c>
      <c r="R18" s="618">
        <f t="shared" ref="R18:R24" si="15">O18/L18</f>
        <v>0.77461538461538426</v>
      </c>
      <c r="S18" s="878">
        <f>R30</f>
        <v>0.88392965054441153</v>
      </c>
      <c r="T18" s="89">
        <v>0.125</v>
      </c>
      <c r="U18" s="89">
        <v>0.15208333333333335</v>
      </c>
      <c r="V18" s="617">
        <v>5</v>
      </c>
      <c r="W18" s="90">
        <f>(U18-T18)*24*60</f>
        <v>39.000000000000021</v>
      </c>
      <c r="X18" s="86"/>
      <c r="Y18" s="86"/>
      <c r="Z18" s="54"/>
      <c r="AA18" s="54"/>
      <c r="AB18" s="879"/>
      <c r="AC18" s="879"/>
      <c r="AD18" s="617"/>
      <c r="AE18" s="617"/>
      <c r="AF18" s="91">
        <f t="shared" si="6"/>
        <v>-450.76923076923163</v>
      </c>
      <c r="AG18" s="92">
        <f t="shared" si="7"/>
        <v>0.77461538461538415</v>
      </c>
      <c r="AH18" s="920">
        <f>AG30</f>
        <v>0.89199300659604353</v>
      </c>
    </row>
    <row r="19" spans="1:34" ht="19.2" customHeight="1">
      <c r="A19" s="877"/>
      <c r="B19" s="627" t="s">
        <v>127</v>
      </c>
      <c r="C19" s="626"/>
      <c r="D19" s="82" t="s">
        <v>60</v>
      </c>
      <c r="E19" s="83"/>
      <c r="F19" s="355">
        <v>36.86</v>
      </c>
      <c r="G19" s="57">
        <v>3936.4</v>
      </c>
      <c r="H19" s="84">
        <f t="shared" si="12"/>
        <v>145095.704</v>
      </c>
      <c r="I19" s="61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2166.8256880733948</v>
      </c>
      <c r="O19" s="95">
        <f t="shared" si="14"/>
        <v>120.37920489296637</v>
      </c>
      <c r="P19" s="54">
        <f t="shared" si="10"/>
        <v>0</v>
      </c>
      <c r="Q19" s="88">
        <f t="shared" si="11"/>
        <v>-12.954128440366972</v>
      </c>
      <c r="R19" s="618">
        <f t="shared" si="15"/>
        <v>0.90284403669724766</v>
      </c>
      <c r="S19" s="878"/>
      <c r="T19" s="89">
        <v>0.15694444444444447</v>
      </c>
      <c r="U19" s="89">
        <v>0.2326388888888889</v>
      </c>
      <c r="V19" s="617">
        <v>8</v>
      </c>
      <c r="W19" s="90">
        <f>(U19-T19)*24*60</f>
        <v>108.99999999999997</v>
      </c>
      <c r="X19" s="96"/>
      <c r="Y19" s="96"/>
      <c r="Z19" s="54"/>
      <c r="AA19" s="54"/>
      <c r="AB19" s="879"/>
      <c r="AC19" s="879"/>
      <c r="AD19" s="617"/>
      <c r="AE19" s="617"/>
      <c r="AF19" s="48">
        <f t="shared" si="6"/>
        <v>-233.17431192660524</v>
      </c>
      <c r="AG19" s="621">
        <f t="shared" si="7"/>
        <v>0.90284403669724778</v>
      </c>
      <c r="AH19" s="921"/>
    </row>
    <row r="20" spans="1:34" ht="19.2" customHeight="1">
      <c r="A20" s="877"/>
      <c r="B20" s="627" t="s">
        <v>129</v>
      </c>
      <c r="C20" s="55"/>
      <c r="D20" s="42" t="s">
        <v>62</v>
      </c>
      <c r="E20" s="83"/>
      <c r="F20" s="355">
        <v>38.39</v>
      </c>
      <c r="G20" s="57">
        <v>1558.7</v>
      </c>
      <c r="H20" s="84">
        <f t="shared" si="12"/>
        <v>59838.493000000002</v>
      </c>
      <c r="I20" s="61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1395.8507462686568</v>
      </c>
      <c r="O20" s="95">
        <f t="shared" si="14"/>
        <v>82.108867427568043</v>
      </c>
      <c r="P20" s="54">
        <f t="shared" si="10"/>
        <v>0</v>
      </c>
      <c r="Q20" s="88">
        <f t="shared" si="11"/>
        <v>-9.9499561018437248</v>
      </c>
      <c r="R20" s="618">
        <f t="shared" si="15"/>
        <v>0.89191740975633016</v>
      </c>
      <c r="S20" s="878"/>
      <c r="T20" s="89">
        <v>0.24861111111111112</v>
      </c>
      <c r="U20" s="89">
        <v>0.2951388888888889</v>
      </c>
      <c r="V20" s="617">
        <v>22</v>
      </c>
      <c r="W20" s="90">
        <f t="shared" ref="W20:W29" si="16">(U20-T20)*24*60</f>
        <v>67</v>
      </c>
      <c r="X20" s="96">
        <v>0.23750000000000002</v>
      </c>
      <c r="Y20" s="96">
        <v>0.24791666666666667</v>
      </c>
      <c r="Z20" s="54"/>
      <c r="AA20" s="54"/>
      <c r="AB20" s="879"/>
      <c r="AC20" s="879"/>
      <c r="AD20" s="617"/>
      <c r="AE20" s="617"/>
      <c r="AF20" s="91">
        <f t="shared" si="6"/>
        <v>-169.14925373134315</v>
      </c>
      <c r="AG20" s="92">
        <f t="shared" si="7"/>
        <v>0.89191740975633027</v>
      </c>
      <c r="AH20" s="921"/>
    </row>
    <row r="21" spans="1:34" ht="19.2" customHeight="1">
      <c r="A21" s="877"/>
      <c r="B21" s="627" t="s">
        <v>129</v>
      </c>
      <c r="C21" s="97"/>
      <c r="D21" s="98" t="s">
        <v>817</v>
      </c>
      <c r="E21" s="43"/>
      <c r="F21" s="355">
        <v>49.91</v>
      </c>
      <c r="G21" s="44">
        <v>2188.8900000000003</v>
      </c>
      <c r="H21" s="84">
        <f t="shared" si="12"/>
        <v>109247.49990000001</v>
      </c>
      <c r="I21" s="6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1427.5369565217393</v>
      </c>
      <c r="O21" s="95">
        <f t="shared" si="14"/>
        <v>83.972762148337608</v>
      </c>
      <c r="P21" s="54">
        <f t="shared" si="10"/>
        <v>0</v>
      </c>
      <c r="Q21" s="88">
        <f t="shared" si="11"/>
        <v>-8.0860613810741597</v>
      </c>
      <c r="R21" s="618">
        <f t="shared" si="15"/>
        <v>0.91216418947075995</v>
      </c>
      <c r="S21" s="878"/>
      <c r="T21" s="89">
        <v>0.3</v>
      </c>
      <c r="U21" s="89">
        <v>0.36388888888888887</v>
      </c>
      <c r="V21" s="617">
        <v>6</v>
      </c>
      <c r="W21" s="90">
        <f t="shared" si="16"/>
        <v>92</v>
      </c>
      <c r="X21" s="96"/>
      <c r="Y21" s="96"/>
      <c r="Z21" s="54"/>
      <c r="AA21" s="54"/>
      <c r="AB21" s="879"/>
      <c r="AC21" s="879"/>
      <c r="AD21" s="617"/>
      <c r="AE21" s="617"/>
      <c r="AF21" s="48">
        <f t="shared" si="6"/>
        <v>-137.46304347826072</v>
      </c>
      <c r="AG21" s="621">
        <f t="shared" si="7"/>
        <v>0.91216418947075995</v>
      </c>
      <c r="AH21" s="922"/>
    </row>
    <row r="22" spans="1:34" ht="19.2" customHeight="1">
      <c r="A22" s="877"/>
      <c r="B22" s="627" t="s">
        <v>129</v>
      </c>
      <c r="C22" s="97"/>
      <c r="D22" s="42" t="s">
        <v>210</v>
      </c>
      <c r="E22" s="43"/>
      <c r="F22" s="355">
        <v>44.3</v>
      </c>
      <c r="G22" s="44">
        <v>4063</v>
      </c>
      <c r="H22" s="84">
        <f t="shared" si="12"/>
        <v>179990.9</v>
      </c>
      <c r="I22" s="6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1409.1329479768783</v>
      </c>
      <c r="O22" s="95">
        <f t="shared" si="14"/>
        <v>78.285163776493235</v>
      </c>
      <c r="P22" s="54">
        <f t="shared" si="10"/>
        <v>0</v>
      </c>
      <c r="Q22" s="88">
        <f t="shared" si="11"/>
        <v>-8.659280667951208</v>
      </c>
      <c r="R22" s="618">
        <f t="shared" si="15"/>
        <v>0.90040443960183913</v>
      </c>
      <c r="S22" s="878"/>
      <c r="T22" s="89">
        <v>0.37916666666666665</v>
      </c>
      <c r="U22" s="89">
        <v>0.49930555555555556</v>
      </c>
      <c r="V22" s="617">
        <v>8</v>
      </c>
      <c r="W22" s="90">
        <f t="shared" si="16"/>
        <v>173.00000000000003</v>
      </c>
      <c r="X22" s="96">
        <v>0.36944444444444446</v>
      </c>
      <c r="Y22" s="96">
        <v>0.37847222222222227</v>
      </c>
      <c r="Z22" s="54"/>
      <c r="AA22" s="54"/>
      <c r="AB22" s="879"/>
      <c r="AC22" s="879"/>
      <c r="AD22" s="617">
        <v>1</v>
      </c>
      <c r="AE22" s="617"/>
      <c r="AF22" s="91">
        <f t="shared" si="6"/>
        <v>-155.86705202312169</v>
      </c>
      <c r="AG22" s="92">
        <f t="shared" si="7"/>
        <v>0.90040443960183913</v>
      </c>
      <c r="AH22" s="922"/>
    </row>
    <row r="23" spans="1:34" ht="19.2" customHeight="1">
      <c r="A23" s="877"/>
      <c r="B23" s="627" t="s">
        <v>127</v>
      </c>
      <c r="C23" s="97"/>
      <c r="D23" s="42" t="s">
        <v>54</v>
      </c>
      <c r="E23" s="43"/>
      <c r="F23" s="355">
        <v>38.479999999999997</v>
      </c>
      <c r="G23" s="44">
        <v>3667</v>
      </c>
      <c r="H23" s="84">
        <f t="shared" si="12"/>
        <v>141106.15999999997</v>
      </c>
      <c r="I23" s="6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2619.2857142857133</v>
      </c>
      <c r="O23" s="95">
        <f t="shared" si="14"/>
        <v>137.8571428571428</v>
      </c>
      <c r="P23" s="54">
        <f t="shared" si="10"/>
        <v>0</v>
      </c>
      <c r="Q23" s="88">
        <f t="shared" si="11"/>
        <v>-7.8796992481203461</v>
      </c>
      <c r="R23" s="618">
        <f t="shared" si="15"/>
        <v>0.94593200227003016</v>
      </c>
      <c r="S23" s="878"/>
      <c r="T23" s="89">
        <v>0.54027777777777775</v>
      </c>
      <c r="U23" s="89">
        <v>0.59861111111111109</v>
      </c>
      <c r="V23" s="617">
        <v>23</v>
      </c>
      <c r="W23" s="90">
        <f t="shared" si="16"/>
        <v>84.000000000000028</v>
      </c>
      <c r="X23" s="96"/>
      <c r="Y23" s="96"/>
      <c r="Z23" s="54"/>
      <c r="AA23" s="54"/>
      <c r="AB23" s="879"/>
      <c r="AC23" s="879"/>
      <c r="AD23" s="617">
        <v>1</v>
      </c>
      <c r="AE23" s="617"/>
      <c r="AF23" s="48">
        <f t="shared" si="6"/>
        <v>-149.71428571428669</v>
      </c>
      <c r="AG23" s="621">
        <f t="shared" si="7"/>
        <v>0.94593200227003005</v>
      </c>
      <c r="AH23" s="922"/>
    </row>
    <row r="24" spans="1:34" ht="19.2" customHeight="1">
      <c r="A24" s="877"/>
      <c r="B24" s="627" t="s">
        <v>127</v>
      </c>
      <c r="C24" s="81"/>
      <c r="D24" s="82" t="s">
        <v>60</v>
      </c>
      <c r="E24" s="83"/>
      <c r="F24" s="355">
        <v>36.86</v>
      </c>
      <c r="G24" s="57">
        <v>2119.6</v>
      </c>
      <c r="H24" s="84">
        <f t="shared" si="12"/>
        <v>78128.455999999991</v>
      </c>
      <c r="I24" s="6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2155.5254237288154</v>
      </c>
      <c r="O24" s="95">
        <f t="shared" si="14"/>
        <v>119.75141242937863</v>
      </c>
      <c r="P24" s="54">
        <f t="shared" si="10"/>
        <v>0</v>
      </c>
      <c r="Q24" s="88">
        <f t="shared" si="11"/>
        <v>-13.58192090395471</v>
      </c>
      <c r="R24" s="618">
        <f t="shared" si="15"/>
        <v>0.89813559322033965</v>
      </c>
      <c r="S24" s="878"/>
      <c r="T24" s="89">
        <v>0.60347222222222219</v>
      </c>
      <c r="U24" s="89">
        <v>0.64444444444444438</v>
      </c>
      <c r="V24" s="617">
        <v>6</v>
      </c>
      <c r="W24" s="90">
        <f t="shared" si="16"/>
        <v>58.99999999999995</v>
      </c>
      <c r="X24" s="96"/>
      <c r="Y24" s="96"/>
      <c r="Z24" s="54"/>
      <c r="AA24" s="54"/>
      <c r="AB24" s="879"/>
      <c r="AC24" s="879"/>
      <c r="AD24" s="617"/>
      <c r="AE24" s="617"/>
      <c r="AF24" s="91">
        <f t="shared" si="6"/>
        <v>-244.47457627118456</v>
      </c>
      <c r="AG24" s="92">
        <f t="shared" si="7"/>
        <v>0.89813559322033976</v>
      </c>
      <c r="AH24" s="922"/>
    </row>
    <row r="25" spans="1:34" ht="19.2" customHeight="1">
      <c r="A25" s="877"/>
      <c r="B25" s="627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8"/>
      <c r="S25" s="878"/>
      <c r="T25" s="89"/>
      <c r="U25" s="89"/>
      <c r="V25" s="617"/>
      <c r="W25" s="90"/>
      <c r="X25" s="617"/>
      <c r="Y25" s="617"/>
      <c r="Z25" s="54"/>
      <c r="AA25" s="54"/>
      <c r="AB25" s="879"/>
      <c r="AC25" s="879"/>
      <c r="AD25" s="617"/>
      <c r="AE25" s="617"/>
      <c r="AF25" s="48">
        <f t="shared" si="6"/>
        <v>0</v>
      </c>
      <c r="AG25" s="621" t="e">
        <f t="shared" si="7"/>
        <v>#DIV/0!</v>
      </c>
      <c r="AH25" s="922"/>
    </row>
    <row r="26" spans="1:34" ht="19.2" customHeight="1">
      <c r="A26" s="877"/>
      <c r="B26" s="627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18"/>
      <c r="S26" s="878"/>
      <c r="T26" s="89"/>
      <c r="U26" s="89"/>
      <c r="V26" s="617"/>
      <c r="W26" s="90">
        <f t="shared" si="16"/>
        <v>0</v>
      </c>
      <c r="X26" s="617"/>
      <c r="Y26" s="617"/>
      <c r="Z26" s="54"/>
      <c r="AA26" s="54"/>
      <c r="AB26" s="879"/>
      <c r="AC26" s="879"/>
      <c r="AD26" s="617"/>
      <c r="AE26" s="617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18"/>
      <c r="S27" s="878"/>
      <c r="T27" s="89"/>
      <c r="U27" s="89"/>
      <c r="V27" s="617"/>
      <c r="W27" s="90">
        <f t="shared" si="16"/>
        <v>0</v>
      </c>
      <c r="X27" s="617"/>
      <c r="Y27" s="617"/>
      <c r="Z27" s="54"/>
      <c r="AA27" s="54"/>
      <c r="AB27" s="879"/>
      <c r="AC27" s="879"/>
      <c r="AD27" s="617"/>
      <c r="AE27" s="617"/>
      <c r="AF27" s="48">
        <f t="shared" si="6"/>
        <v>0</v>
      </c>
      <c r="AG27" s="621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18"/>
      <c r="S28" s="878"/>
      <c r="T28" s="89"/>
      <c r="U28" s="89"/>
      <c r="V28" s="617"/>
      <c r="W28" s="90">
        <f t="shared" si="16"/>
        <v>0</v>
      </c>
      <c r="X28" s="617"/>
      <c r="Y28" s="617"/>
      <c r="Z28" s="54"/>
      <c r="AA28" s="54"/>
      <c r="AB28" s="879"/>
      <c r="AC28" s="879"/>
      <c r="AD28" s="617"/>
      <c r="AE28" s="617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8"/>
      <c r="S29" s="878"/>
      <c r="T29" s="89"/>
      <c r="U29" s="89"/>
      <c r="V29" s="617"/>
      <c r="W29" s="90">
        <f t="shared" si="16"/>
        <v>0</v>
      </c>
      <c r="X29" s="617"/>
      <c r="Y29" s="617"/>
      <c r="Z29" s="54"/>
      <c r="AA29" s="54"/>
      <c r="AB29" s="879"/>
      <c r="AC29" s="879"/>
      <c r="AD29" s="617"/>
      <c r="AE29" s="617"/>
      <c r="AF29" s="48">
        <f t="shared" si="6"/>
        <v>0</v>
      </c>
      <c r="AG29" s="621"/>
      <c r="AH29" s="922"/>
    </row>
    <row r="30" spans="1:34" ht="19.2" customHeight="1">
      <c r="A30" s="877"/>
      <c r="B30" s="99">
        <v>0</v>
      </c>
      <c r="C30" s="100" t="s">
        <v>1313</v>
      </c>
      <c r="D30" s="924" t="s">
        <v>1314</v>
      </c>
      <c r="E30" s="92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1817.626892297995</v>
      </c>
      <c r="O30" s="104">
        <f t="shared" si="17"/>
        <v>107.35101680492153</v>
      </c>
      <c r="P30" s="54">
        <f t="shared" ref="P30:P38" si="18">M30-J30</f>
        <v>0</v>
      </c>
      <c r="Q30" s="88">
        <f t="shared" ref="Q30:Q38" si="19">O30-L30</f>
        <v>-14.096449901059117</v>
      </c>
      <c r="R30" s="105">
        <f t="shared" ref="R30:R38" si="20">O30/L30</f>
        <v>0.88392965054441153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2</v>
      </c>
      <c r="AE30" s="107">
        <f>SUM(AE18:AE29)</f>
        <v>0</v>
      </c>
      <c r="AF30" s="108">
        <f t="shared" si="6"/>
        <v>-220.08739341629075</v>
      </c>
      <c r="AG30" s="109">
        <f t="shared" ref="AG30" si="21">N30/K30</f>
        <v>0.89199300659604353</v>
      </c>
      <c r="AH30" s="923"/>
    </row>
    <row r="31" spans="1:34" ht="19.2" customHeight="1">
      <c r="A31" s="914" t="s">
        <v>1315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1892.8</v>
      </c>
      <c r="H31" s="112">
        <f t="shared" ref="H31:H40" si="22">F31*G31</f>
        <v>50159.199999999997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57">
        <f t="shared" ref="N31:N38" si="23">G31/W31*60</f>
        <v>1419.6</v>
      </c>
      <c r="O31" s="86">
        <f t="shared" ref="O31:O38" si="24">N31/M31</f>
        <v>118.3</v>
      </c>
      <c r="P31" s="116">
        <f t="shared" si="18"/>
        <v>0</v>
      </c>
      <c r="Q31" s="117">
        <f t="shared" si="19"/>
        <v>-48.36666666666666</v>
      </c>
      <c r="R31" s="620">
        <f t="shared" si="20"/>
        <v>0.70979999999999999</v>
      </c>
      <c r="S31" s="915">
        <f>R43</f>
        <v>0.83566907324178596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-580.40000000000009</v>
      </c>
      <c r="AG31" s="120">
        <f t="shared" si="7"/>
        <v>0.70979999999999999</v>
      </c>
      <c r="AH31" s="893">
        <f>AG43</f>
        <v>0.83804434292613328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2376</v>
      </c>
      <c r="H32" s="84">
        <f t="shared" si="22"/>
        <v>83944.08</v>
      </c>
      <c r="I32" s="630"/>
      <c r="J32" s="46">
        <v>12</v>
      </c>
      <c r="K32" s="44">
        <v>2118</v>
      </c>
      <c r="L32" s="47">
        <v>176.5</v>
      </c>
      <c r="M32" s="62">
        <v>12</v>
      </c>
      <c r="N32" s="57">
        <f t="shared" si="23"/>
        <v>1875.7894736842102</v>
      </c>
      <c r="O32" s="86">
        <f t="shared" si="24"/>
        <v>156.31578947368419</v>
      </c>
      <c r="P32" s="116">
        <f t="shared" si="18"/>
        <v>0</v>
      </c>
      <c r="Q32" s="49">
        <f t="shared" si="19"/>
        <v>-20.184210526315809</v>
      </c>
      <c r="R32" s="621">
        <f t="shared" si="20"/>
        <v>0.88564186670642597</v>
      </c>
      <c r="S32" s="878"/>
      <c r="T32" s="89">
        <v>0.18611111111111112</v>
      </c>
      <c r="U32" s="89">
        <v>0.2388888888888889</v>
      </c>
      <c r="V32" s="142">
        <v>8</v>
      </c>
      <c r="W32" s="90">
        <f t="shared" si="25"/>
        <v>76.000000000000014</v>
      </c>
      <c r="X32" s="123"/>
      <c r="Y32" s="123"/>
      <c r="Z32" s="124"/>
      <c r="AA32" s="124"/>
      <c r="AB32" s="879"/>
      <c r="AC32" s="879"/>
      <c r="AD32" s="617"/>
      <c r="AE32" s="617"/>
      <c r="AF32" s="48">
        <f t="shared" si="6"/>
        <v>-242.21052631578982</v>
      </c>
      <c r="AG32" s="621">
        <f t="shared" si="7"/>
        <v>0.88564186670642597</v>
      </c>
      <c r="AH32" s="894"/>
    </row>
    <row r="33" spans="1:34" ht="19.2" customHeight="1">
      <c r="A33" s="907"/>
      <c r="B33" s="121" t="s">
        <v>131</v>
      </c>
      <c r="C33" s="617"/>
      <c r="D33" s="42" t="s">
        <v>94</v>
      </c>
      <c r="E33" s="83"/>
      <c r="F33" s="355">
        <v>34.229999999999997</v>
      </c>
      <c r="G33" s="134">
        <v>1771</v>
      </c>
      <c r="H33" s="84">
        <f t="shared" si="22"/>
        <v>60621.329999999994</v>
      </c>
      <c r="I33" s="617"/>
      <c r="J33" s="46">
        <v>12</v>
      </c>
      <c r="K33" s="44">
        <v>2118</v>
      </c>
      <c r="L33" s="47">
        <v>176.5</v>
      </c>
      <c r="M33" s="62">
        <v>12</v>
      </c>
      <c r="N33" s="57">
        <f t="shared" si="23"/>
        <v>1864.210526315791</v>
      </c>
      <c r="O33" s="86">
        <f t="shared" si="24"/>
        <v>155.35087719298258</v>
      </c>
      <c r="P33" s="116">
        <f t="shared" si="18"/>
        <v>0</v>
      </c>
      <c r="Q33" s="49">
        <f t="shared" si="19"/>
        <v>-21.14912280701742</v>
      </c>
      <c r="R33" s="621">
        <f t="shared" si="20"/>
        <v>0.88017494160330079</v>
      </c>
      <c r="S33" s="878"/>
      <c r="T33" s="89">
        <v>0.25416666666666665</v>
      </c>
      <c r="U33" s="89">
        <v>0.29374999999999996</v>
      </c>
      <c r="V33" s="142">
        <v>22</v>
      </c>
      <c r="W33" s="90">
        <f t="shared" si="25"/>
        <v>56.999999999999957</v>
      </c>
      <c r="X33" s="123">
        <v>0.24444444444444446</v>
      </c>
      <c r="Y33" s="123">
        <v>0.25347222222222221</v>
      </c>
      <c r="Z33" s="124"/>
      <c r="AA33" s="124"/>
      <c r="AB33" s="879"/>
      <c r="AC33" s="879"/>
      <c r="AD33" s="617"/>
      <c r="AE33" s="617"/>
      <c r="AF33" s="48">
        <f t="shared" si="6"/>
        <v>-253.78947368420904</v>
      </c>
      <c r="AG33" s="125">
        <f t="shared" si="7"/>
        <v>0.88017494160330079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596.20000000000005</v>
      </c>
      <c r="H34" s="84">
        <f t="shared" si="22"/>
        <v>32248.458000000006</v>
      </c>
      <c r="I34" s="617"/>
      <c r="J34" s="113">
        <v>16</v>
      </c>
      <c r="K34" s="94">
        <v>1500</v>
      </c>
      <c r="L34" s="95">
        <v>93.75</v>
      </c>
      <c r="M34" s="149">
        <v>16</v>
      </c>
      <c r="N34" s="57">
        <f t="shared" si="23"/>
        <v>1233.5172413793114</v>
      </c>
      <c r="O34" s="86">
        <f t="shared" si="24"/>
        <v>77.094827586206961</v>
      </c>
      <c r="P34" s="116">
        <f t="shared" si="18"/>
        <v>0</v>
      </c>
      <c r="Q34" s="49">
        <f t="shared" si="19"/>
        <v>-16.655172413793039</v>
      </c>
      <c r="R34" s="621">
        <f t="shared" si="20"/>
        <v>0.82234482758620753</v>
      </c>
      <c r="S34" s="878"/>
      <c r="T34" s="89">
        <v>0.29791666666666661</v>
      </c>
      <c r="U34" s="89">
        <v>0.31805555555555548</v>
      </c>
      <c r="V34" s="137">
        <v>6</v>
      </c>
      <c r="W34" s="90">
        <f t="shared" si="25"/>
        <v>28.999999999999979</v>
      </c>
      <c r="X34" s="123"/>
      <c r="Y34" s="123"/>
      <c r="Z34" s="124"/>
      <c r="AA34" s="124"/>
      <c r="AB34" s="879"/>
      <c r="AC34" s="879"/>
      <c r="AD34" s="617"/>
      <c r="AE34" s="617"/>
      <c r="AF34" s="48">
        <f t="shared" si="6"/>
        <v>-266.48275862068863</v>
      </c>
      <c r="AG34" s="125">
        <f t="shared" si="7"/>
        <v>0.82234482758620753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1687</v>
      </c>
      <c r="H35" s="84">
        <f t="shared" si="22"/>
        <v>95197.41</v>
      </c>
      <c r="I35" s="619"/>
      <c r="J35" s="46">
        <v>18</v>
      </c>
      <c r="K35" s="44">
        <v>1565</v>
      </c>
      <c r="L35" s="47">
        <v>86.944444444444443</v>
      </c>
      <c r="M35" s="149">
        <v>18</v>
      </c>
      <c r="N35" s="57">
        <f t="shared" si="23"/>
        <v>1297.6923076923083</v>
      </c>
      <c r="O35" s="86">
        <f t="shared" si="24"/>
        <v>72.094017094017133</v>
      </c>
      <c r="P35" s="116">
        <f t="shared" si="18"/>
        <v>0</v>
      </c>
      <c r="Q35" s="49">
        <f t="shared" si="19"/>
        <v>-14.85042735042731</v>
      </c>
      <c r="R35" s="621">
        <f t="shared" si="20"/>
        <v>0.82919636274268904</v>
      </c>
      <c r="S35" s="878"/>
      <c r="T35" s="89">
        <v>0.32361111111111102</v>
      </c>
      <c r="U35" s="89">
        <v>0.37777777777777766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879"/>
      <c r="AC35" s="879"/>
      <c r="AD35" s="617"/>
      <c r="AE35" s="617"/>
      <c r="AF35" s="116">
        <f t="shared" si="6"/>
        <v>-267.3076923076917</v>
      </c>
      <c r="AG35" s="120">
        <f t="shared" si="7"/>
        <v>0.82919636274268904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3201.06</v>
      </c>
      <c r="H36" s="84">
        <f t="shared" si="22"/>
        <v>159764.90459999998</v>
      </c>
      <c r="I36" s="617"/>
      <c r="J36" s="113">
        <v>17</v>
      </c>
      <c r="K36" s="94">
        <v>1565</v>
      </c>
      <c r="L36" s="95">
        <v>92.058823529411768</v>
      </c>
      <c r="M36" s="149">
        <v>17</v>
      </c>
      <c r="N36" s="57">
        <f t="shared" si="23"/>
        <v>1324.5765517241375</v>
      </c>
      <c r="O36" s="86">
        <f t="shared" si="24"/>
        <v>77.916267748478674</v>
      </c>
      <c r="P36" s="116">
        <f t="shared" si="18"/>
        <v>0</v>
      </c>
      <c r="Q36" s="49">
        <f t="shared" si="19"/>
        <v>-14.142555780933094</v>
      </c>
      <c r="R36" s="621">
        <f t="shared" si="20"/>
        <v>0.84637479343395361</v>
      </c>
      <c r="S36" s="878"/>
      <c r="T36" s="89">
        <v>0.39374999999999988</v>
      </c>
      <c r="U36" s="89">
        <v>0.49444444444444435</v>
      </c>
      <c r="V36" s="134">
        <v>23</v>
      </c>
      <c r="W36" s="90">
        <f t="shared" si="25"/>
        <v>145.00000000000006</v>
      </c>
      <c r="X36" s="123">
        <v>0.38194444444444442</v>
      </c>
      <c r="Y36" s="123">
        <v>0.3923611111111111</v>
      </c>
      <c r="Z36" s="124"/>
      <c r="AA36" s="124"/>
      <c r="AB36" s="879"/>
      <c r="AC36" s="879"/>
      <c r="AD36" s="617"/>
      <c r="AE36" s="617"/>
      <c r="AF36" s="48">
        <f t="shared" si="6"/>
        <v>-240.42344827586248</v>
      </c>
      <c r="AG36" s="621">
        <f t="shared" si="7"/>
        <v>0.84637479343395372</v>
      </c>
      <c r="AH36" s="895"/>
    </row>
    <row r="37" spans="1:34" ht="19.2" customHeight="1">
      <c r="A37" s="907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4934</v>
      </c>
      <c r="H37" s="84">
        <f t="shared" si="22"/>
        <v>186505.19999999998</v>
      </c>
      <c r="I37" s="617"/>
      <c r="J37" s="46">
        <v>20</v>
      </c>
      <c r="K37" s="44">
        <v>2769</v>
      </c>
      <c r="L37" s="47">
        <v>138.44999999999999</v>
      </c>
      <c r="M37" s="149">
        <v>20</v>
      </c>
      <c r="N37" s="57">
        <f t="shared" si="23"/>
        <v>2426.5573770491796</v>
      </c>
      <c r="O37" s="86">
        <f t="shared" si="24"/>
        <v>121.32786885245898</v>
      </c>
      <c r="P37" s="116">
        <f t="shared" si="18"/>
        <v>0</v>
      </c>
      <c r="Q37" s="49">
        <f t="shared" si="19"/>
        <v>-17.122131147541012</v>
      </c>
      <c r="R37" s="621">
        <f t="shared" si="20"/>
        <v>0.87632985808926678</v>
      </c>
      <c r="S37" s="878"/>
      <c r="T37" s="89">
        <v>0.53541666666666654</v>
      </c>
      <c r="U37" s="89">
        <v>0.6201388888888888</v>
      </c>
      <c r="V37" s="134">
        <v>6</v>
      </c>
      <c r="W37" s="90">
        <f t="shared" si="25"/>
        <v>122.00000000000004</v>
      </c>
      <c r="X37" s="123"/>
      <c r="Y37" s="123"/>
      <c r="Z37" s="124"/>
      <c r="AA37" s="124"/>
      <c r="AB37" s="879"/>
      <c r="AC37" s="879"/>
      <c r="AD37" s="617"/>
      <c r="AE37" s="617"/>
      <c r="AF37" s="48">
        <f t="shared" si="6"/>
        <v>-342.44262295082035</v>
      </c>
      <c r="AG37" s="125">
        <f t="shared" si="7"/>
        <v>0.87632985808926678</v>
      </c>
      <c r="AH37" s="895"/>
    </row>
    <row r="38" spans="1:34" ht="19.2" customHeight="1">
      <c r="A38" s="907"/>
      <c r="B38" s="121" t="s">
        <v>127</v>
      </c>
      <c r="C38" s="128"/>
      <c r="D38" s="150" t="s">
        <v>205</v>
      </c>
      <c r="E38" s="83"/>
      <c r="F38" s="355">
        <v>46.93</v>
      </c>
      <c r="G38" s="134">
        <v>1364</v>
      </c>
      <c r="H38" s="84">
        <f t="shared" si="22"/>
        <v>64012.52</v>
      </c>
      <c r="I38" s="617"/>
      <c r="J38" s="113">
        <v>19</v>
      </c>
      <c r="K38" s="94">
        <v>2400</v>
      </c>
      <c r="L38" s="95">
        <v>126.31578947368421</v>
      </c>
      <c r="M38" s="149">
        <v>19</v>
      </c>
      <c r="N38" s="57">
        <f t="shared" si="23"/>
        <v>1996.0975609756092</v>
      </c>
      <c r="O38" s="86">
        <f t="shared" si="24"/>
        <v>105.05776636713733</v>
      </c>
      <c r="P38" s="116">
        <f t="shared" si="18"/>
        <v>0</v>
      </c>
      <c r="Q38" s="49">
        <f t="shared" si="19"/>
        <v>-21.258023106546872</v>
      </c>
      <c r="R38" s="621">
        <f t="shared" si="20"/>
        <v>0.83170731707317058</v>
      </c>
      <c r="S38" s="878"/>
      <c r="T38" s="151">
        <v>0.63541666666666652</v>
      </c>
      <c r="U38" s="151">
        <v>0.66388888888888875</v>
      </c>
      <c r="V38" s="134">
        <v>22</v>
      </c>
      <c r="W38" s="90">
        <f t="shared" si="25"/>
        <v>41.000000000000014</v>
      </c>
      <c r="X38" s="123">
        <v>0.625</v>
      </c>
      <c r="Y38" s="123">
        <v>0.63472222222222219</v>
      </c>
      <c r="Z38" s="124"/>
      <c r="AA38" s="124"/>
      <c r="AB38" s="879"/>
      <c r="AC38" s="879"/>
      <c r="AD38" s="617"/>
      <c r="AE38" s="617"/>
      <c r="AF38" s="48">
        <f t="shared" si="6"/>
        <v>-403.90243902439079</v>
      </c>
      <c r="AG38" s="125">
        <f t="shared" si="7"/>
        <v>0.83170731707317047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7"/>
      <c r="J39" s="46"/>
      <c r="K39" s="44"/>
      <c r="L39" s="47"/>
      <c r="M39" s="628"/>
      <c r="N39" s="57"/>
      <c r="O39" s="86"/>
      <c r="P39" s="116"/>
      <c r="Q39" s="49"/>
      <c r="R39" s="621"/>
      <c r="S39" s="878"/>
      <c r="T39" s="89"/>
      <c r="U39" s="89"/>
      <c r="V39" s="617"/>
      <c r="W39" s="90">
        <f t="shared" si="25"/>
        <v>0</v>
      </c>
      <c r="X39" s="123"/>
      <c r="Y39" s="123"/>
      <c r="Z39" s="124"/>
      <c r="AA39" s="124"/>
      <c r="AB39" s="879"/>
      <c r="AC39" s="879"/>
      <c r="AD39" s="617"/>
      <c r="AE39" s="617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19"/>
      <c r="J40" s="46"/>
      <c r="K40" s="44"/>
      <c r="L40" s="47"/>
      <c r="M40" s="631"/>
      <c r="N40" s="57"/>
      <c r="O40" s="86"/>
      <c r="P40" s="116"/>
      <c r="Q40" s="49"/>
      <c r="R40" s="621"/>
      <c r="S40" s="878"/>
      <c r="T40" s="89"/>
      <c r="U40" s="89"/>
      <c r="V40" s="617"/>
      <c r="W40" s="90">
        <f t="shared" si="25"/>
        <v>0</v>
      </c>
      <c r="X40" s="123"/>
      <c r="Y40" s="123"/>
      <c r="Z40" s="124"/>
      <c r="AA40" s="124"/>
      <c r="AB40" s="879"/>
      <c r="AC40" s="879"/>
      <c r="AD40" s="617"/>
      <c r="AE40" s="617"/>
      <c r="AF40" s="48">
        <f t="shared" si="6"/>
        <v>0</v>
      </c>
      <c r="AG40" s="621" t="e">
        <f t="shared" si="7"/>
        <v>#DIV/0!</v>
      </c>
      <c r="AH40" s="895"/>
    </row>
    <row r="41" spans="1:34" ht="19.2" customHeight="1">
      <c r="A41" s="907"/>
      <c r="B41" s="617">
        <v>0</v>
      </c>
      <c r="C41" s="55"/>
      <c r="D41" s="82"/>
      <c r="E41" s="83"/>
      <c r="F41" s="355" t="s">
        <v>133</v>
      </c>
      <c r="G41" s="57"/>
      <c r="H41" s="84"/>
      <c r="I41" s="617"/>
      <c r="J41" s="87"/>
      <c r="K41" s="57"/>
      <c r="L41" s="86"/>
      <c r="M41" s="628"/>
      <c r="N41" s="57"/>
      <c r="O41" s="86"/>
      <c r="P41" s="54"/>
      <c r="Q41" s="88"/>
      <c r="R41" s="618"/>
      <c r="S41" s="878"/>
      <c r="T41" s="89"/>
      <c r="U41" s="89"/>
      <c r="V41" s="617"/>
      <c r="W41" s="90">
        <f t="shared" si="25"/>
        <v>0</v>
      </c>
      <c r="X41" s="123"/>
      <c r="Y41" s="123"/>
      <c r="Z41" s="124"/>
      <c r="AA41" s="124"/>
      <c r="AB41" s="879"/>
      <c r="AC41" s="879"/>
      <c r="AD41" s="617"/>
      <c r="AE41" s="617"/>
      <c r="AF41" s="48"/>
      <c r="AG41" s="129"/>
      <c r="AH41" s="895"/>
    </row>
    <row r="42" spans="1:34" ht="19.2" customHeight="1">
      <c r="A42" s="907"/>
      <c r="B42" s="61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7"/>
      <c r="J42" s="87"/>
      <c r="K42" s="57"/>
      <c r="L42" s="86"/>
      <c r="M42" s="628"/>
      <c r="N42" s="57"/>
      <c r="O42" s="86"/>
      <c r="P42" s="54"/>
      <c r="Q42" s="88"/>
      <c r="R42" s="618"/>
      <c r="S42" s="878"/>
      <c r="T42" s="89"/>
      <c r="U42" s="89"/>
      <c r="V42" s="617"/>
      <c r="W42" s="90">
        <f t="shared" si="25"/>
        <v>0</v>
      </c>
      <c r="X42" s="123"/>
      <c r="Y42" s="123"/>
      <c r="Z42" s="124"/>
      <c r="AA42" s="124"/>
      <c r="AB42" s="879"/>
      <c r="AC42" s="879"/>
      <c r="AD42" s="617"/>
      <c r="AE42" s="617"/>
      <c r="AF42" s="48"/>
      <c r="AG42" s="129"/>
      <c r="AH42" s="895"/>
    </row>
    <row r="43" spans="1:34" ht="19.2" customHeight="1">
      <c r="A43" s="907"/>
      <c r="B43" s="121">
        <v>0</v>
      </c>
      <c r="C43" s="100" t="s">
        <v>900</v>
      </c>
      <c r="D43" s="875" t="s">
        <v>895</v>
      </c>
      <c r="E43" s="875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1679.7551298525684</v>
      </c>
      <c r="O43" s="104">
        <f t="shared" si="26"/>
        <v>110.43217678937073</v>
      </c>
      <c r="P43" s="54">
        <f>M43-J43</f>
        <v>0</v>
      </c>
      <c r="Q43" s="88">
        <f>N43-K43</f>
        <v>-324.61987014743158</v>
      </c>
      <c r="R43" s="105">
        <f t="shared" ref="R43:R50" si="27">O43/L43</f>
        <v>0.83566907324178596</v>
      </c>
      <c r="S43" s="878"/>
      <c r="T43" s="89"/>
      <c r="U43" s="89"/>
      <c r="V43" s="617"/>
      <c r="W43" s="617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0</v>
      </c>
      <c r="AF43" s="48">
        <f t="shared" ref="AF43:AF54" si="28">N43-K43</f>
        <v>-324.61987014743158</v>
      </c>
      <c r="AG43" s="622">
        <f t="shared" si="7"/>
        <v>0.83804434292613328</v>
      </c>
      <c r="AH43" s="895"/>
    </row>
    <row r="44" spans="1:34" s="145" customFormat="1" ht="19.2" customHeight="1">
      <c r="A44" s="917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2254</v>
      </c>
      <c r="H44" s="45">
        <f>F44*G44</f>
        <v>55741.42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2146.6666666666661</v>
      </c>
      <c r="O44" s="138">
        <f t="shared" ref="O44:O50" si="30">N44/M44</f>
        <v>429.3333333333332</v>
      </c>
      <c r="P44" s="51">
        <f t="shared" ref="P44:P50" si="31">M44-J44</f>
        <v>1</v>
      </c>
      <c r="Q44" s="139">
        <f t="shared" ref="Q44:Q50" si="32">O44-L44</f>
        <v>-70.666666666666799</v>
      </c>
      <c r="R44" s="140">
        <f t="shared" si="27"/>
        <v>0.85866666666666636</v>
      </c>
      <c r="S44" s="894">
        <f>R56</f>
        <v>0.91490380751406553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879"/>
      <c r="AC44" s="879"/>
      <c r="AD44" s="617"/>
      <c r="AE44" s="617"/>
      <c r="AF44" s="144">
        <f t="shared" si="28"/>
        <v>146.66666666666606</v>
      </c>
      <c r="AG44" s="625">
        <f t="shared" si="7"/>
        <v>1.073333333333333</v>
      </c>
      <c r="AH44" s="911">
        <f>AG56</f>
        <v>1.0012030563205632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2057</v>
      </c>
      <c r="H45" s="45">
        <f>F45*G45</f>
        <v>50869.61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2127.9310344827591</v>
      </c>
      <c r="O45" s="138">
        <f t="shared" si="30"/>
        <v>425.5862068965518</v>
      </c>
      <c r="P45" s="51">
        <f t="shared" si="31"/>
        <v>1</v>
      </c>
      <c r="Q45" s="139">
        <f t="shared" si="32"/>
        <v>-74.413793103448199</v>
      </c>
      <c r="R45" s="140">
        <f t="shared" si="27"/>
        <v>0.8511724137931036</v>
      </c>
      <c r="S45" s="894"/>
      <c r="T45" s="89">
        <v>0.17222222222222222</v>
      </c>
      <c r="U45" s="89">
        <v>0.21249999999999999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879"/>
      <c r="AC45" s="879"/>
      <c r="AD45" s="617"/>
      <c r="AE45" s="617"/>
      <c r="AF45" s="144">
        <f t="shared" si="28"/>
        <v>127.93103448275906</v>
      </c>
      <c r="AG45" s="625">
        <f t="shared" si="7"/>
        <v>1.0639655172413796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1724</v>
      </c>
      <c r="H46" s="45">
        <f t="shared" ref="H46:H51" si="34">F46*G46</f>
        <v>54185.32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1477.7142857142851</v>
      </c>
      <c r="O46" s="138">
        <f t="shared" si="30"/>
        <v>211.10204081632645</v>
      </c>
      <c r="P46" s="51">
        <f t="shared" si="31"/>
        <v>0</v>
      </c>
      <c r="Q46" s="139">
        <f t="shared" si="32"/>
        <v>-3.183673469387827</v>
      </c>
      <c r="R46" s="140">
        <f t="shared" si="27"/>
        <v>0.98514285714285676</v>
      </c>
      <c r="S46" s="894"/>
      <c r="T46" s="89">
        <v>0.22638888888888889</v>
      </c>
      <c r="U46" s="89">
        <v>0.27500000000000002</v>
      </c>
      <c r="V46" s="142">
        <v>20</v>
      </c>
      <c r="W46" s="143">
        <f t="shared" si="33"/>
        <v>70.000000000000028</v>
      </c>
      <c r="X46" s="123">
        <v>0.21666666666666667</v>
      </c>
      <c r="Y46" s="123">
        <v>0.22500000000000001</v>
      </c>
      <c r="Z46" s="124"/>
      <c r="AA46" s="124"/>
      <c r="AB46" s="879"/>
      <c r="AC46" s="879"/>
      <c r="AD46" s="617"/>
      <c r="AE46" s="617">
        <v>1</v>
      </c>
      <c r="AF46" s="144">
        <f t="shared" si="28"/>
        <v>-22.285714285714903</v>
      </c>
      <c r="AG46" s="625">
        <f t="shared" si="7"/>
        <v>0.98514285714285676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3631</v>
      </c>
      <c r="H47" s="45">
        <f t="shared" si="34"/>
        <v>103374.56999999999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1472.0270270270266</v>
      </c>
      <c r="O47" s="138">
        <f t="shared" si="30"/>
        <v>210.28957528957523</v>
      </c>
      <c r="P47" s="51">
        <f t="shared" si="31"/>
        <v>0</v>
      </c>
      <c r="Q47" s="139">
        <f t="shared" si="32"/>
        <v>-3.9961389961390523</v>
      </c>
      <c r="R47" s="140">
        <f t="shared" si="27"/>
        <v>0.9813513513513511</v>
      </c>
      <c r="S47" s="894"/>
      <c r="T47" s="89">
        <v>0.28888888888888892</v>
      </c>
      <c r="U47" s="89">
        <v>0.39166666666666672</v>
      </c>
      <c r="V47" s="137">
        <v>20</v>
      </c>
      <c r="W47" s="143">
        <f t="shared" si="33"/>
        <v>148.00000000000003</v>
      </c>
      <c r="X47" s="123">
        <v>0.27916666666666667</v>
      </c>
      <c r="Y47" s="123">
        <v>0.28750000000000003</v>
      </c>
      <c r="Z47" s="124"/>
      <c r="AA47" s="124"/>
      <c r="AB47" s="879"/>
      <c r="AC47" s="879"/>
      <c r="AD47" s="617"/>
      <c r="AE47" s="617"/>
      <c r="AF47" s="144">
        <f t="shared" si="28"/>
        <v>-27.972972972973366</v>
      </c>
      <c r="AG47" s="625">
        <f t="shared" si="7"/>
        <v>0.9813513513513511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1675</v>
      </c>
      <c r="H48" s="45">
        <f t="shared" si="34"/>
        <v>19865.5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1477.9411764705883</v>
      </c>
      <c r="O48" s="138">
        <f t="shared" si="30"/>
        <v>246.32352941176472</v>
      </c>
      <c r="P48" s="51">
        <f t="shared" si="31"/>
        <v>0</v>
      </c>
      <c r="Q48" s="139">
        <f t="shared" si="32"/>
        <v>-26.343137254901961</v>
      </c>
      <c r="R48" s="140">
        <f t="shared" si="27"/>
        <v>0.90338702718251118</v>
      </c>
      <c r="S48" s="894"/>
      <c r="T48" s="89">
        <v>0.40555555555555561</v>
      </c>
      <c r="U48" s="89">
        <v>0.45277777777777783</v>
      </c>
      <c r="V48" s="134">
        <v>20</v>
      </c>
      <c r="W48" s="143">
        <f t="shared" si="33"/>
        <v>68</v>
      </c>
      <c r="X48" s="123">
        <v>0.39583333333333331</v>
      </c>
      <c r="Y48" s="123">
        <v>0.40416666666666662</v>
      </c>
      <c r="Z48" s="124"/>
      <c r="AA48" s="124"/>
      <c r="AB48" s="879"/>
      <c r="AC48" s="879"/>
      <c r="AD48" s="617"/>
      <c r="AE48" s="617"/>
      <c r="AF48" s="144">
        <f t="shared" si="28"/>
        <v>-158.05882352941171</v>
      </c>
      <c r="AG48" s="625">
        <f t="shared" si="7"/>
        <v>0.90338702718251118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3978.25</v>
      </c>
      <c r="H49" s="45">
        <f t="shared" si="34"/>
        <v>40140.542499999996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1473.4259259259254</v>
      </c>
      <c r="O49" s="138">
        <f t="shared" si="30"/>
        <v>245.5709876543209</v>
      </c>
      <c r="P49" s="51">
        <f t="shared" si="31"/>
        <v>0</v>
      </c>
      <c r="Q49" s="139">
        <f t="shared" si="32"/>
        <v>-4.429012345679098</v>
      </c>
      <c r="R49" s="140">
        <f t="shared" si="27"/>
        <v>0.98228395061728357</v>
      </c>
      <c r="S49" s="894"/>
      <c r="T49" s="89">
        <v>0.45972222222222225</v>
      </c>
      <c r="U49" s="89">
        <v>0.5722222222222223</v>
      </c>
      <c r="V49" s="134">
        <v>10</v>
      </c>
      <c r="W49" s="143">
        <f t="shared" si="33"/>
        <v>162.00000000000006</v>
      </c>
      <c r="X49" s="152"/>
      <c r="Y49" s="152"/>
      <c r="Z49" s="153"/>
      <c r="AA49" s="124"/>
      <c r="AB49" s="879"/>
      <c r="AC49" s="879"/>
      <c r="AD49" s="617"/>
      <c r="AE49" s="617"/>
      <c r="AF49" s="144">
        <f t="shared" si="28"/>
        <v>-26.574074074074588</v>
      </c>
      <c r="AG49" s="625">
        <f t="shared" si="7"/>
        <v>0.98228395061728357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3341.73</v>
      </c>
      <c r="H50" s="45">
        <f t="shared" si="34"/>
        <v>33718.055699999997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1474.2926470588234</v>
      </c>
      <c r="O50" s="138">
        <f t="shared" si="30"/>
        <v>245.71544117647056</v>
      </c>
      <c r="P50" s="51">
        <f t="shared" si="31"/>
        <v>0</v>
      </c>
      <c r="Q50" s="139">
        <f t="shared" si="32"/>
        <v>-4.2845588235294372</v>
      </c>
      <c r="R50" s="140">
        <f t="shared" si="27"/>
        <v>0.98286176470588227</v>
      </c>
      <c r="S50" s="894"/>
      <c r="T50" s="89">
        <v>0.61250000000000004</v>
      </c>
      <c r="U50" s="89">
        <v>0.70694444444444449</v>
      </c>
      <c r="V50" s="134">
        <v>5</v>
      </c>
      <c r="W50" s="143">
        <f t="shared" si="33"/>
        <v>136</v>
      </c>
      <c r="X50" s="152"/>
      <c r="Y50" s="152"/>
      <c r="Z50" s="153"/>
      <c r="AA50" s="153"/>
      <c r="AB50" s="879"/>
      <c r="AC50" s="879"/>
      <c r="AD50" s="617"/>
      <c r="AE50" s="617"/>
      <c r="AF50" s="144">
        <f t="shared" si="28"/>
        <v>-25.707352941176623</v>
      </c>
      <c r="AG50" s="625">
        <f t="shared" si="7"/>
        <v>0.98286176470588227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17"/>
      <c r="AE51" s="617"/>
      <c r="AF51" s="144">
        <f t="shared" si="28"/>
        <v>0</v>
      </c>
      <c r="AG51" s="625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17"/>
      <c r="AE52" s="617"/>
      <c r="AF52" s="144">
        <f t="shared" si="28"/>
        <v>0</v>
      </c>
      <c r="AG52" s="625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8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17"/>
      <c r="AE53" s="617"/>
      <c r="AF53" s="144">
        <f t="shared" si="28"/>
        <v>0</v>
      </c>
      <c r="AG53" s="625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8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17"/>
      <c r="AE54" s="617"/>
      <c r="AF54" s="144">
        <f t="shared" si="28"/>
        <v>0</v>
      </c>
      <c r="AG54" s="625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8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17"/>
      <c r="AE55" s="617"/>
      <c r="AF55" s="144"/>
      <c r="AG55" s="625"/>
      <c r="AH55" s="911"/>
    </row>
    <row r="56" spans="1:34" ht="19.2" customHeight="1">
      <c r="A56" s="919"/>
      <c r="B56" s="157">
        <v>0</v>
      </c>
      <c r="C56" s="268" t="s">
        <v>967</v>
      </c>
      <c r="D56" s="916" t="s">
        <v>895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1664.2855376208677</v>
      </c>
      <c r="O56" s="104">
        <f t="shared" si="35"/>
        <v>287.70301636833466</v>
      </c>
      <c r="P56" s="158">
        <f>M56-J56</f>
        <v>0.28571428571428559</v>
      </c>
      <c r="Q56" s="117">
        <f>N56-K56</f>
        <v>1.9998233351534509</v>
      </c>
      <c r="R56" s="159">
        <f t="shared" ref="R56:R61" si="36">O56/L56</f>
        <v>0.91490380751406553</v>
      </c>
      <c r="S56" s="894"/>
      <c r="T56" s="160"/>
      <c r="U56" s="160"/>
      <c r="V56" s="6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1.9998233351534509</v>
      </c>
      <c r="AG56" s="618">
        <f>N56/K56</f>
        <v>1.0012030563205632</v>
      </c>
      <c r="AH56" s="911"/>
    </row>
    <row r="57" spans="1:34" ht="19.2" customHeight="1">
      <c r="A57" s="906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1215</v>
      </c>
      <c r="H57" s="84">
        <f t="shared" ref="H57:H66" si="37">F57*G57</f>
        <v>34335.9</v>
      </c>
      <c r="I57" s="617"/>
      <c r="J57" s="87">
        <v>7</v>
      </c>
      <c r="K57" s="57">
        <v>1500</v>
      </c>
      <c r="L57" s="86">
        <v>214.28571428571428</v>
      </c>
      <c r="M57" s="628">
        <v>7</v>
      </c>
      <c r="N57" s="57">
        <f t="shared" ref="N57:N61" si="38">G57/W57*60</f>
        <v>1458.0000000000005</v>
      </c>
      <c r="O57" s="86">
        <f t="shared" ref="O57:O61" si="39">N57/M57</f>
        <v>208.28571428571436</v>
      </c>
      <c r="P57" s="165">
        <f t="shared" ref="P57:P61" si="40">M57-J57</f>
        <v>0</v>
      </c>
      <c r="Q57" s="49">
        <f t="shared" ref="Q57:Q61" si="41">O57-L57</f>
        <v>-5.9999999999999147</v>
      </c>
      <c r="R57" s="621">
        <f t="shared" si="36"/>
        <v>0.97200000000000042</v>
      </c>
      <c r="S57" s="894">
        <f>R69</f>
        <v>0.98838766420948021</v>
      </c>
      <c r="T57" s="50">
        <v>0.125</v>
      </c>
      <c r="U57" s="50">
        <v>0.15972222222222221</v>
      </c>
      <c r="V57" s="619">
        <v>5</v>
      </c>
      <c r="W57" s="630">
        <f>(U57-T57)*24*60</f>
        <v>49.999999999999986</v>
      </c>
      <c r="X57" s="53"/>
      <c r="Y57" s="53"/>
      <c r="Z57" s="54"/>
      <c r="AA57" s="54"/>
      <c r="AB57" s="879"/>
      <c r="AC57" s="879"/>
      <c r="AD57" s="617"/>
      <c r="AE57" s="617"/>
      <c r="AF57" s="48">
        <f t="shared" si="6"/>
        <v>-41.999999999999545</v>
      </c>
      <c r="AG57" s="620">
        <f t="shared" si="7"/>
        <v>0.97200000000000031</v>
      </c>
      <c r="AH57" s="893">
        <f>AG69</f>
        <v>0.98786392970910497</v>
      </c>
    </row>
    <row r="58" spans="1:34" ht="19.2" customHeight="1">
      <c r="A58" s="907"/>
      <c r="B58" s="121" t="s">
        <v>130</v>
      </c>
      <c r="C58" s="617"/>
      <c r="D58" s="42" t="s">
        <v>69</v>
      </c>
      <c r="E58" s="43"/>
      <c r="F58" s="355">
        <v>27.88</v>
      </c>
      <c r="G58" s="44">
        <v>3886</v>
      </c>
      <c r="H58" s="45">
        <f t="shared" si="37"/>
        <v>108341.68</v>
      </c>
      <c r="I58" s="619"/>
      <c r="J58" s="46">
        <v>7</v>
      </c>
      <c r="K58" s="44">
        <v>1500</v>
      </c>
      <c r="L58" s="86">
        <v>214.28571428571428</v>
      </c>
      <c r="M58" s="631">
        <v>7</v>
      </c>
      <c r="N58" s="44">
        <f t="shared" si="38"/>
        <v>1466.4150943396223</v>
      </c>
      <c r="O58" s="47">
        <f t="shared" si="39"/>
        <v>209.48787061994605</v>
      </c>
      <c r="P58" s="165">
        <f t="shared" si="40"/>
        <v>0</v>
      </c>
      <c r="Q58" s="49">
        <f t="shared" si="41"/>
        <v>-4.7978436657682266</v>
      </c>
      <c r="R58" s="621">
        <f t="shared" si="36"/>
        <v>0.97761006289308161</v>
      </c>
      <c r="S58" s="894"/>
      <c r="T58" s="50">
        <v>0.16666666666666666</v>
      </c>
      <c r="U58" s="50">
        <v>0.27708333333333335</v>
      </c>
      <c r="V58" s="619">
        <v>10</v>
      </c>
      <c r="W58" s="630">
        <f>(U58-T58)*24*60</f>
        <v>159.00000000000003</v>
      </c>
      <c r="X58" s="53"/>
      <c r="Y58" s="53"/>
      <c r="Z58" s="54"/>
      <c r="AA58" s="54"/>
      <c r="AB58" s="912"/>
      <c r="AC58" s="913"/>
      <c r="AD58" s="617"/>
      <c r="AE58" s="617"/>
      <c r="AF58" s="48">
        <f t="shared" si="6"/>
        <v>-33.584905660377672</v>
      </c>
      <c r="AG58" s="621">
        <f t="shared" si="7"/>
        <v>0.9776100628930815</v>
      </c>
      <c r="AH58" s="894"/>
    </row>
    <row r="59" spans="1:34" ht="19.2" customHeight="1">
      <c r="A59" s="907"/>
      <c r="B59" s="121" t="s">
        <v>130</v>
      </c>
      <c r="C59" s="617"/>
      <c r="D59" s="42" t="s">
        <v>70</v>
      </c>
      <c r="E59" s="43"/>
      <c r="F59" s="355">
        <v>28</v>
      </c>
      <c r="G59" s="44">
        <v>3590</v>
      </c>
      <c r="H59" s="45">
        <f t="shared" si="37"/>
        <v>100520</v>
      </c>
      <c r="I59" s="619"/>
      <c r="J59" s="46">
        <v>7</v>
      </c>
      <c r="K59" s="44">
        <v>1500</v>
      </c>
      <c r="L59" s="86">
        <v>214.28571428571428</v>
      </c>
      <c r="M59" s="631">
        <v>7</v>
      </c>
      <c r="N59" s="44">
        <f t="shared" si="38"/>
        <v>1495.8333333333328</v>
      </c>
      <c r="O59" s="47">
        <f t="shared" si="39"/>
        <v>213.69047619047612</v>
      </c>
      <c r="P59" s="165">
        <f t="shared" si="40"/>
        <v>0</v>
      </c>
      <c r="Q59" s="49">
        <f t="shared" si="41"/>
        <v>-0.59523809523815885</v>
      </c>
      <c r="R59" s="621">
        <f t="shared" si="36"/>
        <v>0.9972222222222219</v>
      </c>
      <c r="S59" s="894"/>
      <c r="T59" s="50">
        <v>0.29097222222222224</v>
      </c>
      <c r="U59" s="50">
        <v>0.39097222222222228</v>
      </c>
      <c r="V59" s="142">
        <v>20</v>
      </c>
      <c r="W59" s="630">
        <f t="shared" ref="W59:W69" si="42">(U59-T59)*24*60</f>
        <v>144.00000000000006</v>
      </c>
      <c r="X59" s="53">
        <v>0.28194444444444444</v>
      </c>
      <c r="Y59" s="53">
        <v>0.2902777777777778</v>
      </c>
      <c r="Z59" s="54"/>
      <c r="AA59" s="54"/>
      <c r="AB59" s="879"/>
      <c r="AC59" s="879"/>
      <c r="AD59" s="617"/>
      <c r="AE59" s="617">
        <v>1</v>
      </c>
      <c r="AF59" s="48">
        <f t="shared" si="6"/>
        <v>-4.1666666666671972</v>
      </c>
      <c r="AG59" s="621">
        <f t="shared" si="7"/>
        <v>0.9972222222222219</v>
      </c>
      <c r="AH59" s="894"/>
    </row>
    <row r="60" spans="1:34" ht="19.2" customHeight="1">
      <c r="A60" s="907"/>
      <c r="B60" s="121" t="s">
        <v>132</v>
      </c>
      <c r="C60" s="617"/>
      <c r="D60" s="42" t="s">
        <v>66</v>
      </c>
      <c r="E60" s="43"/>
      <c r="F60" s="355">
        <v>10.09</v>
      </c>
      <c r="G60" s="44">
        <v>4933.03</v>
      </c>
      <c r="H60" s="45">
        <f t="shared" si="37"/>
        <v>49774.272699999994</v>
      </c>
      <c r="I60" s="619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1494.8575757575754</v>
      </c>
      <c r="O60" s="47">
        <f t="shared" si="39"/>
        <v>249.14292929292924</v>
      </c>
      <c r="P60" s="165">
        <f t="shared" si="40"/>
        <v>0</v>
      </c>
      <c r="Q60" s="49">
        <f t="shared" si="41"/>
        <v>-0.85707070707076127</v>
      </c>
      <c r="R60" s="621">
        <f t="shared" si="36"/>
        <v>0.996571717171717</v>
      </c>
      <c r="S60" s="894"/>
      <c r="T60" s="50">
        <v>0.40833333333333338</v>
      </c>
      <c r="U60" s="50">
        <v>0.54583333333333339</v>
      </c>
      <c r="V60" s="142">
        <v>25</v>
      </c>
      <c r="W60" s="630">
        <f t="shared" si="42"/>
        <v>198.00000000000003</v>
      </c>
      <c r="X60" s="53">
        <v>0.39583333333333331</v>
      </c>
      <c r="Y60" s="53">
        <v>0.4069444444444445</v>
      </c>
      <c r="Z60" s="54"/>
      <c r="AA60" s="54"/>
      <c r="AB60" s="879"/>
      <c r="AC60" s="879"/>
      <c r="AD60" s="617"/>
      <c r="AE60" s="617"/>
      <c r="AF60" s="48">
        <f t="shared" si="6"/>
        <v>-5.1424242424245676</v>
      </c>
      <c r="AG60" s="620">
        <f t="shared" si="7"/>
        <v>0.996571717171717</v>
      </c>
      <c r="AH60" s="894"/>
    </row>
    <row r="61" spans="1:34" ht="19.2" customHeight="1">
      <c r="A61" s="907"/>
      <c r="B61" s="121" t="s">
        <v>132</v>
      </c>
      <c r="C61" s="617"/>
      <c r="D61" s="42" t="s">
        <v>66</v>
      </c>
      <c r="E61" s="43"/>
      <c r="F61" s="355">
        <v>10.09</v>
      </c>
      <c r="G61" s="44">
        <v>3659.9900000000002</v>
      </c>
      <c r="H61" s="45">
        <f t="shared" si="37"/>
        <v>36929.299100000004</v>
      </c>
      <c r="I61" s="6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1493.8734693877557</v>
      </c>
      <c r="O61" s="47">
        <f t="shared" si="39"/>
        <v>248.97891156462595</v>
      </c>
      <c r="P61" s="165">
        <f t="shared" si="40"/>
        <v>0</v>
      </c>
      <c r="Q61" s="49">
        <f t="shared" si="41"/>
        <v>-1.0210884353740539</v>
      </c>
      <c r="R61" s="621">
        <f t="shared" si="36"/>
        <v>0.99591564625850382</v>
      </c>
      <c r="S61" s="894"/>
      <c r="T61" s="50">
        <v>0.58611111111111114</v>
      </c>
      <c r="U61" s="50">
        <v>0.68819444444444444</v>
      </c>
      <c r="V61" s="142">
        <v>5</v>
      </c>
      <c r="W61" s="630">
        <f t="shared" si="42"/>
        <v>146.99999999999994</v>
      </c>
      <c r="X61" s="53"/>
      <c r="Y61" s="53"/>
      <c r="Z61" s="54"/>
      <c r="AA61" s="54"/>
      <c r="AB61" s="879"/>
      <c r="AC61" s="879"/>
      <c r="AD61" s="617"/>
      <c r="AE61" s="617"/>
      <c r="AF61" s="48">
        <f t="shared" si="6"/>
        <v>-6.1265306122443235</v>
      </c>
      <c r="AG61" s="621">
        <f t="shared" si="7"/>
        <v>0.99591564625850382</v>
      </c>
      <c r="AH61" s="894"/>
    </row>
    <row r="62" spans="1:34" ht="19.2" customHeight="1">
      <c r="A62" s="907"/>
      <c r="B62" s="121">
        <v>0</v>
      </c>
      <c r="C62" s="617"/>
      <c r="D62" s="42"/>
      <c r="E62" s="43"/>
      <c r="F62" s="355" t="s">
        <v>133</v>
      </c>
      <c r="G62" s="134"/>
      <c r="H62" s="45">
        <f t="shared" si="37"/>
        <v>0</v>
      </c>
      <c r="I62" s="619"/>
      <c r="J62" s="46"/>
      <c r="K62" s="44"/>
      <c r="L62" s="86"/>
      <c r="M62" s="62"/>
      <c r="N62" s="44"/>
      <c r="O62" s="47"/>
      <c r="P62" s="165"/>
      <c r="Q62" s="49"/>
      <c r="R62" s="621"/>
      <c r="S62" s="894"/>
      <c r="T62" s="166"/>
      <c r="U62" s="166"/>
      <c r="V62" s="142"/>
      <c r="W62" s="630">
        <f t="shared" si="42"/>
        <v>0</v>
      </c>
      <c r="X62" s="53"/>
      <c r="Y62" s="53"/>
      <c r="Z62" s="54"/>
      <c r="AA62" s="54"/>
      <c r="AB62" s="879"/>
      <c r="AC62" s="879"/>
      <c r="AD62" s="617"/>
      <c r="AE62" s="617"/>
      <c r="AF62" s="48">
        <f t="shared" si="6"/>
        <v>0</v>
      </c>
      <c r="AG62" s="621" t="e">
        <f t="shared" si="7"/>
        <v>#DIV/0!</v>
      </c>
      <c r="AH62" s="894"/>
    </row>
    <row r="63" spans="1:34" ht="19.2" customHeight="1">
      <c r="A63" s="907"/>
      <c r="B63" s="121">
        <v>0</v>
      </c>
      <c r="C63" s="617"/>
      <c r="D63" s="42"/>
      <c r="E63" s="43"/>
      <c r="F63" s="355" t="s">
        <v>133</v>
      </c>
      <c r="G63" s="134"/>
      <c r="H63" s="45">
        <f t="shared" si="37"/>
        <v>0</v>
      </c>
      <c r="I63" s="619"/>
      <c r="J63" s="46"/>
      <c r="K63" s="44"/>
      <c r="L63" s="86"/>
      <c r="M63" s="62" t="s">
        <v>15</v>
      </c>
      <c r="N63" s="44"/>
      <c r="O63" s="47"/>
      <c r="P63" s="165"/>
      <c r="Q63" s="49"/>
      <c r="R63" s="621"/>
      <c r="S63" s="894"/>
      <c r="T63" s="166"/>
      <c r="U63" s="166"/>
      <c r="V63" s="142"/>
      <c r="W63" s="630">
        <f t="shared" si="42"/>
        <v>0</v>
      </c>
      <c r="X63" s="53"/>
      <c r="Y63" s="53"/>
      <c r="Z63" s="54"/>
      <c r="AA63" s="54"/>
      <c r="AB63" s="879"/>
      <c r="AC63" s="879"/>
      <c r="AD63" s="617"/>
      <c r="AE63" s="617"/>
      <c r="AF63" s="48">
        <f t="shared" si="6"/>
        <v>0</v>
      </c>
      <c r="AG63" s="620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19"/>
      <c r="J64" s="167"/>
      <c r="K64" s="61"/>
      <c r="L64" s="86"/>
      <c r="M64" s="62"/>
      <c r="N64" s="44"/>
      <c r="O64" s="47"/>
      <c r="P64" s="165"/>
      <c r="Q64" s="49"/>
      <c r="R64" s="621"/>
      <c r="S64" s="894"/>
      <c r="T64" s="166"/>
      <c r="U64" s="166"/>
      <c r="V64" s="142"/>
      <c r="W64" s="630">
        <f t="shared" si="42"/>
        <v>0</v>
      </c>
      <c r="X64" s="619"/>
      <c r="Y64" s="619"/>
      <c r="Z64" s="54"/>
      <c r="AA64" s="54"/>
      <c r="AB64" s="879"/>
      <c r="AC64" s="879"/>
      <c r="AD64" s="617"/>
      <c r="AE64" s="617"/>
      <c r="AF64" s="48">
        <f t="shared" si="6"/>
        <v>0</v>
      </c>
      <c r="AG64" s="621" t="e">
        <f t="shared" si="7"/>
        <v>#DIV/0!</v>
      </c>
      <c r="AH64" s="894"/>
    </row>
    <row r="65" spans="1:34" ht="19.2" customHeight="1">
      <c r="A65" s="908"/>
      <c r="B65" s="97">
        <v>0</v>
      </c>
      <c r="C65" s="626"/>
      <c r="D65" s="42"/>
      <c r="E65" s="43"/>
      <c r="F65" s="355" t="s">
        <v>133</v>
      </c>
      <c r="G65" s="134"/>
      <c r="H65" s="45">
        <f t="shared" si="37"/>
        <v>0</v>
      </c>
      <c r="I65" s="619"/>
      <c r="J65" s="167"/>
      <c r="K65" s="61"/>
      <c r="L65" s="86"/>
      <c r="M65" s="62"/>
      <c r="N65" s="61"/>
      <c r="O65" s="77"/>
      <c r="P65" s="48"/>
      <c r="Q65" s="49"/>
      <c r="R65" s="621"/>
      <c r="S65" s="894"/>
      <c r="T65" s="166"/>
      <c r="U65" s="166"/>
      <c r="V65" s="142"/>
      <c r="W65" s="630">
        <f t="shared" si="42"/>
        <v>0</v>
      </c>
      <c r="X65" s="619"/>
      <c r="Y65" s="619"/>
      <c r="Z65" s="54"/>
      <c r="AA65" s="54"/>
      <c r="AB65" s="879"/>
      <c r="AC65" s="879"/>
      <c r="AD65" s="617"/>
      <c r="AE65" s="617"/>
      <c r="AF65" s="48">
        <f t="shared" si="6"/>
        <v>0</v>
      </c>
      <c r="AG65" s="621" t="e">
        <f t="shared" si="7"/>
        <v>#DIV/0!</v>
      </c>
      <c r="AH65" s="894"/>
    </row>
    <row r="66" spans="1:34" ht="19.2" customHeight="1">
      <c r="A66" s="908"/>
      <c r="B66" s="97">
        <v>0</v>
      </c>
      <c r="C66" s="626"/>
      <c r="D66" s="42"/>
      <c r="E66" s="43"/>
      <c r="F66" s="355" t="s">
        <v>133</v>
      </c>
      <c r="G66" s="134"/>
      <c r="H66" s="45">
        <f t="shared" si="37"/>
        <v>0</v>
      </c>
      <c r="I66" s="619"/>
      <c r="J66" s="167"/>
      <c r="K66" s="61"/>
      <c r="L66" s="86"/>
      <c r="M66" s="62"/>
      <c r="N66" s="61"/>
      <c r="O66" s="77"/>
      <c r="P66" s="48"/>
      <c r="Q66" s="49"/>
      <c r="R66" s="621"/>
      <c r="S66" s="894"/>
      <c r="T66" s="166"/>
      <c r="U66" s="166"/>
      <c r="V66" s="142"/>
      <c r="W66" s="630">
        <f t="shared" si="42"/>
        <v>0</v>
      </c>
      <c r="X66" s="619"/>
      <c r="Y66" s="619"/>
      <c r="Z66" s="54"/>
      <c r="AA66" s="54"/>
      <c r="AB66" s="879"/>
      <c r="AC66" s="879"/>
      <c r="AD66" s="617"/>
      <c r="AE66" s="617"/>
      <c r="AF66" s="48">
        <f t="shared" si="6"/>
        <v>0</v>
      </c>
      <c r="AG66" s="620" t="e">
        <f t="shared" si="7"/>
        <v>#DIV/0!</v>
      </c>
      <c r="AH66" s="894"/>
    </row>
    <row r="67" spans="1:34" ht="19.2" customHeight="1">
      <c r="A67" s="908"/>
      <c r="B67" s="97">
        <v>0</v>
      </c>
      <c r="C67" s="626"/>
      <c r="D67" s="42"/>
      <c r="E67" s="43"/>
      <c r="F67" s="355" t="s">
        <v>133</v>
      </c>
      <c r="G67" s="134"/>
      <c r="H67" s="45">
        <f>F67*G67</f>
        <v>0</v>
      </c>
      <c r="I67" s="619"/>
      <c r="J67" s="167"/>
      <c r="K67" s="61"/>
      <c r="L67" s="86"/>
      <c r="M67" s="62"/>
      <c r="N67" s="61"/>
      <c r="O67" s="77"/>
      <c r="P67" s="48"/>
      <c r="Q67" s="49"/>
      <c r="R67" s="621"/>
      <c r="S67" s="894"/>
      <c r="T67" s="166"/>
      <c r="U67" s="166"/>
      <c r="V67" s="142"/>
      <c r="W67" s="630">
        <f t="shared" si="42"/>
        <v>0</v>
      </c>
      <c r="X67" s="619"/>
      <c r="Y67" s="619"/>
      <c r="Z67" s="54"/>
      <c r="AA67" s="54"/>
      <c r="AB67" s="879"/>
      <c r="AC67" s="879"/>
      <c r="AD67" s="617"/>
      <c r="AE67" s="617"/>
      <c r="AF67" s="48">
        <f t="shared" si="6"/>
        <v>0</v>
      </c>
      <c r="AG67" s="621" t="e">
        <f t="shared" si="7"/>
        <v>#DIV/0!</v>
      </c>
      <c r="AH67" s="894"/>
    </row>
    <row r="68" spans="1:34" ht="19.2" customHeight="1">
      <c r="A68" s="908"/>
      <c r="B68" s="619">
        <v>0</v>
      </c>
      <c r="C68" s="626"/>
      <c r="D68" s="42"/>
      <c r="E68" s="43"/>
      <c r="F68" s="362" t="s">
        <v>133</v>
      </c>
      <c r="G68" s="134"/>
      <c r="H68" s="45">
        <f>F68*G68</f>
        <v>0</v>
      </c>
      <c r="I68" s="619"/>
      <c r="J68" s="167"/>
      <c r="K68" s="61"/>
      <c r="L68" s="86"/>
      <c r="M68" s="62"/>
      <c r="N68" s="61"/>
      <c r="O68" s="77"/>
      <c r="P68" s="48"/>
      <c r="Q68" s="49"/>
      <c r="R68" s="621"/>
      <c r="S68" s="894"/>
      <c r="T68" s="166"/>
      <c r="U68" s="166"/>
      <c r="V68" s="142"/>
      <c r="W68" s="630">
        <f t="shared" si="42"/>
        <v>0</v>
      </c>
      <c r="X68" s="619"/>
      <c r="Y68" s="619"/>
      <c r="Z68" s="54"/>
      <c r="AA68" s="54"/>
      <c r="AB68" s="879"/>
      <c r="AC68" s="879"/>
      <c r="AD68" s="617"/>
      <c r="AE68" s="617"/>
      <c r="AF68" s="48"/>
      <c r="AG68" s="621"/>
      <c r="AH68" s="894"/>
    </row>
    <row r="69" spans="1:34" ht="19.2" customHeight="1">
      <c r="A69" s="908"/>
      <c r="B69" s="168">
        <v>0</v>
      </c>
      <c r="C69" s="6" t="s">
        <v>905</v>
      </c>
      <c r="D69" s="875" t="s">
        <v>895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1481.7958945636574</v>
      </c>
      <c r="O69" s="73">
        <f t="shared" si="43"/>
        <v>225.91718039073834</v>
      </c>
      <c r="P69" s="48">
        <f>M69-J69</f>
        <v>0</v>
      </c>
      <c r="Q69" s="49">
        <f>N69-K69</f>
        <v>-18.204105436342616</v>
      </c>
      <c r="R69" s="172">
        <f t="shared" ref="R69:R75" si="44">O69/L69</f>
        <v>0.98838766420948021</v>
      </c>
      <c r="S69" s="894"/>
      <c r="T69" s="141"/>
      <c r="U69" s="141"/>
      <c r="V69" s="44"/>
      <c r="W69" s="63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1</v>
      </c>
      <c r="AF69" s="48">
        <f t="shared" si="6"/>
        <v>-18.204105436342616</v>
      </c>
      <c r="AG69" s="621">
        <f t="shared" si="7"/>
        <v>0.98786392970910497</v>
      </c>
      <c r="AH69" s="894"/>
    </row>
    <row r="70" spans="1:34" ht="19.2" customHeight="1">
      <c r="A70" s="909" t="s">
        <v>1124</v>
      </c>
      <c r="B70" s="619" t="s">
        <v>130</v>
      </c>
      <c r="C70" s="97"/>
      <c r="D70" s="42" t="s">
        <v>61</v>
      </c>
      <c r="E70" s="43"/>
      <c r="F70" s="355">
        <v>43.14</v>
      </c>
      <c r="G70" s="57">
        <v>1882</v>
      </c>
      <c r="H70" s="45">
        <f>F70*G70</f>
        <v>81189.48</v>
      </c>
      <c r="I70" s="619"/>
      <c r="J70" s="46">
        <v>17</v>
      </c>
      <c r="K70" s="44">
        <v>1500</v>
      </c>
      <c r="L70" s="47">
        <v>88.235294117647058</v>
      </c>
      <c r="M70" s="631">
        <v>16</v>
      </c>
      <c r="N70" s="44">
        <f t="shared" ref="N70:N75" si="45">G70/W70*60</f>
        <v>1429.3670886075943</v>
      </c>
      <c r="O70" s="47">
        <f t="shared" ref="O70:O75" si="46">N70/M70</f>
        <v>89.335443037974642</v>
      </c>
      <c r="P70" s="48">
        <f t="shared" ref="P70:P75" si="47">M70-J70</f>
        <v>-1</v>
      </c>
      <c r="Q70" s="49">
        <f t="shared" ref="Q70:Q75" si="48">O70-L70</f>
        <v>1.1001489203275838</v>
      </c>
      <c r="R70" s="621">
        <f t="shared" si="44"/>
        <v>1.0124683544303792</v>
      </c>
      <c r="S70" s="894">
        <f>R82</f>
        <v>0.89925208506087406</v>
      </c>
      <c r="T70" s="50">
        <v>0.25</v>
      </c>
      <c r="U70" s="50">
        <v>0.30486111111111114</v>
      </c>
      <c r="V70" s="619">
        <v>5</v>
      </c>
      <c r="W70" s="630">
        <f>(U70-T70)*24*60</f>
        <v>79.000000000000043</v>
      </c>
      <c r="X70" s="619"/>
      <c r="Y70" s="619"/>
      <c r="Z70" s="54"/>
      <c r="AA70" s="54"/>
      <c r="AB70" s="879"/>
      <c r="AC70" s="879"/>
      <c r="AD70" s="617"/>
      <c r="AE70" s="617"/>
      <c r="AF70" s="48">
        <f t="shared" si="6"/>
        <v>-70.632911392405731</v>
      </c>
      <c r="AG70" s="621">
        <f t="shared" si="7"/>
        <v>0.95291139240506284</v>
      </c>
      <c r="AH70" s="894">
        <f>AG82</f>
        <v>0.89277515826858078</v>
      </c>
    </row>
    <row r="71" spans="1:34" ht="19.2" customHeight="1">
      <c r="A71" s="909"/>
      <c r="B71" s="619" t="s">
        <v>129</v>
      </c>
      <c r="C71" s="41"/>
      <c r="D71" s="173" t="s">
        <v>197</v>
      </c>
      <c r="E71" s="43"/>
      <c r="F71" s="355">
        <v>62.13</v>
      </c>
      <c r="G71" s="44">
        <v>1876</v>
      </c>
      <c r="H71" s="45">
        <f>F71*G71</f>
        <v>116555.88</v>
      </c>
      <c r="I71" s="619"/>
      <c r="J71" s="46">
        <v>14</v>
      </c>
      <c r="K71" s="174">
        <v>1500</v>
      </c>
      <c r="L71" s="47">
        <v>107.14285714285714</v>
      </c>
      <c r="M71" s="628">
        <v>14</v>
      </c>
      <c r="N71" s="44">
        <f t="shared" si="45"/>
        <v>1443.076923076924</v>
      </c>
      <c r="O71" s="47">
        <f t="shared" si="46"/>
        <v>103.07692307692314</v>
      </c>
      <c r="P71" s="48">
        <f t="shared" si="47"/>
        <v>0</v>
      </c>
      <c r="Q71" s="49">
        <f t="shared" si="48"/>
        <v>-4.0659340659340018</v>
      </c>
      <c r="R71" s="621">
        <f t="shared" si="44"/>
        <v>0.96205128205128265</v>
      </c>
      <c r="S71" s="894"/>
      <c r="T71" s="50">
        <v>0.32013888888888892</v>
      </c>
      <c r="U71" s="50">
        <v>0.37430555555555556</v>
      </c>
      <c r="V71" s="619">
        <v>22</v>
      </c>
      <c r="W71" s="630">
        <f t="shared" ref="W71:W81" si="49">(U71-T71)*24*60</f>
        <v>77.999999999999957</v>
      </c>
      <c r="X71" s="53">
        <v>0.30902777777777779</v>
      </c>
      <c r="Y71" s="53">
        <v>0.31944444444444448</v>
      </c>
      <c r="Z71" s="54"/>
      <c r="AA71" s="54"/>
      <c r="AB71" s="879"/>
      <c r="AC71" s="879"/>
      <c r="AD71" s="617">
        <v>1</v>
      </c>
      <c r="AE71" s="617">
        <v>1</v>
      </c>
      <c r="AF71" s="48">
        <f>N71-K71</f>
        <v>-56.923076923075996</v>
      </c>
      <c r="AG71" s="621">
        <f>N71/K71</f>
        <v>0.96205128205128265</v>
      </c>
      <c r="AH71" s="894"/>
    </row>
    <row r="72" spans="1:34" ht="19.2" customHeight="1">
      <c r="A72" s="909"/>
      <c r="B72" s="619" t="s">
        <v>128</v>
      </c>
      <c r="C72" s="66"/>
      <c r="D72" s="173" t="s">
        <v>72</v>
      </c>
      <c r="E72" s="43"/>
      <c r="F72" s="355">
        <v>53.36</v>
      </c>
      <c r="G72" s="44">
        <v>3734.6400000000003</v>
      </c>
      <c r="H72" s="45">
        <f t="shared" ref="H72:H80" si="50">F72*G72</f>
        <v>199280.3904</v>
      </c>
      <c r="I72" s="619"/>
      <c r="J72" s="87">
        <v>19</v>
      </c>
      <c r="K72" s="57">
        <v>1636</v>
      </c>
      <c r="L72" s="86">
        <v>86.10526315789474</v>
      </c>
      <c r="M72" s="631">
        <v>19</v>
      </c>
      <c r="N72" s="44">
        <f t="shared" si="45"/>
        <v>1358.0509090909093</v>
      </c>
      <c r="O72" s="47">
        <f t="shared" si="46"/>
        <v>71.476363636363644</v>
      </c>
      <c r="P72" s="48">
        <f t="shared" si="47"/>
        <v>0</v>
      </c>
      <c r="Q72" s="49">
        <f t="shared" si="48"/>
        <v>-14.628899521531096</v>
      </c>
      <c r="R72" s="621">
        <f t="shared" si="44"/>
        <v>0.83010446765947998</v>
      </c>
      <c r="S72" s="894"/>
      <c r="T72" s="50">
        <v>0.37986111111111109</v>
      </c>
      <c r="U72" s="50">
        <v>0.49444444444444441</v>
      </c>
      <c r="V72" s="619">
        <v>8</v>
      </c>
      <c r="W72" s="630">
        <f t="shared" si="49"/>
        <v>164.99999999999997</v>
      </c>
      <c r="X72" s="53"/>
      <c r="Y72" s="53"/>
      <c r="Z72" s="54"/>
      <c r="AA72" s="54"/>
      <c r="AB72" s="879"/>
      <c r="AC72" s="879"/>
      <c r="AD72" s="617"/>
      <c r="AE72" s="617"/>
      <c r="AF72" s="48">
        <f>N72-K72</f>
        <v>-277.94909090909073</v>
      </c>
      <c r="AG72" s="621">
        <f>N72/K72</f>
        <v>0.83010446765947998</v>
      </c>
      <c r="AH72" s="894"/>
    </row>
    <row r="73" spans="1:34" ht="19.2" customHeight="1">
      <c r="A73" s="909"/>
      <c r="B73" s="619" t="s">
        <v>128</v>
      </c>
      <c r="C73" s="175"/>
      <c r="D73" s="176" t="s">
        <v>73</v>
      </c>
      <c r="E73" s="177"/>
      <c r="F73" s="355">
        <v>53.76</v>
      </c>
      <c r="G73" s="44">
        <v>2720</v>
      </c>
      <c r="H73" s="45">
        <f t="shared" si="50"/>
        <v>146227.19999999998</v>
      </c>
      <c r="I73" s="617"/>
      <c r="J73" s="178">
        <v>16</v>
      </c>
      <c r="K73" s="179">
        <v>1440</v>
      </c>
      <c r="L73" s="86">
        <v>90</v>
      </c>
      <c r="M73" s="628">
        <v>17</v>
      </c>
      <c r="N73" s="44">
        <f t="shared" si="45"/>
        <v>1326.8292682926824</v>
      </c>
      <c r="O73" s="47">
        <f t="shared" si="46"/>
        <v>78.048780487804848</v>
      </c>
      <c r="P73" s="48">
        <f t="shared" si="47"/>
        <v>1</v>
      </c>
      <c r="Q73" s="49">
        <f t="shared" si="48"/>
        <v>-11.951219512195152</v>
      </c>
      <c r="R73" s="621">
        <f t="shared" si="44"/>
        <v>0.86720867208672048</v>
      </c>
      <c r="S73" s="894"/>
      <c r="T73" s="50">
        <v>0.53472222222222221</v>
      </c>
      <c r="U73" s="50">
        <v>0.62013888888888891</v>
      </c>
      <c r="V73" s="619">
        <v>5</v>
      </c>
      <c r="W73" s="630">
        <f t="shared" si="49"/>
        <v>123.00000000000004</v>
      </c>
      <c r="X73" s="180"/>
      <c r="Y73" s="180"/>
      <c r="Z73" s="124"/>
      <c r="AA73" s="124"/>
      <c r="AB73" s="879"/>
      <c r="AC73" s="879"/>
      <c r="AD73" s="617"/>
      <c r="AE73" s="617"/>
      <c r="AF73" s="48">
        <f>N73-K73</f>
        <v>-113.1707317073176</v>
      </c>
      <c r="AG73" s="621">
        <f>N73/K73</f>
        <v>0.9214092140921406</v>
      </c>
      <c r="AH73" s="894"/>
    </row>
    <row r="74" spans="1:34" ht="19.2" customHeight="1">
      <c r="A74" s="909"/>
      <c r="B74" s="619" t="s">
        <v>128</v>
      </c>
      <c r="C74" s="175"/>
      <c r="D74" s="176" t="s">
        <v>74</v>
      </c>
      <c r="E74" s="177"/>
      <c r="F74" s="355">
        <v>47.51</v>
      </c>
      <c r="G74" s="44">
        <v>2223</v>
      </c>
      <c r="H74" s="45">
        <f t="shared" si="50"/>
        <v>105614.73</v>
      </c>
      <c r="I74" s="619"/>
      <c r="J74" s="46">
        <v>17</v>
      </c>
      <c r="K74" s="174">
        <v>1440</v>
      </c>
      <c r="L74" s="47">
        <v>84.705882352941174</v>
      </c>
      <c r="M74" s="631">
        <v>17</v>
      </c>
      <c r="N74" s="44">
        <f t="shared" si="45"/>
        <v>1320.5940594059412</v>
      </c>
      <c r="O74" s="47">
        <f t="shared" si="46"/>
        <v>77.682003494467125</v>
      </c>
      <c r="P74" s="48">
        <f t="shared" si="47"/>
        <v>0</v>
      </c>
      <c r="Q74" s="49">
        <f t="shared" si="48"/>
        <v>-7.023878858474049</v>
      </c>
      <c r="R74" s="621">
        <f t="shared" si="44"/>
        <v>0.91707920792079245</v>
      </c>
      <c r="S74" s="894"/>
      <c r="T74" s="50">
        <v>0.63611111111111107</v>
      </c>
      <c r="U74" s="50">
        <v>0.70624999999999993</v>
      </c>
      <c r="V74" s="619">
        <v>23</v>
      </c>
      <c r="W74" s="630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879"/>
      <c r="AC74" s="879"/>
      <c r="AD74" s="617"/>
      <c r="AE74" s="617"/>
      <c r="AF74" s="48">
        <f t="shared" ref="AF74:AF80" si="51">N74-K74</f>
        <v>-119.40594059405885</v>
      </c>
      <c r="AG74" s="621">
        <f t="shared" ref="AG74:AG80" si="52">N74/K74</f>
        <v>0.91707920792079245</v>
      </c>
      <c r="AH74" s="894"/>
    </row>
    <row r="75" spans="1:34" ht="19.2" customHeight="1">
      <c r="A75" s="909"/>
      <c r="B75" s="619" t="s">
        <v>128</v>
      </c>
      <c r="C75" s="66"/>
      <c r="D75" s="173" t="s">
        <v>72</v>
      </c>
      <c r="E75" s="43"/>
      <c r="F75" s="355">
        <v>53.36</v>
      </c>
      <c r="G75" s="57">
        <v>1292.76</v>
      </c>
      <c r="H75" s="45">
        <f t="shared" si="50"/>
        <v>68981.673599999995</v>
      </c>
      <c r="I75" s="619">
        <v>1</v>
      </c>
      <c r="J75" s="87">
        <v>19</v>
      </c>
      <c r="K75" s="57">
        <v>1636</v>
      </c>
      <c r="L75" s="86">
        <v>86.10526315789474</v>
      </c>
      <c r="M75" s="631">
        <v>19</v>
      </c>
      <c r="N75" s="44">
        <f t="shared" si="45"/>
        <v>1292.7600000000011</v>
      </c>
      <c r="O75" s="47">
        <f t="shared" si="46"/>
        <v>68.040000000000063</v>
      </c>
      <c r="P75" s="48">
        <f t="shared" si="47"/>
        <v>0</v>
      </c>
      <c r="Q75" s="49">
        <f t="shared" si="48"/>
        <v>-18.065263157894677</v>
      </c>
      <c r="R75" s="621">
        <f t="shared" si="44"/>
        <v>0.79019559902200565</v>
      </c>
      <c r="S75" s="894"/>
      <c r="T75" s="50">
        <v>0.71180555555555547</v>
      </c>
      <c r="U75" s="50">
        <v>0.7534722222222221</v>
      </c>
      <c r="V75" s="619">
        <v>8</v>
      </c>
      <c r="W75" s="630">
        <f t="shared" si="49"/>
        <v>59.999999999999943</v>
      </c>
      <c r="X75" s="180"/>
      <c r="Y75" s="180"/>
      <c r="Z75" s="124"/>
      <c r="AA75" s="124"/>
      <c r="AB75" s="879"/>
      <c r="AC75" s="879"/>
      <c r="AD75" s="617"/>
      <c r="AE75" s="617"/>
      <c r="AF75" s="48">
        <f t="shared" si="51"/>
        <v>-343.23999999999887</v>
      </c>
      <c r="AG75" s="621">
        <f t="shared" si="52"/>
        <v>0.79019559902200553</v>
      </c>
      <c r="AH75" s="894"/>
    </row>
    <row r="76" spans="1:34" ht="19.2" customHeight="1">
      <c r="A76" s="909"/>
      <c r="B76" s="6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19"/>
      <c r="J76" s="178"/>
      <c r="K76" s="179"/>
      <c r="L76" s="86"/>
      <c r="M76" s="628"/>
      <c r="N76" s="44"/>
      <c r="O76" s="47"/>
      <c r="P76" s="48"/>
      <c r="Q76" s="49"/>
      <c r="R76" s="621"/>
      <c r="S76" s="894"/>
      <c r="T76" s="50"/>
      <c r="U76" s="50"/>
      <c r="V76" s="619" t="s">
        <v>15</v>
      </c>
      <c r="W76" s="630">
        <f t="shared" si="49"/>
        <v>0</v>
      </c>
      <c r="X76" s="180"/>
      <c r="Y76" s="180"/>
      <c r="Z76" s="124"/>
      <c r="AA76" s="124"/>
      <c r="AB76" s="879"/>
      <c r="AC76" s="879"/>
      <c r="AD76" s="617"/>
      <c r="AE76" s="617"/>
      <c r="AF76" s="48">
        <f t="shared" si="51"/>
        <v>0</v>
      </c>
      <c r="AG76" s="621" t="e">
        <f t="shared" si="52"/>
        <v>#DIV/0!</v>
      </c>
      <c r="AH76" s="894"/>
    </row>
    <row r="77" spans="1:34" ht="19.2" customHeight="1">
      <c r="A77" s="909"/>
      <c r="B77" s="619">
        <v>0</v>
      </c>
      <c r="C77" s="626"/>
      <c r="D77" s="42"/>
      <c r="E77" s="43"/>
      <c r="F77" s="355" t="s">
        <v>133</v>
      </c>
      <c r="G77" s="174"/>
      <c r="H77" s="45">
        <f t="shared" si="50"/>
        <v>0</v>
      </c>
      <c r="I77" s="617"/>
      <c r="J77" s="46"/>
      <c r="K77" s="174"/>
      <c r="L77" s="47"/>
      <c r="M77" s="628"/>
      <c r="N77" s="44"/>
      <c r="O77" s="47"/>
      <c r="P77" s="48"/>
      <c r="Q77" s="49"/>
      <c r="R77" s="621"/>
      <c r="S77" s="894"/>
      <c r="T77" s="50"/>
      <c r="U77" s="50"/>
      <c r="V77" s="619"/>
      <c r="W77" s="630">
        <f t="shared" si="49"/>
        <v>0</v>
      </c>
      <c r="X77" s="180"/>
      <c r="Y77" s="180"/>
      <c r="Z77" s="124"/>
      <c r="AA77" s="124"/>
      <c r="AB77" s="879"/>
      <c r="AC77" s="879"/>
      <c r="AD77" s="617"/>
      <c r="AE77" s="617"/>
      <c r="AF77" s="48">
        <f t="shared" si="51"/>
        <v>0</v>
      </c>
      <c r="AG77" s="621" t="e">
        <f t="shared" si="52"/>
        <v>#DIV/0!</v>
      </c>
      <c r="AH77" s="894"/>
    </row>
    <row r="78" spans="1:34" ht="19.2" customHeight="1">
      <c r="A78" s="909"/>
      <c r="B78" s="619">
        <v>0</v>
      </c>
      <c r="C78" s="626"/>
      <c r="D78" s="42"/>
      <c r="E78" s="43"/>
      <c r="F78" s="355" t="s">
        <v>133</v>
      </c>
      <c r="G78" s="57"/>
      <c r="H78" s="45">
        <f t="shared" si="50"/>
        <v>0</v>
      </c>
      <c r="I78" s="617"/>
      <c r="J78" s="87"/>
      <c r="K78" s="57"/>
      <c r="L78" s="86"/>
      <c r="M78" s="628"/>
      <c r="N78" s="44"/>
      <c r="O78" s="47"/>
      <c r="P78" s="48"/>
      <c r="Q78" s="49"/>
      <c r="R78" s="621"/>
      <c r="S78" s="894"/>
      <c r="T78" s="50"/>
      <c r="U78" s="50"/>
      <c r="V78" s="619"/>
      <c r="W78" s="630">
        <f t="shared" si="49"/>
        <v>0</v>
      </c>
      <c r="X78" s="180"/>
      <c r="Y78" s="180"/>
      <c r="Z78" s="124"/>
      <c r="AA78" s="124"/>
      <c r="AB78" s="879"/>
      <c r="AC78" s="879"/>
      <c r="AD78" s="617"/>
      <c r="AE78" s="617"/>
      <c r="AF78" s="48">
        <f t="shared" si="51"/>
        <v>0</v>
      </c>
      <c r="AG78" s="621" t="e">
        <f t="shared" si="52"/>
        <v>#DIV/0!</v>
      </c>
      <c r="AH78" s="894"/>
    </row>
    <row r="79" spans="1:34" ht="19.2" customHeight="1">
      <c r="A79" s="909"/>
      <c r="B79" s="6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7"/>
      <c r="J79" s="87"/>
      <c r="K79" s="57"/>
      <c r="L79" s="86"/>
      <c r="M79" s="628"/>
      <c r="N79" s="57"/>
      <c r="O79" s="181"/>
      <c r="P79" s="108"/>
      <c r="Q79" s="182"/>
      <c r="R79" s="109"/>
      <c r="S79" s="894"/>
      <c r="T79" s="50"/>
      <c r="U79" s="50"/>
      <c r="V79" s="619"/>
      <c r="W79" s="630">
        <f t="shared" si="49"/>
        <v>0</v>
      </c>
      <c r="X79" s="180"/>
      <c r="Y79" s="180"/>
      <c r="Z79" s="124"/>
      <c r="AA79" s="124"/>
      <c r="AB79" s="879"/>
      <c r="AC79" s="879"/>
      <c r="AD79" s="617"/>
      <c r="AE79" s="617"/>
      <c r="AF79" s="48">
        <f t="shared" si="51"/>
        <v>0</v>
      </c>
      <c r="AG79" s="621" t="e">
        <f t="shared" si="52"/>
        <v>#DIV/0!</v>
      </c>
      <c r="AH79" s="894"/>
    </row>
    <row r="80" spans="1:34" ht="19.2" customHeight="1">
      <c r="A80" s="909"/>
      <c r="B80" s="619">
        <v>0</v>
      </c>
      <c r="C80" s="626"/>
      <c r="D80" s="42"/>
      <c r="E80" s="43"/>
      <c r="F80" s="355"/>
      <c r="G80" s="57"/>
      <c r="H80" s="45">
        <f t="shared" si="50"/>
        <v>0</v>
      </c>
      <c r="I80" s="617"/>
      <c r="J80" s="87"/>
      <c r="K80" s="57"/>
      <c r="L80" s="86"/>
      <c r="M80" s="628"/>
      <c r="N80" s="57"/>
      <c r="O80" s="183"/>
      <c r="P80" s="54"/>
      <c r="Q80" s="88"/>
      <c r="R80" s="623"/>
      <c r="S80" s="894"/>
      <c r="T80" s="50"/>
      <c r="U80" s="50"/>
      <c r="V80" s="619"/>
      <c r="W80" s="630">
        <f t="shared" si="49"/>
        <v>0</v>
      </c>
      <c r="X80" s="180"/>
      <c r="Y80" s="180"/>
      <c r="Z80" s="124"/>
      <c r="AA80" s="124"/>
      <c r="AB80" s="879"/>
      <c r="AC80" s="879"/>
      <c r="AD80" s="617"/>
      <c r="AE80" s="617"/>
      <c r="AF80" s="48">
        <f t="shared" si="51"/>
        <v>0</v>
      </c>
      <c r="AG80" s="621" t="e">
        <f t="shared" si="52"/>
        <v>#DIV/0!</v>
      </c>
      <c r="AH80" s="894"/>
    </row>
    <row r="81" spans="1:34" ht="19.2" customHeight="1">
      <c r="A81" s="909"/>
      <c r="B81" s="619">
        <v>0</v>
      </c>
      <c r="C81" s="626"/>
      <c r="D81" s="42"/>
      <c r="E81" s="43"/>
      <c r="F81" s="362"/>
      <c r="G81" s="57"/>
      <c r="H81" s="84"/>
      <c r="I81" s="617"/>
      <c r="J81" s="87"/>
      <c r="K81" s="57"/>
      <c r="L81" s="86"/>
      <c r="M81" s="628"/>
      <c r="N81" s="57"/>
      <c r="O81" s="183"/>
      <c r="P81" s="54"/>
      <c r="Q81" s="88"/>
      <c r="R81" s="623"/>
      <c r="S81" s="894"/>
      <c r="T81" s="50"/>
      <c r="U81" s="50"/>
      <c r="V81" s="619"/>
      <c r="W81" s="630">
        <f t="shared" si="49"/>
        <v>0</v>
      </c>
      <c r="X81" s="180"/>
      <c r="Y81" s="180"/>
      <c r="Z81" s="124"/>
      <c r="AA81" s="124"/>
      <c r="AB81" s="879"/>
      <c r="AC81" s="879"/>
      <c r="AD81" s="617"/>
      <c r="AE81" s="617"/>
      <c r="AF81" s="48"/>
      <c r="AG81" s="125"/>
      <c r="AH81" s="894"/>
    </row>
    <row r="82" spans="1:34" ht="19.2" customHeight="1">
      <c r="A82" s="910"/>
      <c r="B82" s="168">
        <v>0</v>
      </c>
      <c r="C82" s="100" t="s">
        <v>907</v>
      </c>
      <c r="D82" s="875" t="s">
        <v>895</v>
      </c>
      <c r="E82" s="875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1361.7797080790085</v>
      </c>
      <c r="O82" s="184">
        <f t="shared" si="53"/>
        <v>81.276585622255581</v>
      </c>
      <c r="P82" s="116">
        <f>M82-J82</f>
        <v>0</v>
      </c>
      <c r="Q82" s="117">
        <f>N82-K82</f>
        <v>-163.55362525432474</v>
      </c>
      <c r="R82" s="172">
        <f>O82/L82</f>
        <v>0.89925208506087406</v>
      </c>
      <c r="S82" s="894"/>
      <c r="T82" s="50"/>
      <c r="U82" s="50"/>
      <c r="V82" s="619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1</v>
      </c>
      <c r="AF82" s="48">
        <f>N82-K82</f>
        <v>-163.55362525432474</v>
      </c>
      <c r="AG82" s="621">
        <f>N82/K82</f>
        <v>0.89277515826858078</v>
      </c>
      <c r="AH82" s="894"/>
    </row>
    <row r="83" spans="1:34" ht="19.2" customHeight="1">
      <c r="A83" s="902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2819.52</v>
      </c>
      <c r="H83" s="84">
        <f t="shared" ref="H83:H94" si="54">F83*G83</f>
        <v>142865.0784</v>
      </c>
      <c r="I83" s="617"/>
      <c r="J83" s="87">
        <v>19</v>
      </c>
      <c r="K83" s="57">
        <v>1500</v>
      </c>
      <c r="L83" s="86">
        <v>78.94736842105263</v>
      </c>
      <c r="M83" s="628">
        <v>18</v>
      </c>
      <c r="N83" s="57">
        <f t="shared" ref="N83:N89" si="55">G83/W83*60</f>
        <v>1342.6285714285718</v>
      </c>
      <c r="O83" s="183">
        <f t="shared" ref="O83:O89" si="56">N83/M83</f>
        <v>74.59047619047621</v>
      </c>
      <c r="P83" s="54">
        <f t="shared" ref="P83:P89" si="57">M83-J83</f>
        <v>-1</v>
      </c>
      <c r="Q83" s="88">
        <f t="shared" ref="Q83:Q89" si="58">O83-L83</f>
        <v>-4.3568922305764204</v>
      </c>
      <c r="R83" s="185">
        <f t="shared" ref="R83:R89" si="59">O83/L83</f>
        <v>0.94481269841269866</v>
      </c>
      <c r="S83" s="894">
        <f>R95</f>
        <v>0.86960615794810048</v>
      </c>
      <c r="T83" s="50">
        <v>0.33333333333333331</v>
      </c>
      <c r="U83" s="50">
        <v>0.42083333333333328</v>
      </c>
      <c r="V83" s="619">
        <v>5</v>
      </c>
      <c r="W83" s="630">
        <f t="shared" ref="W83:W93" si="60">(U83-T83)*24*60</f>
        <v>125.99999999999996</v>
      </c>
      <c r="X83" s="53"/>
      <c r="Y83" s="53"/>
      <c r="Z83" s="54"/>
      <c r="AA83" s="54"/>
      <c r="AB83" s="879"/>
      <c r="AC83" s="879"/>
      <c r="AD83" s="617"/>
      <c r="AE83" s="617"/>
      <c r="AF83" s="48">
        <f t="shared" ref="AF83:AF173" si="61">N83-K83</f>
        <v>-157.37142857142817</v>
      </c>
      <c r="AG83" s="621">
        <f t="shared" ref="AG83:AG173" si="62">N83/K83</f>
        <v>0.8950857142857146</v>
      </c>
      <c r="AH83" s="894">
        <f>AG95</f>
        <v>0.8627179221989113</v>
      </c>
    </row>
    <row r="84" spans="1:34" ht="19.2" customHeight="1">
      <c r="A84" s="903"/>
      <c r="B84" s="110" t="s">
        <v>128</v>
      </c>
      <c r="C84" s="626"/>
      <c r="D84" s="186" t="s">
        <v>185</v>
      </c>
      <c r="E84" s="43"/>
      <c r="F84" s="362">
        <v>61.02</v>
      </c>
      <c r="G84" s="44">
        <v>2405</v>
      </c>
      <c r="H84" s="84">
        <f t="shared" si="54"/>
        <v>146753.1</v>
      </c>
      <c r="I84" s="619"/>
      <c r="J84" s="87">
        <v>17</v>
      </c>
      <c r="K84" s="57">
        <v>1440</v>
      </c>
      <c r="L84" s="86">
        <v>84.705882352941174</v>
      </c>
      <c r="M84" s="628">
        <v>17</v>
      </c>
      <c r="N84" s="57">
        <f t="shared" si="55"/>
        <v>1311.8181818181815</v>
      </c>
      <c r="O84" s="183">
        <f t="shared" si="56"/>
        <v>77.165775401069496</v>
      </c>
      <c r="P84" s="54">
        <f t="shared" si="57"/>
        <v>0</v>
      </c>
      <c r="Q84" s="88">
        <f t="shared" si="58"/>
        <v>-7.5401069518716781</v>
      </c>
      <c r="R84" s="185">
        <f t="shared" si="59"/>
        <v>0.91098484848484829</v>
      </c>
      <c r="S84" s="894"/>
      <c r="T84" s="50">
        <v>0.4368055555555555</v>
      </c>
      <c r="U84" s="50">
        <v>0.5131944444444444</v>
      </c>
      <c r="V84" s="619">
        <v>23</v>
      </c>
      <c r="W84" s="630">
        <f t="shared" si="60"/>
        <v>110.00000000000001</v>
      </c>
      <c r="X84" s="53">
        <v>0.42499999999999999</v>
      </c>
      <c r="Y84" s="53">
        <v>0.43611111111111112</v>
      </c>
      <c r="Z84" s="54"/>
      <c r="AA84" s="54"/>
      <c r="AB84" s="879"/>
      <c r="AC84" s="879"/>
      <c r="AD84" s="617"/>
      <c r="AE84" s="617"/>
      <c r="AF84" s="48">
        <f t="shared" si="61"/>
        <v>-128.18181818181847</v>
      </c>
      <c r="AG84" s="621">
        <f t="shared" si="62"/>
        <v>0.91098484848484829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1009</v>
      </c>
      <c r="H85" s="84">
        <f t="shared" si="54"/>
        <v>54576.810000000005</v>
      </c>
      <c r="I85" s="619"/>
      <c r="J85" s="87">
        <v>20</v>
      </c>
      <c r="K85" s="57">
        <v>1350</v>
      </c>
      <c r="L85" s="86">
        <v>67.5</v>
      </c>
      <c r="M85" s="628">
        <v>20</v>
      </c>
      <c r="N85" s="57">
        <f t="shared" si="55"/>
        <v>1043.7931034482765</v>
      </c>
      <c r="O85" s="183">
        <f t="shared" si="56"/>
        <v>52.189655172413822</v>
      </c>
      <c r="P85" s="54">
        <f t="shared" si="57"/>
        <v>0</v>
      </c>
      <c r="Q85" s="88">
        <f t="shared" si="58"/>
        <v>-15.310344827586178</v>
      </c>
      <c r="R85" s="185">
        <f t="shared" si="59"/>
        <v>0.77318007662835286</v>
      </c>
      <c r="S85" s="894"/>
      <c r="T85" s="50">
        <v>0.55416666666666659</v>
      </c>
      <c r="U85" s="50">
        <v>0.59444444444444433</v>
      </c>
      <c r="V85" s="619">
        <v>6</v>
      </c>
      <c r="W85" s="630">
        <f t="shared" si="60"/>
        <v>57.999999999999957</v>
      </c>
      <c r="X85" s="53"/>
      <c r="Y85" s="53"/>
      <c r="Z85" s="54"/>
      <c r="AA85" s="54"/>
      <c r="AB85" s="879"/>
      <c r="AC85" s="879"/>
      <c r="AD85" s="617"/>
      <c r="AE85" s="617"/>
      <c r="AF85" s="48">
        <f t="shared" si="61"/>
        <v>-306.2068965517235</v>
      </c>
      <c r="AG85" s="621">
        <f t="shared" si="62"/>
        <v>0.77318007662835297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2390</v>
      </c>
      <c r="H86" s="84">
        <f t="shared" si="54"/>
        <v>146005.1</v>
      </c>
      <c r="I86" s="619"/>
      <c r="J86" s="87">
        <v>17</v>
      </c>
      <c r="K86" s="57">
        <v>1440</v>
      </c>
      <c r="L86" s="86">
        <v>84.705882352941174</v>
      </c>
      <c r="M86" s="628">
        <v>17</v>
      </c>
      <c r="N86" s="57">
        <f t="shared" si="55"/>
        <v>1246.9565217391314</v>
      </c>
      <c r="O86" s="183">
        <f t="shared" si="56"/>
        <v>73.350383631713612</v>
      </c>
      <c r="P86" s="54">
        <f t="shared" si="57"/>
        <v>0</v>
      </c>
      <c r="Q86" s="88">
        <f t="shared" si="58"/>
        <v>-11.355498721227562</v>
      </c>
      <c r="R86" s="185">
        <f t="shared" si="59"/>
        <v>0.86594202898550798</v>
      </c>
      <c r="S86" s="894"/>
      <c r="T86" s="50">
        <v>0.59930555555555542</v>
      </c>
      <c r="U86" s="50">
        <v>0.67916666666666647</v>
      </c>
      <c r="V86" s="619">
        <v>7</v>
      </c>
      <c r="W86" s="630">
        <f t="shared" si="60"/>
        <v>114.99999999999991</v>
      </c>
      <c r="X86" s="53"/>
      <c r="Y86" s="53"/>
      <c r="Z86" s="54"/>
      <c r="AA86" s="54"/>
      <c r="AB86" s="879"/>
      <c r="AC86" s="879"/>
      <c r="AD86" s="617"/>
      <c r="AE86" s="617"/>
      <c r="AF86" s="48">
        <f t="shared" si="61"/>
        <v>-193.0434782608686</v>
      </c>
      <c r="AG86" s="621">
        <f t="shared" si="62"/>
        <v>0.86594202898550787</v>
      </c>
      <c r="AH86" s="894"/>
    </row>
    <row r="87" spans="1:34" ht="19.2" customHeight="1">
      <c r="A87" s="903"/>
      <c r="B87" s="110" t="s">
        <v>129</v>
      </c>
      <c r="C87" s="97"/>
      <c r="D87" s="186" t="s">
        <v>62</v>
      </c>
      <c r="E87" s="43"/>
      <c r="F87" s="362">
        <v>38.39</v>
      </c>
      <c r="G87" s="44">
        <v>839.3</v>
      </c>
      <c r="H87" s="84">
        <f t="shared" si="54"/>
        <v>32220.726999999999</v>
      </c>
      <c r="I87" s="619">
        <v>1</v>
      </c>
      <c r="J87" s="87">
        <v>17</v>
      </c>
      <c r="K87" s="57">
        <v>1565</v>
      </c>
      <c r="L87" s="86">
        <v>92.058823529411768</v>
      </c>
      <c r="M87" s="628">
        <v>17</v>
      </c>
      <c r="N87" s="57">
        <f t="shared" si="55"/>
        <v>1325.2105263157885</v>
      </c>
      <c r="O87" s="183">
        <f t="shared" si="56"/>
        <v>77.953560371516971</v>
      </c>
      <c r="P87" s="54">
        <f t="shared" si="57"/>
        <v>0</v>
      </c>
      <c r="Q87" s="88">
        <f t="shared" si="58"/>
        <v>-14.105263157894797</v>
      </c>
      <c r="R87" s="185">
        <f t="shared" si="59"/>
        <v>0.84677988901967316</v>
      </c>
      <c r="S87" s="894"/>
      <c r="T87" s="50">
        <v>0.69513888888888875</v>
      </c>
      <c r="U87" s="50">
        <v>0.72152777777777766</v>
      </c>
      <c r="V87" s="619">
        <v>23</v>
      </c>
      <c r="W87" s="630">
        <f t="shared" si="60"/>
        <v>38.000000000000028</v>
      </c>
      <c r="X87" s="53">
        <v>0.68333333333333324</v>
      </c>
      <c r="Y87" s="53">
        <v>0.69444444444444453</v>
      </c>
      <c r="Z87" s="54"/>
      <c r="AA87" s="54"/>
      <c r="AB87" s="879"/>
      <c r="AC87" s="879"/>
      <c r="AD87" s="617"/>
      <c r="AE87" s="617"/>
      <c r="AF87" s="48">
        <f t="shared" si="61"/>
        <v>-239.78947368421154</v>
      </c>
      <c r="AG87" s="621">
        <f t="shared" si="62"/>
        <v>0.84677988901967316</v>
      </c>
      <c r="AH87" s="894"/>
    </row>
    <row r="88" spans="1:34" ht="19.2" customHeight="1">
      <c r="A88" s="903"/>
      <c r="B88" s="110" t="s">
        <v>129</v>
      </c>
      <c r="C88" s="626"/>
      <c r="D88" s="186" t="s">
        <v>206</v>
      </c>
      <c r="E88" s="43"/>
      <c r="F88" s="362">
        <v>50.67</v>
      </c>
      <c r="G88" s="57">
        <v>1452.48</v>
      </c>
      <c r="H88" s="84">
        <f t="shared" si="54"/>
        <v>73597.161600000007</v>
      </c>
      <c r="I88" s="619">
        <v>1</v>
      </c>
      <c r="J88" s="87">
        <v>19</v>
      </c>
      <c r="K88" s="57">
        <v>1500</v>
      </c>
      <c r="L88" s="86">
        <v>78.94736842105263</v>
      </c>
      <c r="M88" s="628">
        <v>18</v>
      </c>
      <c r="N88" s="57">
        <f t="shared" si="55"/>
        <v>1340.7507692307706</v>
      </c>
      <c r="O88" s="183">
        <f t="shared" si="56"/>
        <v>74.486153846153925</v>
      </c>
      <c r="P88" s="54">
        <f t="shared" si="57"/>
        <v>-1</v>
      </c>
      <c r="Q88" s="88">
        <f t="shared" si="58"/>
        <v>-4.4612145748987047</v>
      </c>
      <c r="R88" s="185">
        <f t="shared" si="59"/>
        <v>0.94349128205128308</v>
      </c>
      <c r="S88" s="894"/>
      <c r="T88" s="50">
        <v>0.72638888888888875</v>
      </c>
      <c r="U88" s="50">
        <v>0.77152777777777759</v>
      </c>
      <c r="V88" s="619">
        <v>7</v>
      </c>
      <c r="W88" s="630">
        <f t="shared" si="60"/>
        <v>64.999999999999929</v>
      </c>
      <c r="X88" s="53"/>
      <c r="Y88" s="53"/>
      <c r="Z88" s="54"/>
      <c r="AA88" s="54"/>
      <c r="AB88" s="879"/>
      <c r="AC88" s="879"/>
      <c r="AD88" s="617"/>
      <c r="AE88" s="617"/>
      <c r="AF88" s="48">
        <f t="shared" si="61"/>
        <v>-159.24923076922937</v>
      </c>
      <c r="AG88" s="621">
        <f t="shared" si="62"/>
        <v>0.89383384615384709</v>
      </c>
      <c r="AH88" s="894"/>
    </row>
    <row r="89" spans="1:34" ht="19.2" customHeight="1">
      <c r="A89" s="903"/>
      <c r="B89" s="110" t="s">
        <v>129</v>
      </c>
      <c r="C89" s="626"/>
      <c r="D89" s="42" t="s">
        <v>817</v>
      </c>
      <c r="E89" s="43"/>
      <c r="F89" s="362">
        <v>49.91</v>
      </c>
      <c r="G89" s="114">
        <v>2454.21</v>
      </c>
      <c r="H89" s="84">
        <f t="shared" si="54"/>
        <v>122489.62109999999</v>
      </c>
      <c r="I89" s="619">
        <v>1</v>
      </c>
      <c r="J89" s="87">
        <v>17</v>
      </c>
      <c r="K89" s="57">
        <v>1565</v>
      </c>
      <c r="L89" s="86">
        <v>92.058823529411768</v>
      </c>
      <c r="M89" s="628">
        <v>18</v>
      </c>
      <c r="N89" s="57">
        <f t="shared" si="55"/>
        <v>1326.6000000000008</v>
      </c>
      <c r="O89" s="183">
        <f t="shared" si="56"/>
        <v>73.700000000000045</v>
      </c>
      <c r="P89" s="54">
        <f t="shared" si="57"/>
        <v>1</v>
      </c>
      <c r="Q89" s="88">
        <f t="shared" si="58"/>
        <v>-18.358823529411723</v>
      </c>
      <c r="R89" s="185">
        <f t="shared" si="59"/>
        <v>0.80057507987220489</v>
      </c>
      <c r="S89" s="894"/>
      <c r="T89" s="50">
        <v>0.77638888888888868</v>
      </c>
      <c r="U89" s="50">
        <v>0.85347222222222197</v>
      </c>
      <c r="V89" s="619">
        <v>7</v>
      </c>
      <c r="W89" s="630">
        <f t="shared" si="60"/>
        <v>110.99999999999993</v>
      </c>
      <c r="X89" s="53"/>
      <c r="Y89" s="53"/>
      <c r="Z89" s="54"/>
      <c r="AA89" s="54"/>
      <c r="AB89" s="879"/>
      <c r="AC89" s="879"/>
      <c r="AD89" s="617"/>
      <c r="AE89" s="617"/>
      <c r="AF89" s="48">
        <f t="shared" si="61"/>
        <v>-238.39999999999918</v>
      </c>
      <c r="AG89" s="621">
        <f t="shared" si="62"/>
        <v>0.84766773162939346</v>
      </c>
      <c r="AH89" s="894"/>
    </row>
    <row r="90" spans="1:34" ht="19.2" customHeight="1">
      <c r="A90" s="903"/>
      <c r="B90" s="110">
        <v>0</v>
      </c>
      <c r="C90" s="626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28"/>
      <c r="N90" s="57"/>
      <c r="O90" s="183"/>
      <c r="P90" s="54"/>
      <c r="Q90" s="88"/>
      <c r="R90" s="185"/>
      <c r="S90" s="894"/>
      <c r="T90" s="50"/>
      <c r="U90" s="50"/>
      <c r="V90" s="619"/>
      <c r="W90" s="630">
        <f t="shared" si="60"/>
        <v>0</v>
      </c>
      <c r="X90" s="188"/>
      <c r="Y90" s="188"/>
      <c r="Z90" s="54"/>
      <c r="AA90" s="54"/>
      <c r="AB90" s="879"/>
      <c r="AC90" s="879"/>
      <c r="AD90" s="617"/>
      <c r="AE90" s="617"/>
      <c r="AF90" s="48">
        <f t="shared" si="61"/>
        <v>0</v>
      </c>
      <c r="AG90" s="621" t="e">
        <f t="shared" si="62"/>
        <v>#DIV/0!</v>
      </c>
      <c r="AH90" s="894"/>
    </row>
    <row r="91" spans="1:34" ht="19.2" customHeight="1">
      <c r="A91" s="903"/>
      <c r="B91" s="110">
        <v>0</v>
      </c>
      <c r="C91" s="626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28"/>
      <c r="N91" s="57"/>
      <c r="O91" s="183"/>
      <c r="P91" s="54"/>
      <c r="Q91" s="88"/>
      <c r="R91" s="185"/>
      <c r="S91" s="895"/>
      <c r="T91" s="50"/>
      <c r="U91" s="50"/>
      <c r="V91" s="619"/>
      <c r="W91" s="630">
        <f t="shared" si="60"/>
        <v>0</v>
      </c>
      <c r="X91" s="115"/>
      <c r="Y91" s="115"/>
      <c r="Z91" s="54"/>
      <c r="AA91" s="54"/>
      <c r="AB91" s="879"/>
      <c r="AC91" s="879"/>
      <c r="AD91" s="617"/>
      <c r="AE91" s="617"/>
      <c r="AF91" s="48">
        <f t="shared" si="61"/>
        <v>0</v>
      </c>
      <c r="AG91" s="621" t="e">
        <f t="shared" si="62"/>
        <v>#DIV/0!</v>
      </c>
      <c r="AH91" s="895"/>
    </row>
    <row r="92" spans="1:34" ht="19.2" customHeight="1">
      <c r="A92" s="903"/>
      <c r="B92" s="110">
        <v>0</v>
      </c>
      <c r="C92" s="626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24"/>
      <c r="S92" s="895"/>
      <c r="T92" s="50"/>
      <c r="U92" s="50"/>
      <c r="V92" s="619"/>
      <c r="W92" s="630">
        <f t="shared" si="60"/>
        <v>0</v>
      </c>
      <c r="X92" s="180"/>
      <c r="Y92" s="180"/>
      <c r="Z92" s="124"/>
      <c r="AA92" s="124"/>
      <c r="AB92" s="879"/>
      <c r="AC92" s="879"/>
      <c r="AD92" s="617"/>
      <c r="AE92" s="617"/>
      <c r="AF92" s="48">
        <f t="shared" si="61"/>
        <v>0</v>
      </c>
      <c r="AG92" s="621" t="e">
        <f t="shared" si="62"/>
        <v>#DIV/0!</v>
      </c>
      <c r="AH92" s="895"/>
    </row>
    <row r="93" spans="1:34" ht="19.2" customHeight="1">
      <c r="A93" s="903"/>
      <c r="B93" s="63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28"/>
      <c r="N93" s="57"/>
      <c r="O93" s="86"/>
      <c r="P93" s="54"/>
      <c r="Q93" s="88"/>
      <c r="R93" s="618"/>
      <c r="S93" s="904"/>
      <c r="T93" s="63"/>
      <c r="U93" s="63"/>
      <c r="V93" s="632"/>
      <c r="W93" s="630">
        <f t="shared" si="60"/>
        <v>0</v>
      </c>
      <c r="X93" s="197"/>
      <c r="Y93" s="197"/>
      <c r="Z93" s="124"/>
      <c r="AA93" s="124"/>
      <c r="AB93" s="879"/>
      <c r="AC93" s="879"/>
      <c r="AD93" s="617"/>
      <c r="AE93" s="617"/>
      <c r="AF93" s="48">
        <f t="shared" si="61"/>
        <v>0</v>
      </c>
      <c r="AG93" s="621" t="e">
        <f t="shared" si="62"/>
        <v>#DIV/0!</v>
      </c>
      <c r="AH93" s="895"/>
    </row>
    <row r="94" spans="1:34" ht="19.2" customHeight="1">
      <c r="A94" s="903"/>
      <c r="B94" s="63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8"/>
      <c r="S94" s="904"/>
      <c r="T94" s="63"/>
      <c r="U94" s="63"/>
      <c r="V94" s="632"/>
      <c r="W94" s="630">
        <f>(U94-T94)*24*60</f>
        <v>0</v>
      </c>
      <c r="X94" s="197"/>
      <c r="Y94" s="197"/>
      <c r="Z94" s="124"/>
      <c r="AA94" s="124"/>
      <c r="AB94" s="879"/>
      <c r="AC94" s="879"/>
      <c r="AD94" s="617"/>
      <c r="AE94" s="617"/>
      <c r="AF94" s="48">
        <f t="shared" si="61"/>
        <v>0</v>
      </c>
      <c r="AG94" s="621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910</v>
      </c>
      <c r="D95" s="875" t="s">
        <v>895</v>
      </c>
      <c r="E95" s="875"/>
      <c r="F95" s="356"/>
      <c r="G95" s="70"/>
      <c r="H95" s="201"/>
      <c r="I95" s="103"/>
      <c r="J95" s="202">
        <v>18</v>
      </c>
      <c r="K95" s="202">
        <v>1480</v>
      </c>
      <c r="L95" s="203">
        <v>82.703449800973004</v>
      </c>
      <c r="M95" s="202">
        <f t="shared" ref="M95:O95" si="63">AVERAGE(M83:M94)</f>
        <v>17.857142857142858</v>
      </c>
      <c r="N95" s="202">
        <f t="shared" si="63"/>
        <v>1276.8225248543888</v>
      </c>
      <c r="O95" s="203">
        <f t="shared" si="63"/>
        <v>71.919429230477732</v>
      </c>
      <c r="P95" s="204">
        <f>M95-J95</f>
        <v>-0.14285714285714235</v>
      </c>
      <c r="Q95" s="205">
        <f t="shared" ref="Q95:Q103" si="64">O95-L95</f>
        <v>-10.784020570495272</v>
      </c>
      <c r="R95" s="206">
        <f>O95/L95</f>
        <v>0.86960615794810048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-203.1774751456112</v>
      </c>
      <c r="AG95" s="622">
        <f t="shared" si="62"/>
        <v>0.8627179221989113</v>
      </c>
      <c r="AH95" s="895"/>
    </row>
    <row r="96" spans="1:34" ht="19.2" customHeight="1">
      <c r="A96" s="905" t="s">
        <v>912</v>
      </c>
      <c r="B96" s="619" t="s">
        <v>130</v>
      </c>
      <c r="C96" s="97"/>
      <c r="D96" s="42" t="s">
        <v>211</v>
      </c>
      <c r="E96" s="43"/>
      <c r="F96" s="355">
        <v>29.46</v>
      </c>
      <c r="G96" s="44">
        <v>1919</v>
      </c>
      <c r="H96" s="45">
        <f t="shared" ref="H96:H105" si="65">F96*G96</f>
        <v>56533.740000000005</v>
      </c>
      <c r="I96" s="619"/>
      <c r="J96" s="46">
        <v>16</v>
      </c>
      <c r="K96" s="44">
        <v>1385</v>
      </c>
      <c r="L96" s="47">
        <v>86.5625</v>
      </c>
      <c r="M96" s="631">
        <v>16</v>
      </c>
      <c r="N96" s="44">
        <f t="shared" ref="N96:N103" si="66">G96/W96*60</f>
        <v>1128.8235294117642</v>
      </c>
      <c r="O96" s="47">
        <f t="shared" ref="O96:O103" si="67">N96/M96</f>
        <v>70.551470588235262</v>
      </c>
      <c r="P96" s="48">
        <f t="shared" ref="P96:P103" si="68">M96-J96</f>
        <v>0</v>
      </c>
      <c r="Q96" s="49">
        <f t="shared" si="64"/>
        <v>-16.011029411764738</v>
      </c>
      <c r="R96" s="621">
        <f t="shared" ref="R96:R103" si="69">O96/L96</f>
        <v>0.81503503928647236</v>
      </c>
      <c r="S96" s="894">
        <f>R108</f>
        <v>0.89883134511136242</v>
      </c>
      <c r="T96" s="89">
        <v>0.33333333333333331</v>
      </c>
      <c r="U96" s="89">
        <v>0.40416666666666667</v>
      </c>
      <c r="V96" s="617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879"/>
      <c r="AC96" s="879"/>
      <c r="AD96" s="617"/>
      <c r="AE96" s="617"/>
      <c r="AF96" s="54">
        <f t="shared" si="61"/>
        <v>-256.17647058823582</v>
      </c>
      <c r="AG96" s="618">
        <f t="shared" si="62"/>
        <v>0.81503503928647236</v>
      </c>
      <c r="AH96" s="878">
        <f>AG108</f>
        <v>0.86567729233157975</v>
      </c>
    </row>
    <row r="97" spans="1:34" s="215" customFormat="1" ht="19.2" customHeight="1">
      <c r="A97" s="905"/>
      <c r="B97" s="619" t="s">
        <v>130</v>
      </c>
      <c r="C97" s="207"/>
      <c r="D97" s="208" t="s">
        <v>65</v>
      </c>
      <c r="E97" s="56"/>
      <c r="F97" s="366">
        <v>29.113149847094796</v>
      </c>
      <c r="G97" s="209">
        <v>2497.9500000000003</v>
      </c>
      <c r="H97" s="210">
        <f t="shared" si="65"/>
        <v>72723.192660550456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6"/>
        <v>1281.0000000000002</v>
      </c>
      <c r="O97" s="47">
        <f t="shared" si="67"/>
        <v>71.166666666666686</v>
      </c>
      <c r="P97" s="48">
        <f t="shared" si="68"/>
        <v>-2</v>
      </c>
      <c r="Q97" s="49">
        <f t="shared" si="64"/>
        <v>1.9166666666666856</v>
      </c>
      <c r="R97" s="621">
        <f t="shared" si="69"/>
        <v>1.0276774969915767</v>
      </c>
      <c r="S97" s="894"/>
      <c r="T97" s="211">
        <v>0.41944444444444445</v>
      </c>
      <c r="U97" s="211">
        <v>0.50069444444444444</v>
      </c>
      <c r="V97" s="212">
        <v>22</v>
      </c>
      <c r="W97" s="90">
        <f t="shared" si="70"/>
        <v>116.99999999999999</v>
      </c>
      <c r="X97" s="53">
        <v>0.40833333333333338</v>
      </c>
      <c r="Y97" s="53">
        <v>0.41805555555555557</v>
      </c>
      <c r="Z97" s="54"/>
      <c r="AA97" s="54"/>
      <c r="AB97" s="879"/>
      <c r="AC97" s="879"/>
      <c r="AD97" s="212"/>
      <c r="AE97" s="212"/>
      <c r="AF97" s="213">
        <f t="shared" si="61"/>
        <v>-103.99999999999977</v>
      </c>
      <c r="AG97" s="214">
        <f t="shared" si="62"/>
        <v>0.92490974729241893</v>
      </c>
      <c r="AH97" s="878"/>
    </row>
    <row r="98" spans="1:34" s="218" customFormat="1" ht="19.2" customHeight="1">
      <c r="A98" s="905"/>
      <c r="B98" s="619" t="s">
        <v>128</v>
      </c>
      <c r="C98" s="55"/>
      <c r="D98" s="42" t="s">
        <v>177</v>
      </c>
      <c r="E98" s="83"/>
      <c r="F98" s="366">
        <v>77.349999999999994</v>
      </c>
      <c r="G98" s="57">
        <v>371</v>
      </c>
      <c r="H98" s="210">
        <f t="shared" si="65"/>
        <v>28696.85</v>
      </c>
      <c r="I98" s="61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1113.0000000000039</v>
      </c>
      <c r="O98" s="47">
        <f t="shared" si="67"/>
        <v>61.833333333333549</v>
      </c>
      <c r="P98" s="48">
        <f t="shared" si="68"/>
        <v>-1</v>
      </c>
      <c r="Q98" s="49">
        <f t="shared" si="64"/>
        <v>-13.956140350876971</v>
      </c>
      <c r="R98" s="621">
        <f t="shared" si="69"/>
        <v>0.81585648148148437</v>
      </c>
      <c r="S98" s="894"/>
      <c r="T98" s="89">
        <v>0.54166666666666663</v>
      </c>
      <c r="U98" s="89">
        <v>0.55555555555555547</v>
      </c>
      <c r="V98" s="617">
        <v>6</v>
      </c>
      <c r="W98" s="90">
        <f t="shared" si="70"/>
        <v>19.999999999999929</v>
      </c>
      <c r="X98" s="216"/>
      <c r="Y98" s="216"/>
      <c r="Z98" s="217"/>
      <c r="AA98" s="217"/>
      <c r="AB98" s="879"/>
      <c r="AC98" s="879"/>
      <c r="AD98" s="617">
        <v>1</v>
      </c>
      <c r="AE98" s="617"/>
      <c r="AF98" s="54">
        <f t="shared" si="61"/>
        <v>-326.99999999999613</v>
      </c>
      <c r="AG98" s="618">
        <f t="shared" si="62"/>
        <v>0.77291666666666936</v>
      </c>
      <c r="AH98" s="878"/>
    </row>
    <row r="99" spans="1:34" ht="19.2" customHeight="1">
      <c r="A99" s="905"/>
      <c r="B99" s="619" t="s">
        <v>128</v>
      </c>
      <c r="C99" s="81"/>
      <c r="D99" s="82" t="s">
        <v>58</v>
      </c>
      <c r="E99" s="83"/>
      <c r="F99" s="366">
        <v>77.34</v>
      </c>
      <c r="G99" s="57">
        <v>972</v>
      </c>
      <c r="H99" s="210">
        <f t="shared" si="65"/>
        <v>75174.48000000001</v>
      </c>
      <c r="I99" s="617"/>
      <c r="J99" s="46">
        <v>18</v>
      </c>
      <c r="K99" s="44">
        <v>1440</v>
      </c>
      <c r="L99" s="47">
        <v>80</v>
      </c>
      <c r="M99" s="631">
        <v>18</v>
      </c>
      <c r="N99" s="44">
        <f t="shared" si="66"/>
        <v>1267.8260869565217</v>
      </c>
      <c r="O99" s="47">
        <f t="shared" si="67"/>
        <v>70.434782608695656</v>
      </c>
      <c r="P99" s="48">
        <f t="shared" si="68"/>
        <v>0</v>
      </c>
      <c r="Q99" s="49">
        <f t="shared" si="64"/>
        <v>-9.5652173913043441</v>
      </c>
      <c r="R99" s="621">
        <f t="shared" si="69"/>
        <v>0.88043478260869568</v>
      </c>
      <c r="S99" s="894"/>
      <c r="T99" s="89">
        <v>0.56111111111111101</v>
      </c>
      <c r="U99" s="89">
        <v>0.59305555555555545</v>
      </c>
      <c r="V99" s="617">
        <v>8</v>
      </c>
      <c r="W99" s="90">
        <f t="shared" si="70"/>
        <v>46</v>
      </c>
      <c r="X99" s="180"/>
      <c r="Y99" s="180"/>
      <c r="Z99" s="124"/>
      <c r="AA99" s="124"/>
      <c r="AB99" s="879"/>
      <c r="AC99" s="879"/>
      <c r="AD99" s="617"/>
      <c r="AE99" s="617"/>
      <c r="AF99" s="213">
        <f t="shared" si="61"/>
        <v>-172.17391304347825</v>
      </c>
      <c r="AG99" s="214">
        <f t="shared" si="62"/>
        <v>0.88043478260869568</v>
      </c>
      <c r="AH99" s="878"/>
    </row>
    <row r="100" spans="1:34" s="218" customFormat="1" ht="19.2" customHeight="1">
      <c r="A100" s="905"/>
      <c r="B100" s="619" t="s">
        <v>128</v>
      </c>
      <c r="C100" s="55"/>
      <c r="D100" s="42" t="s">
        <v>57</v>
      </c>
      <c r="E100" s="83"/>
      <c r="F100" s="366">
        <v>71.55</v>
      </c>
      <c r="G100" s="57">
        <v>1101</v>
      </c>
      <c r="H100" s="210">
        <f t="shared" si="65"/>
        <v>78776.55</v>
      </c>
      <c r="I100" s="617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1246.4150943396232</v>
      </c>
      <c r="O100" s="47">
        <f t="shared" si="67"/>
        <v>69.245283018867951</v>
      </c>
      <c r="P100" s="48">
        <f t="shared" si="68"/>
        <v>0</v>
      </c>
      <c r="Q100" s="49">
        <f t="shared" si="64"/>
        <v>-7.6991614255764915</v>
      </c>
      <c r="R100" s="621">
        <f t="shared" si="69"/>
        <v>0.89993869627409617</v>
      </c>
      <c r="S100" s="894"/>
      <c r="T100" s="211">
        <v>0.59791666666666654</v>
      </c>
      <c r="U100" s="211">
        <v>0.63472222222222208</v>
      </c>
      <c r="V100" s="212">
        <v>7</v>
      </c>
      <c r="W100" s="90">
        <f t="shared" si="70"/>
        <v>52.999999999999972</v>
      </c>
      <c r="X100" s="219"/>
      <c r="Y100" s="219"/>
      <c r="Z100" s="217"/>
      <c r="AA100" s="217"/>
      <c r="AB100" s="879"/>
      <c r="AC100" s="879"/>
      <c r="AD100" s="617"/>
      <c r="AE100" s="617"/>
      <c r="AF100" s="54">
        <f t="shared" si="61"/>
        <v>-138.58490566037676</v>
      </c>
      <c r="AG100" s="618">
        <f t="shared" si="62"/>
        <v>0.89993869627409617</v>
      </c>
      <c r="AH100" s="878"/>
    </row>
    <row r="101" spans="1:34" s="218" customFormat="1" ht="19.2" customHeight="1">
      <c r="A101" s="905"/>
      <c r="B101" s="619" t="s">
        <v>128</v>
      </c>
      <c r="C101" s="55"/>
      <c r="D101" s="82" t="s">
        <v>56</v>
      </c>
      <c r="E101" s="83"/>
      <c r="F101" s="366">
        <v>59.34</v>
      </c>
      <c r="G101" s="57">
        <v>1067</v>
      </c>
      <c r="H101" s="210">
        <f t="shared" si="65"/>
        <v>63315.780000000006</v>
      </c>
      <c r="I101" s="617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1306.5306122448983</v>
      </c>
      <c r="O101" s="47">
        <f t="shared" si="67"/>
        <v>76.854741896758725</v>
      </c>
      <c r="P101" s="48">
        <f t="shared" si="68"/>
        <v>0</v>
      </c>
      <c r="Q101" s="49">
        <f t="shared" si="64"/>
        <v>-7.8511404561824492</v>
      </c>
      <c r="R101" s="621">
        <f t="shared" si="69"/>
        <v>0.90731292517006834</v>
      </c>
      <c r="S101" s="894"/>
      <c r="T101" s="211">
        <v>0.65069444444444424</v>
      </c>
      <c r="U101" s="89">
        <v>0.68472222222222201</v>
      </c>
      <c r="V101" s="212">
        <v>23</v>
      </c>
      <c r="W101" s="90">
        <f t="shared" si="70"/>
        <v>48.999999999999986</v>
      </c>
      <c r="X101" s="220">
        <v>0.63888888888888895</v>
      </c>
      <c r="Y101" s="220">
        <v>0.64930555555555558</v>
      </c>
      <c r="Z101" s="217"/>
      <c r="AA101" s="217"/>
      <c r="AB101" s="879"/>
      <c r="AC101" s="879"/>
      <c r="AD101" s="617"/>
      <c r="AE101" s="617"/>
      <c r="AF101" s="213">
        <f t="shared" si="61"/>
        <v>-133.46938775510171</v>
      </c>
      <c r="AG101" s="214">
        <f t="shared" si="62"/>
        <v>0.90731292517006823</v>
      </c>
      <c r="AH101" s="878"/>
    </row>
    <row r="102" spans="1:34" s="218" customFormat="1" ht="19.2" customHeight="1">
      <c r="A102" s="905"/>
      <c r="B102" s="619" t="s">
        <v>129</v>
      </c>
      <c r="C102" s="175"/>
      <c r="D102" s="176" t="s">
        <v>179</v>
      </c>
      <c r="E102" s="177"/>
      <c r="F102" s="366">
        <v>49.91</v>
      </c>
      <c r="G102" s="57">
        <v>1961.94</v>
      </c>
      <c r="H102" s="210">
        <f t="shared" si="65"/>
        <v>97920.425399999993</v>
      </c>
      <c r="I102" s="619">
        <v>1</v>
      </c>
      <c r="J102" s="46">
        <v>17</v>
      </c>
      <c r="K102" s="44">
        <v>1565</v>
      </c>
      <c r="L102" s="47">
        <v>92.058823529411768</v>
      </c>
      <c r="M102" s="87">
        <v>16</v>
      </c>
      <c r="N102" s="44">
        <f t="shared" si="66"/>
        <v>1265.7677419354841</v>
      </c>
      <c r="O102" s="47">
        <f t="shared" si="67"/>
        <v>79.110483870967755</v>
      </c>
      <c r="P102" s="48">
        <f t="shared" si="68"/>
        <v>-1</v>
      </c>
      <c r="Q102" s="49">
        <f t="shared" si="64"/>
        <v>-12.948339658444013</v>
      </c>
      <c r="R102" s="621">
        <f t="shared" si="69"/>
        <v>0.8593471091415027</v>
      </c>
      <c r="S102" s="894"/>
      <c r="T102" s="211">
        <v>0.6895833333333331</v>
      </c>
      <c r="U102" s="211">
        <v>0.75416666666666643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879"/>
      <c r="AC102" s="879"/>
      <c r="AD102" s="617"/>
      <c r="AE102" s="617"/>
      <c r="AF102" s="54">
        <f t="shared" si="61"/>
        <v>-299.23225806451592</v>
      </c>
      <c r="AG102" s="618">
        <f t="shared" si="62"/>
        <v>0.80879727919200262</v>
      </c>
      <c r="AH102" s="878"/>
    </row>
    <row r="103" spans="1:34" s="218" customFormat="1" ht="19.2" customHeight="1">
      <c r="A103" s="905"/>
      <c r="B103" s="619" t="s">
        <v>130</v>
      </c>
      <c r="C103" s="221"/>
      <c r="D103" s="82" t="s">
        <v>65</v>
      </c>
      <c r="E103" s="83"/>
      <c r="F103" s="366">
        <v>29.113149847094796</v>
      </c>
      <c r="G103" s="57">
        <v>1345.05</v>
      </c>
      <c r="H103" s="210">
        <f t="shared" si="65"/>
        <v>39158.642201834853</v>
      </c>
      <c r="I103" s="222">
        <v>1</v>
      </c>
      <c r="J103" s="46">
        <v>20</v>
      </c>
      <c r="K103" s="44">
        <v>1385</v>
      </c>
      <c r="L103" s="47">
        <v>69.25</v>
      </c>
      <c r="M103" s="87">
        <v>18</v>
      </c>
      <c r="N103" s="44">
        <f t="shared" si="66"/>
        <v>1281.0000000000011</v>
      </c>
      <c r="O103" s="47">
        <f t="shared" si="67"/>
        <v>71.166666666666728</v>
      </c>
      <c r="P103" s="48">
        <f t="shared" si="68"/>
        <v>-2</v>
      </c>
      <c r="Q103" s="49">
        <f t="shared" si="64"/>
        <v>1.9166666666667282</v>
      </c>
      <c r="R103" s="621">
        <f t="shared" si="69"/>
        <v>1.0276774969915774</v>
      </c>
      <c r="S103" s="894"/>
      <c r="T103" s="211">
        <v>0.76944444444444415</v>
      </c>
      <c r="U103" s="211">
        <v>0.81319444444444411</v>
      </c>
      <c r="V103" s="212">
        <v>22</v>
      </c>
      <c r="W103" s="90">
        <f t="shared" si="70"/>
        <v>62.999999999999936</v>
      </c>
      <c r="X103" s="220">
        <v>0.75902777777777775</v>
      </c>
      <c r="Y103" s="220">
        <v>0.76874999999999993</v>
      </c>
      <c r="Z103" s="217"/>
      <c r="AA103" s="217"/>
      <c r="AB103" s="879"/>
      <c r="AC103" s="879"/>
      <c r="AD103" s="617"/>
      <c r="AE103" s="617"/>
      <c r="AF103" s="54">
        <f t="shared" si="61"/>
        <v>-103.99999999999886</v>
      </c>
      <c r="AG103" s="618">
        <f t="shared" si="62"/>
        <v>0.92490974729241959</v>
      </c>
      <c r="AH103" s="878"/>
    </row>
    <row r="104" spans="1:34" s="218" customFormat="1" ht="19.2" customHeight="1">
      <c r="A104" s="905"/>
      <c r="B104" s="619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21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17"/>
      <c r="AE104" s="617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21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17"/>
      <c r="AE105" s="617"/>
      <c r="AF105" s="54">
        <f t="shared" si="61"/>
        <v>0</v>
      </c>
      <c r="AG105" s="618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21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17"/>
      <c r="AE106" s="617"/>
      <c r="AF106" s="54">
        <f t="shared" si="61"/>
        <v>0</v>
      </c>
      <c r="AG106" s="618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8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17"/>
      <c r="AE107" s="617"/>
      <c r="AF107" s="217"/>
      <c r="AG107" s="618"/>
      <c r="AH107" s="878"/>
    </row>
    <row r="108" spans="1:34" ht="19.2" customHeight="1">
      <c r="A108" s="905"/>
      <c r="B108" s="110">
        <v>0</v>
      </c>
      <c r="C108" s="100" t="s">
        <v>975</v>
      </c>
      <c r="D108" s="875" t="s">
        <v>895</v>
      </c>
      <c r="E108" s="875"/>
      <c r="F108" s="367"/>
      <c r="G108" s="101"/>
      <c r="H108" s="102"/>
      <c r="I108" s="103"/>
      <c r="J108" s="101">
        <v>18.125</v>
      </c>
      <c r="K108" s="101">
        <v>1428.125</v>
      </c>
      <c r="L108" s="104">
        <v>79.320140501375988</v>
      </c>
      <c r="M108" s="101">
        <f t="shared" ref="M108:O108" si="71">AVERAGE(M96:M107)</f>
        <v>17.375</v>
      </c>
      <c r="N108" s="101">
        <f t="shared" si="71"/>
        <v>1236.2953831110374</v>
      </c>
      <c r="O108" s="104">
        <f t="shared" si="71"/>
        <v>71.295428581274038</v>
      </c>
      <c r="P108" s="54">
        <f t="shared" ref="P108:P117" si="72">M108-J108</f>
        <v>-0.75</v>
      </c>
      <c r="Q108" s="88">
        <f t="shared" ref="Q108:Q117" si="73">O108-L108</f>
        <v>-8.0247119201019501</v>
      </c>
      <c r="R108" s="105">
        <f t="shared" ref="R108:R117" si="74">O108/L108</f>
        <v>0.89883134511136242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-191.82961688896262</v>
      </c>
      <c r="AG108" s="618">
        <f t="shared" si="62"/>
        <v>0.86567729233157975</v>
      </c>
      <c r="AH108" s="878"/>
    </row>
    <row r="109" spans="1:34" ht="19.2" customHeight="1">
      <c r="A109" s="896" t="s">
        <v>1130</v>
      </c>
      <c r="B109" s="619" t="s">
        <v>129</v>
      </c>
      <c r="C109" s="626"/>
      <c r="D109" s="403" t="s">
        <v>817</v>
      </c>
      <c r="E109" s="43"/>
      <c r="F109" s="355">
        <v>49.91</v>
      </c>
      <c r="G109" s="44">
        <v>1989.8999999999999</v>
      </c>
      <c r="H109" s="45">
        <f t="shared" ref="H109:H119" si="75">F109*G109</f>
        <v>99315.908999999985</v>
      </c>
      <c r="I109" s="619">
        <v>1</v>
      </c>
      <c r="J109" s="46">
        <v>17</v>
      </c>
      <c r="K109" s="44">
        <v>1565</v>
      </c>
      <c r="L109" s="47">
        <v>92.058823529411768</v>
      </c>
      <c r="M109" s="631">
        <v>17</v>
      </c>
      <c r="N109" s="44">
        <f t="shared" ref="N109:N117" si="76">G109/W109*60</f>
        <v>1356.7500000000011</v>
      </c>
      <c r="O109" s="47">
        <f t="shared" ref="O109:O117" si="77">N109/M109</f>
        <v>79.808823529411825</v>
      </c>
      <c r="P109" s="48">
        <f t="shared" si="72"/>
        <v>0</v>
      </c>
      <c r="Q109" s="49">
        <f t="shared" si="73"/>
        <v>-12.249999999999943</v>
      </c>
      <c r="R109" s="621">
        <f t="shared" si="74"/>
        <v>0.86693290734824346</v>
      </c>
      <c r="S109" s="899">
        <f>R121</f>
        <v>0.88676137022759505</v>
      </c>
      <c r="T109" s="226">
        <v>0.45833333333333331</v>
      </c>
      <c r="U109" s="226">
        <v>0.51944444444444438</v>
      </c>
      <c r="V109" s="227">
        <v>5</v>
      </c>
      <c r="W109" s="630">
        <f t="shared" si="70"/>
        <v>87.999999999999929</v>
      </c>
      <c r="X109" s="53"/>
      <c r="Y109" s="53"/>
      <c r="Z109" s="54"/>
      <c r="AA109" s="54"/>
      <c r="AB109" s="879"/>
      <c r="AC109" s="879"/>
      <c r="AD109" s="617"/>
      <c r="AE109" s="617"/>
      <c r="AF109" s="48">
        <f t="shared" si="61"/>
        <v>-208.24999999999886</v>
      </c>
      <c r="AG109" s="125">
        <f t="shared" si="62"/>
        <v>0.86693290734824358</v>
      </c>
      <c r="AH109" s="878">
        <f>AG121</f>
        <v>0.87642865094685829</v>
      </c>
    </row>
    <row r="110" spans="1:34" ht="19.2" customHeight="1">
      <c r="A110" s="897"/>
      <c r="B110" s="619" t="s">
        <v>131</v>
      </c>
      <c r="C110" s="175"/>
      <c r="D110" s="42" t="s">
        <v>819</v>
      </c>
      <c r="E110" s="177"/>
      <c r="F110" s="355">
        <v>29.965493443754308</v>
      </c>
      <c r="G110" s="174">
        <v>2170</v>
      </c>
      <c r="H110" s="45">
        <f t="shared" si="75"/>
        <v>65025.120772946852</v>
      </c>
      <c r="I110" s="619"/>
      <c r="J110" s="46">
        <v>18</v>
      </c>
      <c r="K110" s="44">
        <v>1200</v>
      </c>
      <c r="L110" s="47">
        <v>66.666666666666671</v>
      </c>
      <c r="M110" s="631">
        <v>18</v>
      </c>
      <c r="N110" s="44">
        <f t="shared" si="76"/>
        <v>1162.5000000000009</v>
      </c>
      <c r="O110" s="47">
        <f t="shared" si="77"/>
        <v>64.583333333333385</v>
      </c>
      <c r="P110" s="48">
        <f t="shared" si="72"/>
        <v>0</v>
      </c>
      <c r="Q110" s="49">
        <f t="shared" si="73"/>
        <v>-2.083333333333286</v>
      </c>
      <c r="R110" s="621">
        <f t="shared" si="74"/>
        <v>0.96875000000000067</v>
      </c>
      <c r="S110" s="885"/>
      <c r="T110" s="226">
        <v>0.52361111111111103</v>
      </c>
      <c r="U110" s="226">
        <v>0.60138888888888875</v>
      </c>
      <c r="V110" s="227">
        <v>6</v>
      </c>
      <c r="W110" s="630">
        <f t="shared" si="70"/>
        <v>111.99999999999991</v>
      </c>
      <c r="X110" s="188"/>
      <c r="Y110" s="188"/>
      <c r="Z110" s="54"/>
      <c r="AA110" s="54"/>
      <c r="AB110" s="879"/>
      <c r="AC110" s="879"/>
      <c r="AD110" s="617"/>
      <c r="AE110" s="617"/>
      <c r="AF110" s="48">
        <f t="shared" si="61"/>
        <v>-37.499999999999091</v>
      </c>
      <c r="AG110" s="125">
        <f t="shared" si="62"/>
        <v>0.96875000000000078</v>
      </c>
      <c r="AH110" s="878"/>
    </row>
    <row r="111" spans="1:34" ht="19.2" customHeight="1">
      <c r="A111" s="897"/>
      <c r="B111" s="619" t="s">
        <v>132</v>
      </c>
      <c r="C111" s="175"/>
      <c r="D111" s="176" t="s">
        <v>79</v>
      </c>
      <c r="E111" s="177"/>
      <c r="F111" s="355">
        <v>56.43</v>
      </c>
      <c r="G111" s="57">
        <v>999</v>
      </c>
      <c r="H111" s="45">
        <f t="shared" si="75"/>
        <v>56373.57</v>
      </c>
      <c r="I111" s="617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1303.0434782608695</v>
      </c>
      <c r="O111" s="47">
        <f t="shared" si="77"/>
        <v>72.391304347826079</v>
      </c>
      <c r="P111" s="48">
        <f t="shared" si="72"/>
        <v>0</v>
      </c>
      <c r="Q111" s="49">
        <f t="shared" si="73"/>
        <v>-10.94202898550725</v>
      </c>
      <c r="R111" s="621">
        <f t="shared" si="74"/>
        <v>0.86869565217391298</v>
      </c>
      <c r="S111" s="885"/>
      <c r="T111" s="226">
        <v>0.61736111111111103</v>
      </c>
      <c r="U111" s="226">
        <v>0.64930555555555547</v>
      </c>
      <c r="V111" s="227">
        <v>23</v>
      </c>
      <c r="W111" s="630">
        <f t="shared" si="70"/>
        <v>46</v>
      </c>
      <c r="X111" s="53">
        <v>0.60555555555555551</v>
      </c>
      <c r="Y111" s="53">
        <v>0.6166666666666667</v>
      </c>
      <c r="Z111" s="54"/>
      <c r="AA111" s="54"/>
      <c r="AB111" s="879"/>
      <c r="AC111" s="879"/>
      <c r="AD111" s="617"/>
      <c r="AE111" s="617"/>
      <c r="AF111" s="48">
        <f t="shared" si="61"/>
        <v>-196.95652173913049</v>
      </c>
      <c r="AG111" s="125">
        <f t="shared" si="62"/>
        <v>0.86869565217391298</v>
      </c>
      <c r="AH111" s="878"/>
    </row>
    <row r="112" spans="1:34" ht="19.2" customHeight="1">
      <c r="A112" s="897"/>
      <c r="B112" s="619" t="s">
        <v>132</v>
      </c>
      <c r="C112" s="175"/>
      <c r="D112" s="176" t="s">
        <v>175</v>
      </c>
      <c r="E112" s="83"/>
      <c r="F112" s="355">
        <v>50.67</v>
      </c>
      <c r="G112" s="57">
        <v>2035</v>
      </c>
      <c r="H112" s="45">
        <f t="shared" si="75"/>
        <v>103113.45</v>
      </c>
      <c r="I112" s="617"/>
      <c r="J112" s="46">
        <v>18</v>
      </c>
      <c r="K112" s="44">
        <v>1500</v>
      </c>
      <c r="L112" s="47">
        <v>83.333333333333329</v>
      </c>
      <c r="M112" s="631">
        <v>17</v>
      </c>
      <c r="N112" s="44">
        <f t="shared" si="76"/>
        <v>1371.9101123595506</v>
      </c>
      <c r="O112" s="47">
        <f t="shared" si="77"/>
        <v>80.700594844679443</v>
      </c>
      <c r="P112" s="48">
        <f t="shared" si="72"/>
        <v>-1</v>
      </c>
      <c r="Q112" s="49">
        <f t="shared" si="73"/>
        <v>-2.6327384886538852</v>
      </c>
      <c r="R112" s="621">
        <f t="shared" si="74"/>
        <v>0.96840713813615342</v>
      </c>
      <c r="S112" s="885"/>
      <c r="T112" s="226">
        <v>0.65347222222222212</v>
      </c>
      <c r="U112" s="226">
        <v>0.71527777777777768</v>
      </c>
      <c r="V112" s="227">
        <v>6</v>
      </c>
      <c r="W112" s="630">
        <f t="shared" si="70"/>
        <v>89</v>
      </c>
      <c r="X112" s="216"/>
      <c r="Y112" s="216"/>
      <c r="Z112" s="54"/>
      <c r="AA112" s="54"/>
      <c r="AB112" s="879"/>
      <c r="AC112" s="879"/>
      <c r="AD112" s="617"/>
      <c r="AE112" s="617"/>
      <c r="AF112" s="48">
        <f t="shared" si="61"/>
        <v>-128.08988764044943</v>
      </c>
      <c r="AG112" s="125">
        <f t="shared" si="62"/>
        <v>0.91460674157303368</v>
      </c>
      <c r="AH112" s="878"/>
    </row>
    <row r="113" spans="1:34" s="218" customFormat="1" ht="19.2" customHeight="1">
      <c r="A113" s="897"/>
      <c r="B113" s="619" t="s">
        <v>131</v>
      </c>
      <c r="C113" s="175"/>
      <c r="D113" s="176" t="s">
        <v>191</v>
      </c>
      <c r="E113" s="83"/>
      <c r="F113" s="355">
        <v>28.57</v>
      </c>
      <c r="G113" s="57">
        <v>1582</v>
      </c>
      <c r="H113" s="45">
        <f t="shared" si="75"/>
        <v>45197.74</v>
      </c>
      <c r="I113" s="617"/>
      <c r="J113" s="46">
        <v>12</v>
      </c>
      <c r="K113" s="44">
        <v>1500</v>
      </c>
      <c r="L113" s="47">
        <v>125</v>
      </c>
      <c r="M113" s="628">
        <v>12</v>
      </c>
      <c r="N113" s="44">
        <f t="shared" si="76"/>
        <v>1395.8823529411782</v>
      </c>
      <c r="O113" s="47">
        <f t="shared" si="77"/>
        <v>116.32352941176485</v>
      </c>
      <c r="P113" s="48">
        <f t="shared" si="72"/>
        <v>0</v>
      </c>
      <c r="Q113" s="49">
        <f t="shared" si="73"/>
        <v>-8.6764705882351478</v>
      </c>
      <c r="R113" s="621">
        <f t="shared" si="74"/>
        <v>0.93058823529411883</v>
      </c>
      <c r="S113" s="885"/>
      <c r="T113" s="226">
        <v>0.75555555555555542</v>
      </c>
      <c r="U113" s="226">
        <v>0.80277777777777759</v>
      </c>
      <c r="V113" s="227">
        <v>5</v>
      </c>
      <c r="W113" s="630">
        <f t="shared" si="70"/>
        <v>67.999999999999915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-104.11764705882183</v>
      </c>
      <c r="AG113" s="125">
        <f t="shared" si="62"/>
        <v>0.93058823529411883</v>
      </c>
      <c r="AH113" s="878"/>
    </row>
    <row r="114" spans="1:34" s="218" customFormat="1" ht="19.2" customHeight="1">
      <c r="A114" s="897"/>
      <c r="B114" s="619" t="s">
        <v>131</v>
      </c>
      <c r="C114" s="175"/>
      <c r="D114" s="176" t="s">
        <v>176</v>
      </c>
      <c r="E114" s="43"/>
      <c r="F114" s="355">
        <v>20.420000000000002</v>
      </c>
      <c r="G114" s="44">
        <v>430</v>
      </c>
      <c r="H114" s="45">
        <f t="shared" si="75"/>
        <v>8780.6</v>
      </c>
      <c r="I114" s="617"/>
      <c r="J114" s="46">
        <v>12</v>
      </c>
      <c r="K114" s="44">
        <v>1500</v>
      </c>
      <c r="L114" s="47">
        <v>125</v>
      </c>
      <c r="M114" s="628">
        <v>12</v>
      </c>
      <c r="N114" s="44">
        <f t="shared" si="76"/>
        <v>1228.571428571433</v>
      </c>
      <c r="O114" s="47">
        <f t="shared" si="77"/>
        <v>102.38095238095275</v>
      </c>
      <c r="P114" s="48">
        <f t="shared" si="72"/>
        <v>0</v>
      </c>
      <c r="Q114" s="49">
        <f t="shared" si="73"/>
        <v>-22.619047619047251</v>
      </c>
      <c r="R114" s="621">
        <f t="shared" si="74"/>
        <v>0.81904761904762202</v>
      </c>
      <c r="S114" s="885"/>
      <c r="T114" s="226">
        <v>0.80763888888888868</v>
      </c>
      <c r="U114" s="226">
        <v>0.82222222222222197</v>
      </c>
      <c r="V114" s="227">
        <v>7</v>
      </c>
      <c r="W114" s="630">
        <f t="shared" si="70"/>
        <v>20.999999999999925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-271.42857142856701</v>
      </c>
      <c r="AG114" s="125">
        <f t="shared" si="62"/>
        <v>0.81904761904762202</v>
      </c>
      <c r="AH114" s="878"/>
    </row>
    <row r="115" spans="1:34" s="218" customFormat="1" ht="19.2" customHeight="1">
      <c r="A115" s="897"/>
      <c r="B115" s="619" t="s">
        <v>132</v>
      </c>
      <c r="C115" s="175"/>
      <c r="D115" s="82" t="s">
        <v>142</v>
      </c>
      <c r="E115" s="83"/>
      <c r="F115" s="355">
        <v>44.98</v>
      </c>
      <c r="G115" s="229">
        <v>1004</v>
      </c>
      <c r="H115" s="45">
        <f t="shared" si="75"/>
        <v>45159.92</v>
      </c>
      <c r="I115" s="617"/>
      <c r="J115" s="46">
        <v>19</v>
      </c>
      <c r="K115" s="44">
        <v>1500</v>
      </c>
      <c r="L115" s="47">
        <v>78.94736842105263</v>
      </c>
      <c r="M115" s="628">
        <v>19</v>
      </c>
      <c r="N115" s="44">
        <f t="shared" si="76"/>
        <v>1255.0000000000002</v>
      </c>
      <c r="O115" s="47">
        <f t="shared" si="77"/>
        <v>66.052631578947384</v>
      </c>
      <c r="P115" s="48">
        <f t="shared" si="72"/>
        <v>0</v>
      </c>
      <c r="Q115" s="49">
        <f t="shared" si="73"/>
        <v>-12.894736842105246</v>
      </c>
      <c r="R115" s="621">
        <f t="shared" si="74"/>
        <v>0.83666666666666689</v>
      </c>
      <c r="S115" s="885"/>
      <c r="T115" s="226">
        <v>0.8277777777777775</v>
      </c>
      <c r="U115" s="226">
        <v>0.86111111111111083</v>
      </c>
      <c r="V115" s="227">
        <v>8</v>
      </c>
      <c r="W115" s="630">
        <f t="shared" si="70"/>
        <v>47.999999999999986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-244.99999999999977</v>
      </c>
      <c r="AG115" s="125">
        <f t="shared" si="62"/>
        <v>0.83666666666666678</v>
      </c>
      <c r="AH115" s="878"/>
    </row>
    <row r="116" spans="1:34" s="218" customFormat="1" ht="19.2" customHeight="1">
      <c r="A116" s="897"/>
      <c r="B116" s="619" t="s">
        <v>132</v>
      </c>
      <c r="C116" s="55"/>
      <c r="D116" s="82" t="s">
        <v>75</v>
      </c>
      <c r="E116" s="83"/>
      <c r="F116" s="355">
        <v>53.68</v>
      </c>
      <c r="G116" s="229">
        <v>925</v>
      </c>
      <c r="H116" s="45">
        <f t="shared" si="75"/>
        <v>49654</v>
      </c>
      <c r="I116" s="617"/>
      <c r="J116" s="46">
        <v>20</v>
      </c>
      <c r="K116" s="44">
        <v>1500</v>
      </c>
      <c r="L116" s="47">
        <v>75</v>
      </c>
      <c r="M116" s="628">
        <v>19</v>
      </c>
      <c r="N116" s="44">
        <f t="shared" si="76"/>
        <v>1206.5217391304348</v>
      </c>
      <c r="O116" s="47">
        <f t="shared" si="77"/>
        <v>63.501144164759722</v>
      </c>
      <c r="P116" s="48">
        <f t="shared" si="72"/>
        <v>-1</v>
      </c>
      <c r="Q116" s="49">
        <f t="shared" si="73"/>
        <v>-11.498855835240278</v>
      </c>
      <c r="R116" s="621">
        <f t="shared" si="74"/>
        <v>0.84668192219679628</v>
      </c>
      <c r="S116" s="885"/>
      <c r="T116" s="226">
        <v>0.87708333333333299</v>
      </c>
      <c r="U116" s="226">
        <v>0.90902777777777743</v>
      </c>
      <c r="V116" s="227">
        <v>23</v>
      </c>
      <c r="W116" s="630">
        <f t="shared" si="70"/>
        <v>46</v>
      </c>
      <c r="X116" s="216">
        <v>0.94930555555555562</v>
      </c>
      <c r="Y116" s="216">
        <v>0.87638888888888899</v>
      </c>
      <c r="Z116" s="217"/>
      <c r="AA116" s="217"/>
      <c r="AB116" s="879"/>
      <c r="AC116" s="879"/>
      <c r="AD116" s="221"/>
      <c r="AE116" s="221"/>
      <c r="AF116" s="48">
        <f t="shared" si="61"/>
        <v>-293.47826086956525</v>
      </c>
      <c r="AG116" s="125">
        <f t="shared" si="62"/>
        <v>0.80434782608695654</v>
      </c>
      <c r="AH116" s="878"/>
    </row>
    <row r="117" spans="1:34" s="218" customFormat="1" ht="19.2" customHeight="1">
      <c r="A117" s="897"/>
      <c r="B117" s="619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617"/>
      <c r="J117" s="46">
        <v>16</v>
      </c>
      <c r="K117" s="44">
        <v>1440</v>
      </c>
      <c r="L117" s="47">
        <v>90</v>
      </c>
      <c r="M117" s="628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621">
        <f t="shared" si="74"/>
        <v>0.89795918367346972</v>
      </c>
      <c r="S117" s="885"/>
      <c r="T117" s="226">
        <v>0.91249999999999964</v>
      </c>
      <c r="U117" s="226">
        <v>0.94652777777777741</v>
      </c>
      <c r="V117" s="227">
        <v>5</v>
      </c>
      <c r="W117" s="630">
        <f t="shared" si="70"/>
        <v>48.999999999999986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878"/>
    </row>
    <row r="118" spans="1:34" s="218" customFormat="1" ht="19.2" customHeight="1">
      <c r="A118" s="897"/>
      <c r="B118" s="6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7"/>
      <c r="J118" s="46"/>
      <c r="K118" s="44"/>
      <c r="L118" s="47"/>
      <c r="M118" s="628"/>
      <c r="N118" s="44"/>
      <c r="O118" s="47"/>
      <c r="P118" s="48"/>
      <c r="Q118" s="49"/>
      <c r="R118" s="621"/>
      <c r="S118" s="885"/>
      <c r="T118" s="226"/>
      <c r="U118" s="226"/>
      <c r="V118" s="227"/>
      <c r="W118" s="630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7"/>
      <c r="J119" s="178"/>
      <c r="K119" s="231"/>
      <c r="L119" s="47"/>
      <c r="M119" s="628"/>
      <c r="N119" s="179"/>
      <c r="O119" s="224"/>
      <c r="P119" s="165"/>
      <c r="Q119" s="49"/>
      <c r="R119" s="621"/>
      <c r="S119" s="885"/>
      <c r="T119" s="226"/>
      <c r="U119" s="226"/>
      <c r="V119" s="227"/>
      <c r="W119" s="630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7"/>
      <c r="J120" s="178"/>
      <c r="K120" s="231"/>
      <c r="L120" s="47"/>
      <c r="M120" s="628"/>
      <c r="N120" s="179"/>
      <c r="O120" s="224"/>
      <c r="P120" s="165"/>
      <c r="Q120" s="49"/>
      <c r="R120" s="621"/>
      <c r="S120" s="885"/>
      <c r="T120" s="226"/>
      <c r="U120" s="226"/>
      <c r="V120" s="227"/>
      <c r="W120" s="630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977</v>
      </c>
      <c r="D121" s="232" t="s">
        <v>895</v>
      </c>
      <c r="E121" s="233"/>
      <c r="F121" s="364"/>
      <c r="G121" s="234"/>
      <c r="H121" s="235"/>
      <c r="I121" s="236"/>
      <c r="J121" s="202">
        <v>16.666666666666668</v>
      </c>
      <c r="K121" s="202">
        <v>1467.2222222222222</v>
      </c>
      <c r="L121" s="203">
        <v>91.037725031533071</v>
      </c>
      <c r="M121" s="202">
        <f t="shared" ref="M121:O121" si="78">AVERAGE(M109:M120)</f>
        <v>16.444444444444443</v>
      </c>
      <c r="N121" s="202">
        <f t="shared" si="78"/>
        <v>1285.9155928614737</v>
      </c>
      <c r="O121" s="203">
        <f t="shared" si="78"/>
        <v>80.72873779136529</v>
      </c>
      <c r="P121" s="48">
        <f t="shared" ref="P121:P130" si="79">M121-J121</f>
        <v>-0.22222222222222499</v>
      </c>
      <c r="Q121" s="49">
        <f t="shared" ref="Q121:Q130" si="80">O121-L121</f>
        <v>-10.308987240167781</v>
      </c>
      <c r="R121" s="172">
        <f t="shared" ref="R121:R130" si="81">O121/L121</f>
        <v>0.88676137022759505</v>
      </c>
      <c r="S121" s="893"/>
      <c r="T121" s="50"/>
      <c r="U121" s="50"/>
      <c r="V121" s="44"/>
      <c r="W121" s="63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-181.3066293607485</v>
      </c>
      <c r="AG121" s="125">
        <f>N121/K121</f>
        <v>0.87642865094685829</v>
      </c>
      <c r="AH121" s="878"/>
    </row>
    <row r="122" spans="1:34" ht="19.2" customHeight="1">
      <c r="A122" s="900" t="s">
        <v>978</v>
      </c>
      <c r="B122" s="130" t="s">
        <v>128</v>
      </c>
      <c r="C122" s="163"/>
      <c r="D122" s="176" t="s">
        <v>59</v>
      </c>
      <c r="E122" s="43"/>
      <c r="F122" s="355">
        <v>59.54</v>
      </c>
      <c r="G122" s="44">
        <v>1846</v>
      </c>
      <c r="H122" s="45">
        <f t="shared" ref="H122:H132" si="82">F122*G122</f>
        <v>109910.84</v>
      </c>
      <c r="I122" s="619"/>
      <c r="J122" s="46">
        <v>18</v>
      </c>
      <c r="K122" s="44">
        <v>1385</v>
      </c>
      <c r="L122" s="47">
        <v>76.944444444444443</v>
      </c>
      <c r="M122" s="631">
        <v>18</v>
      </c>
      <c r="N122" s="174">
        <f t="shared" ref="N122:N130" si="83">G122/W122*60</f>
        <v>1273.103448275863</v>
      </c>
      <c r="O122" s="237">
        <f t="shared" ref="O122:O130" si="84">N122/M122</f>
        <v>70.727969348659059</v>
      </c>
      <c r="P122" s="108">
        <f t="shared" si="79"/>
        <v>0</v>
      </c>
      <c r="Q122" s="182">
        <f t="shared" si="80"/>
        <v>-6.216475095785384</v>
      </c>
      <c r="R122" s="109">
        <f t="shared" si="81"/>
        <v>0.91920826590315019</v>
      </c>
      <c r="S122" s="894">
        <f>R134</f>
        <v>0.86889560206230276</v>
      </c>
      <c r="T122" s="50">
        <v>0.45833333333333331</v>
      </c>
      <c r="U122" s="50">
        <v>0.51874999999999993</v>
      </c>
      <c r="V122" s="227">
        <v>5</v>
      </c>
      <c r="W122" s="630">
        <f t="shared" si="70"/>
        <v>86.999999999999929</v>
      </c>
      <c r="X122" s="53"/>
      <c r="Y122" s="53"/>
      <c r="Z122" s="54"/>
      <c r="AA122" s="54"/>
      <c r="AB122" s="879"/>
      <c r="AC122" s="879"/>
      <c r="AD122" s="617"/>
      <c r="AE122" s="617"/>
      <c r="AF122" s="48">
        <f t="shared" si="61"/>
        <v>-111.896551724137</v>
      </c>
      <c r="AG122" s="621">
        <f t="shared" si="62"/>
        <v>0.91920826590315019</v>
      </c>
      <c r="AH122" s="893">
        <f>AG134</f>
        <v>0.88278566667117686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2068</v>
      </c>
      <c r="H123" s="45">
        <f t="shared" si="82"/>
        <v>121329.56</v>
      </c>
      <c r="I123" s="617"/>
      <c r="J123" s="46">
        <v>19</v>
      </c>
      <c r="K123" s="44">
        <v>1440</v>
      </c>
      <c r="L123" s="47">
        <v>75.78947368421052</v>
      </c>
      <c r="M123" s="628">
        <v>19</v>
      </c>
      <c r="N123" s="57">
        <f t="shared" si="83"/>
        <v>1306.1052631578948</v>
      </c>
      <c r="O123" s="86">
        <f t="shared" si="84"/>
        <v>68.742382271468145</v>
      </c>
      <c r="P123" s="54">
        <f t="shared" si="79"/>
        <v>0</v>
      </c>
      <c r="Q123" s="88">
        <f t="shared" si="80"/>
        <v>-7.0470914127423754</v>
      </c>
      <c r="R123" s="618">
        <f t="shared" si="81"/>
        <v>0.90701754385964917</v>
      </c>
      <c r="S123" s="894"/>
      <c r="T123" s="50">
        <v>0.53402777777777766</v>
      </c>
      <c r="U123" s="50">
        <v>0.59999999999999987</v>
      </c>
      <c r="V123" s="227">
        <v>22</v>
      </c>
      <c r="W123" s="630">
        <f t="shared" si="70"/>
        <v>94.999999999999986</v>
      </c>
      <c r="X123" s="53">
        <v>0.5708333333333333</v>
      </c>
      <c r="Y123" s="53">
        <v>0.5805555555555556</v>
      </c>
      <c r="Z123" s="54"/>
      <c r="AA123" s="54"/>
      <c r="AB123" s="879"/>
      <c r="AC123" s="879"/>
      <c r="AD123" s="617"/>
      <c r="AE123" s="617"/>
      <c r="AF123" s="48">
        <f t="shared" si="61"/>
        <v>-133.8947368421052</v>
      </c>
      <c r="AG123" s="621">
        <f t="shared" si="62"/>
        <v>0.90701754385964917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2594</v>
      </c>
      <c r="H124" s="45">
        <f t="shared" si="82"/>
        <v>154394.88</v>
      </c>
      <c r="I124" s="238"/>
      <c r="J124" s="46">
        <v>21</v>
      </c>
      <c r="K124" s="44">
        <v>1385</v>
      </c>
      <c r="L124" s="47">
        <v>65.952380952380949</v>
      </c>
      <c r="M124" s="631">
        <v>21</v>
      </c>
      <c r="N124" s="174">
        <f t="shared" si="83"/>
        <v>1255.16129032258</v>
      </c>
      <c r="O124" s="237">
        <f t="shared" si="84"/>
        <v>59.769585253456192</v>
      </c>
      <c r="P124" s="108">
        <f t="shared" si="79"/>
        <v>0</v>
      </c>
      <c r="Q124" s="182">
        <f t="shared" si="80"/>
        <v>-6.1827956989247568</v>
      </c>
      <c r="R124" s="109">
        <f t="shared" si="81"/>
        <v>0.90625363922207947</v>
      </c>
      <c r="S124" s="901"/>
      <c r="T124" s="50">
        <v>0.6055555555555554</v>
      </c>
      <c r="U124" s="50">
        <v>0.69166666666666654</v>
      </c>
      <c r="V124" s="227">
        <v>8</v>
      </c>
      <c r="W124" s="630">
        <f t="shared" si="70"/>
        <v>124.00000000000004</v>
      </c>
      <c r="X124" s="188"/>
      <c r="Y124" s="188"/>
      <c r="Z124" s="54"/>
      <c r="AA124" s="54"/>
      <c r="AB124" s="879"/>
      <c r="AC124" s="879"/>
      <c r="AD124" s="617">
        <v>1</v>
      </c>
      <c r="AE124" s="617"/>
      <c r="AF124" s="108">
        <f t="shared" si="61"/>
        <v>-129.83870967741996</v>
      </c>
      <c r="AG124" s="109">
        <f t="shared" si="62"/>
        <v>0.90625363922207947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1388</v>
      </c>
      <c r="H125" s="45">
        <f t="shared" si="82"/>
        <v>78824.52</v>
      </c>
      <c r="I125" s="619"/>
      <c r="J125" s="46">
        <v>18</v>
      </c>
      <c r="K125" s="44">
        <v>1636</v>
      </c>
      <c r="L125" s="47">
        <v>90.888888888888886</v>
      </c>
      <c r="M125" s="631">
        <v>18</v>
      </c>
      <c r="N125" s="174">
        <f t="shared" si="83"/>
        <v>1365.2459016393457</v>
      </c>
      <c r="O125" s="237">
        <f t="shared" si="84"/>
        <v>75.846994535519201</v>
      </c>
      <c r="P125" s="108">
        <f t="shared" si="79"/>
        <v>0</v>
      </c>
      <c r="Q125" s="182">
        <f t="shared" si="80"/>
        <v>-15.041894353369685</v>
      </c>
      <c r="R125" s="109">
        <f t="shared" si="81"/>
        <v>0.83450238486512573</v>
      </c>
      <c r="S125" s="901"/>
      <c r="T125" s="50">
        <v>0.7305555555555554</v>
      </c>
      <c r="U125" s="50">
        <v>0.77291666666666647</v>
      </c>
      <c r="V125" s="227">
        <v>6</v>
      </c>
      <c r="W125" s="630">
        <f t="shared" si="70"/>
        <v>60.999999999999943</v>
      </c>
      <c r="X125" s="64"/>
      <c r="Y125" s="64"/>
      <c r="Z125" s="54"/>
      <c r="AA125" s="54"/>
      <c r="AB125" s="879"/>
      <c r="AC125" s="879"/>
      <c r="AD125" s="617"/>
      <c r="AE125" s="617"/>
      <c r="AF125" s="48">
        <f t="shared" si="61"/>
        <v>-270.75409836065433</v>
      </c>
      <c r="AG125" s="621">
        <f t="shared" si="62"/>
        <v>0.83450238486512573</v>
      </c>
      <c r="AH125" s="895"/>
    </row>
    <row r="126" spans="1:34" ht="19.2" customHeight="1">
      <c r="A126" s="900"/>
      <c r="B126" s="130" t="s">
        <v>132</v>
      </c>
      <c r="C126" s="617"/>
      <c r="D126" s="404" t="s">
        <v>85</v>
      </c>
      <c r="E126" s="177"/>
      <c r="F126" s="355">
        <v>56.87</v>
      </c>
      <c r="G126" s="57">
        <v>1045</v>
      </c>
      <c r="H126" s="45">
        <f t="shared" si="82"/>
        <v>59429.149999999994</v>
      </c>
      <c r="I126" s="617"/>
      <c r="J126" s="46">
        <v>18</v>
      </c>
      <c r="K126" s="44">
        <v>1636</v>
      </c>
      <c r="L126" s="47">
        <v>90.888888888888886</v>
      </c>
      <c r="M126" s="628">
        <v>18</v>
      </c>
      <c r="N126" s="57">
        <f t="shared" si="83"/>
        <v>1393.3333333333333</v>
      </c>
      <c r="O126" s="86">
        <f t="shared" si="84"/>
        <v>77.407407407407405</v>
      </c>
      <c r="P126" s="54">
        <f t="shared" si="79"/>
        <v>0</v>
      </c>
      <c r="Q126" s="88">
        <f t="shared" si="80"/>
        <v>-13.481481481481481</v>
      </c>
      <c r="R126" s="618">
        <f t="shared" si="81"/>
        <v>0.85167074164629175</v>
      </c>
      <c r="S126" s="901"/>
      <c r="T126" s="50">
        <v>0.77847222222222201</v>
      </c>
      <c r="U126" s="50">
        <v>0.80972222222222201</v>
      </c>
      <c r="V126" s="227">
        <v>8</v>
      </c>
      <c r="W126" s="630">
        <f t="shared" si="70"/>
        <v>45</v>
      </c>
      <c r="X126" s="64"/>
      <c r="Y126" s="64"/>
      <c r="Z126" s="54"/>
      <c r="AA126" s="54"/>
      <c r="AB126" s="879"/>
      <c r="AC126" s="879"/>
      <c r="AD126" s="617"/>
      <c r="AE126" s="617"/>
      <c r="AF126" s="108">
        <f t="shared" si="61"/>
        <v>-242.66666666666674</v>
      </c>
      <c r="AG126" s="109">
        <f t="shared" si="62"/>
        <v>0.85167074164629175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1460</v>
      </c>
      <c r="H127" s="45">
        <f t="shared" si="82"/>
        <v>69496</v>
      </c>
      <c r="I127" s="221"/>
      <c r="J127" s="46">
        <v>19</v>
      </c>
      <c r="K127" s="44">
        <v>1440</v>
      </c>
      <c r="L127" s="47">
        <v>75.78947368421052</v>
      </c>
      <c r="M127" s="631">
        <v>19</v>
      </c>
      <c r="N127" s="57">
        <f t="shared" si="83"/>
        <v>1288.2352941176455</v>
      </c>
      <c r="O127" s="86">
        <f t="shared" si="84"/>
        <v>67.801857585139231</v>
      </c>
      <c r="P127" s="54">
        <f t="shared" si="79"/>
        <v>0</v>
      </c>
      <c r="Q127" s="88">
        <f t="shared" si="80"/>
        <v>-7.987616099071289</v>
      </c>
      <c r="R127" s="618">
        <f t="shared" si="81"/>
        <v>0.89460784313725383</v>
      </c>
      <c r="S127" s="901"/>
      <c r="T127" s="50">
        <v>0.82569444444444429</v>
      </c>
      <c r="U127" s="50">
        <v>0.87291666666666656</v>
      </c>
      <c r="V127" s="619">
        <v>23</v>
      </c>
      <c r="W127" s="630">
        <f t="shared" si="70"/>
        <v>68.000000000000085</v>
      </c>
      <c r="X127" s="64">
        <v>0.84166666666666667</v>
      </c>
      <c r="Y127" s="64">
        <v>0.85138888888888886</v>
      </c>
      <c r="Z127" s="54"/>
      <c r="AA127" s="54"/>
      <c r="AB127" s="879"/>
      <c r="AC127" s="879"/>
      <c r="AD127" s="617"/>
      <c r="AE127" s="617"/>
      <c r="AF127" s="108">
        <f t="shared" si="61"/>
        <v>-151.76470588235452</v>
      </c>
      <c r="AG127" s="109">
        <f t="shared" si="62"/>
        <v>0.89460784313725383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1379</v>
      </c>
      <c r="H128" s="45">
        <f t="shared" si="82"/>
        <v>69873.930000000008</v>
      </c>
      <c r="I128" s="61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1334.5161290322594</v>
      </c>
      <c r="O128" s="86">
        <f t="shared" si="84"/>
        <v>74.139784946236631</v>
      </c>
      <c r="P128" s="54">
        <f t="shared" si="79"/>
        <v>0</v>
      </c>
      <c r="Q128" s="88">
        <f t="shared" si="80"/>
        <v>-9.1935483870966976</v>
      </c>
      <c r="R128" s="618">
        <f t="shared" si="81"/>
        <v>0.88967741935483957</v>
      </c>
      <c r="S128" s="901"/>
      <c r="T128" s="50">
        <v>0.87708333333333321</v>
      </c>
      <c r="U128" s="50">
        <v>0.92013888888888873</v>
      </c>
      <c r="V128" s="619">
        <v>6</v>
      </c>
      <c r="W128" s="630">
        <f t="shared" si="70"/>
        <v>61.999999999999943</v>
      </c>
      <c r="X128" s="64"/>
      <c r="Y128" s="64"/>
      <c r="Z128" s="54"/>
      <c r="AA128" s="54"/>
      <c r="AB128" s="879"/>
      <c r="AC128" s="879"/>
      <c r="AD128" s="617"/>
      <c r="AE128" s="617"/>
      <c r="AF128" s="48">
        <f t="shared" si="61"/>
        <v>-165.48387096774059</v>
      </c>
      <c r="AG128" s="621">
        <f t="shared" si="62"/>
        <v>0.88967741935483957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1408</v>
      </c>
      <c r="H129" s="45">
        <f t="shared" si="82"/>
        <v>81903.360000000001</v>
      </c>
      <c r="I129" s="617"/>
      <c r="J129" s="46">
        <v>16</v>
      </c>
      <c r="K129" s="44">
        <v>1636</v>
      </c>
      <c r="L129" s="47">
        <v>102.25</v>
      </c>
      <c r="M129" s="87">
        <v>17</v>
      </c>
      <c r="N129" s="57">
        <f t="shared" si="83"/>
        <v>1431.8644067796622</v>
      </c>
      <c r="O129" s="86">
        <f t="shared" si="84"/>
        <v>84.227318045862489</v>
      </c>
      <c r="P129" s="54">
        <f t="shared" si="79"/>
        <v>1</v>
      </c>
      <c r="Q129" s="88">
        <f t="shared" si="80"/>
        <v>-18.022681954137511</v>
      </c>
      <c r="R129" s="618">
        <f t="shared" si="81"/>
        <v>0.82373905179327622</v>
      </c>
      <c r="S129" s="901"/>
      <c r="T129" s="50">
        <v>0.92499999999999982</v>
      </c>
      <c r="U129" s="50">
        <v>0.96597222222222201</v>
      </c>
      <c r="V129" s="619">
        <v>7</v>
      </c>
      <c r="W129" s="630">
        <f t="shared" si="70"/>
        <v>58.99999999999995</v>
      </c>
      <c r="X129" s="64"/>
      <c r="Y129" s="64"/>
      <c r="Z129" s="54"/>
      <c r="AA129" s="54"/>
      <c r="AB129" s="879"/>
      <c r="AC129" s="879"/>
      <c r="AD129" s="617"/>
      <c r="AE129" s="617"/>
      <c r="AF129" s="108">
        <f t="shared" si="61"/>
        <v>-204.1355932203378</v>
      </c>
      <c r="AG129" s="109">
        <f t="shared" si="62"/>
        <v>0.87522274253035592</v>
      </c>
      <c r="AH129" s="895"/>
    </row>
    <row r="130" spans="1:34" ht="19.2" customHeight="1">
      <c r="A130" s="900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1226</v>
      </c>
      <c r="H130" s="45">
        <f t="shared" si="82"/>
        <v>66314.340000000011</v>
      </c>
      <c r="I130" s="617"/>
      <c r="J130" s="46">
        <v>16</v>
      </c>
      <c r="K130" s="44">
        <v>1440</v>
      </c>
      <c r="L130" s="47">
        <v>90</v>
      </c>
      <c r="M130" s="628">
        <v>17</v>
      </c>
      <c r="N130" s="57">
        <f t="shared" si="83"/>
        <v>1268.2758620689631</v>
      </c>
      <c r="O130" s="86">
        <f t="shared" si="84"/>
        <v>74.60446247464489</v>
      </c>
      <c r="P130" s="54">
        <f t="shared" si="79"/>
        <v>1</v>
      </c>
      <c r="Q130" s="88">
        <f t="shared" si="80"/>
        <v>-15.39553752535511</v>
      </c>
      <c r="R130" s="618">
        <f t="shared" si="81"/>
        <v>0.82893847194049874</v>
      </c>
      <c r="S130" s="901"/>
      <c r="T130" s="50">
        <v>0.97152777777777755</v>
      </c>
      <c r="U130" s="50">
        <v>1.0118055555555554</v>
      </c>
      <c r="V130" s="619">
        <v>8</v>
      </c>
      <c r="W130" s="630">
        <f t="shared" si="70"/>
        <v>58.000000000000114</v>
      </c>
      <c r="X130" s="64"/>
      <c r="Y130" s="64"/>
      <c r="Z130" s="54"/>
      <c r="AA130" s="54"/>
      <c r="AB130" s="879"/>
      <c r="AC130" s="879"/>
      <c r="AD130" s="617"/>
      <c r="AE130" s="617"/>
      <c r="AF130" s="108">
        <f t="shared" si="61"/>
        <v>-171.72413793103692</v>
      </c>
      <c r="AG130" s="109">
        <f t="shared" si="62"/>
        <v>0.88074712643677988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8"/>
      <c r="S131" s="901"/>
      <c r="T131" s="50"/>
      <c r="U131" s="50"/>
      <c r="V131" s="619"/>
      <c r="W131" s="630">
        <f t="shared" si="70"/>
        <v>0</v>
      </c>
      <c r="X131" s="64"/>
      <c r="Y131" s="64"/>
      <c r="Z131" s="54"/>
      <c r="AA131" s="54"/>
      <c r="AB131" s="879"/>
      <c r="AC131" s="879"/>
      <c r="AD131" s="617"/>
      <c r="AE131" s="617"/>
      <c r="AF131" s="48">
        <f t="shared" si="61"/>
        <v>0</v>
      </c>
      <c r="AG131" s="621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7"/>
      <c r="J132" s="87"/>
      <c r="K132" s="57"/>
      <c r="L132" s="86"/>
      <c r="M132" s="628"/>
      <c r="N132" s="57"/>
      <c r="O132" s="86"/>
      <c r="P132" s="54"/>
      <c r="Q132" s="88"/>
      <c r="R132" s="618"/>
      <c r="S132" s="901"/>
      <c r="T132" s="50"/>
      <c r="U132" s="50"/>
      <c r="V132" s="619"/>
      <c r="W132" s="630">
        <f t="shared" si="70"/>
        <v>0</v>
      </c>
      <c r="X132" s="64"/>
      <c r="Y132" s="64"/>
      <c r="Z132" s="54"/>
      <c r="AA132" s="54"/>
      <c r="AB132" s="879"/>
      <c r="AC132" s="879"/>
      <c r="AD132" s="617"/>
      <c r="AE132" s="617"/>
      <c r="AF132" s="65"/>
      <c r="AG132" s="622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7"/>
      <c r="J133" s="87"/>
      <c r="K133" s="57"/>
      <c r="L133" s="86"/>
      <c r="M133" s="628"/>
      <c r="N133" s="57"/>
      <c r="O133" s="86"/>
      <c r="P133" s="54"/>
      <c r="Q133" s="88"/>
      <c r="R133" s="618"/>
      <c r="S133" s="901"/>
      <c r="T133" s="50"/>
      <c r="U133" s="50"/>
      <c r="V133" s="619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17"/>
      <c r="AE133" s="617"/>
      <c r="AF133" s="65"/>
      <c r="AG133" s="622"/>
      <c r="AH133" s="895"/>
    </row>
    <row r="134" spans="1:34" ht="19.2" customHeight="1">
      <c r="A134" s="900"/>
      <c r="B134" s="168">
        <v>0</v>
      </c>
      <c r="C134" s="100" t="s">
        <v>979</v>
      </c>
      <c r="D134" s="875" t="s">
        <v>895</v>
      </c>
      <c r="E134" s="875"/>
      <c r="F134" s="365"/>
      <c r="G134" s="101"/>
      <c r="H134" s="102"/>
      <c r="I134" s="241"/>
      <c r="J134" s="242">
        <v>18.111111111111111</v>
      </c>
      <c r="K134" s="242">
        <v>1499.7777777777778</v>
      </c>
      <c r="L134" s="243">
        <v>83.537431541817512</v>
      </c>
      <c r="M134" s="242">
        <f t="shared" ref="M134:O134" si="85">AVERAGE(M122:M133)</f>
        <v>18.333333333333332</v>
      </c>
      <c r="N134" s="242">
        <f t="shared" si="85"/>
        <v>1323.9823254141718</v>
      </c>
      <c r="O134" s="243">
        <f t="shared" si="85"/>
        <v>72.585306874265925</v>
      </c>
      <c r="P134" s="51">
        <f t="shared" ref="P134:P143" si="86">M134-J134</f>
        <v>0.22222222222222143</v>
      </c>
      <c r="Q134" s="139">
        <f t="shared" ref="Q134:Q143" si="87">O134-L134</f>
        <v>-10.952124667551587</v>
      </c>
      <c r="R134" s="244">
        <f t="shared" ref="R134:R143" si="88">O134/L134</f>
        <v>0.86889560206230276</v>
      </c>
      <c r="S134" s="894"/>
      <c r="T134" s="50"/>
      <c r="U134" s="50"/>
      <c r="V134" s="619"/>
      <c r="W134" s="619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-175.79545236360605</v>
      </c>
      <c r="AG134" s="621">
        <f t="shared" si="62"/>
        <v>0.88278566667117686</v>
      </c>
      <c r="AH134" s="895"/>
    </row>
    <row r="135" spans="1:34" ht="19.2" customHeight="1">
      <c r="A135" s="881" t="s">
        <v>1135</v>
      </c>
      <c r="B135" s="619" t="s">
        <v>132</v>
      </c>
      <c r="C135" s="617"/>
      <c r="D135" s="82" t="s">
        <v>144</v>
      </c>
      <c r="E135" s="83"/>
      <c r="F135" s="355">
        <v>54.09</v>
      </c>
      <c r="G135" s="57">
        <v>2384.8000000000002</v>
      </c>
      <c r="H135" s="245">
        <f t="shared" ref="H135:H146" si="89">F135*G135</f>
        <v>128993.83200000002</v>
      </c>
      <c r="I135" s="617"/>
      <c r="J135" s="46">
        <v>16</v>
      </c>
      <c r="K135" s="57">
        <v>1500</v>
      </c>
      <c r="L135" s="86">
        <v>93.75</v>
      </c>
      <c r="M135" s="228">
        <v>18</v>
      </c>
      <c r="N135" s="57">
        <f t="shared" ref="N135:N143" si="90">G135/W135*60</f>
        <v>1375.8461538461536</v>
      </c>
      <c r="O135" s="115">
        <f t="shared" ref="O135:O143" si="91">N135/M135</f>
        <v>76.435897435897417</v>
      </c>
      <c r="P135" s="54">
        <f t="shared" si="86"/>
        <v>2</v>
      </c>
      <c r="Q135" s="88">
        <f t="shared" si="87"/>
        <v>-17.314102564102583</v>
      </c>
      <c r="R135" s="618">
        <f t="shared" si="88"/>
        <v>0.81531623931623909</v>
      </c>
      <c r="S135" s="885">
        <f>R147</f>
        <v>0.87658965046011728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879"/>
      <c r="AC135" s="879"/>
      <c r="AD135" s="617"/>
      <c r="AE135" s="617">
        <v>1</v>
      </c>
      <c r="AF135" s="116">
        <f t="shared" si="61"/>
        <v>-124.15384615384642</v>
      </c>
      <c r="AG135" s="120">
        <f t="shared" si="62"/>
        <v>0.91723076923076907</v>
      </c>
      <c r="AH135" s="878">
        <f>AG147</f>
        <v>0.89642906343097917</v>
      </c>
    </row>
    <row r="136" spans="1:34" ht="19.2" customHeight="1">
      <c r="A136" s="882"/>
      <c r="B136" s="619" t="s">
        <v>132</v>
      </c>
      <c r="C136" s="617"/>
      <c r="D136" s="82" t="s">
        <v>78</v>
      </c>
      <c r="E136" s="83"/>
      <c r="F136" s="355">
        <v>57.734999999999999</v>
      </c>
      <c r="G136" s="57">
        <v>2102</v>
      </c>
      <c r="H136" s="84">
        <f t="shared" si="89"/>
        <v>121358.97</v>
      </c>
      <c r="I136" s="617"/>
      <c r="J136" s="46">
        <v>16</v>
      </c>
      <c r="K136" s="57">
        <v>1565</v>
      </c>
      <c r="L136" s="86">
        <v>97.8125</v>
      </c>
      <c r="M136" s="628">
        <v>16</v>
      </c>
      <c r="N136" s="57">
        <f t="shared" si="90"/>
        <v>1385.934065934066</v>
      </c>
      <c r="O136" s="86">
        <f t="shared" si="91"/>
        <v>86.620879120879124</v>
      </c>
      <c r="P136" s="54">
        <f t="shared" si="86"/>
        <v>0</v>
      </c>
      <c r="Q136" s="88">
        <f t="shared" si="87"/>
        <v>-11.191620879120876</v>
      </c>
      <c r="R136" s="618">
        <f t="shared" si="88"/>
        <v>0.88558087280132014</v>
      </c>
      <c r="S136" s="885"/>
      <c r="T136" s="246">
        <v>0.53541666666666665</v>
      </c>
      <c r="U136" s="50">
        <v>0.59861111111111109</v>
      </c>
      <c r="V136" s="142">
        <v>7</v>
      </c>
      <c r="W136" s="247">
        <f t="shared" si="92"/>
        <v>91</v>
      </c>
      <c r="X136" s="53"/>
      <c r="Y136" s="53"/>
      <c r="Z136" s="54"/>
      <c r="AA136" s="54"/>
      <c r="AB136" s="879"/>
      <c r="AC136" s="879"/>
      <c r="AD136" s="617"/>
      <c r="AE136" s="617"/>
      <c r="AF136" s="48">
        <f t="shared" si="61"/>
        <v>-179.06593406593402</v>
      </c>
      <c r="AG136" s="125">
        <f t="shared" si="62"/>
        <v>0.88558087280132014</v>
      </c>
      <c r="AH136" s="878"/>
    </row>
    <row r="137" spans="1:34" ht="19.2" customHeight="1">
      <c r="A137" s="882"/>
      <c r="B137" s="619" t="s">
        <v>132</v>
      </c>
      <c r="C137" s="617"/>
      <c r="D137" s="82" t="s">
        <v>202</v>
      </c>
      <c r="E137" s="83"/>
      <c r="F137" s="355">
        <v>53.27</v>
      </c>
      <c r="G137" s="209">
        <v>1625</v>
      </c>
      <c r="H137" s="84">
        <f t="shared" si="89"/>
        <v>86563.75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1317.5675675675666</v>
      </c>
      <c r="O137" s="86">
        <f t="shared" si="91"/>
        <v>82.347972972972912</v>
      </c>
      <c r="P137" s="54">
        <f t="shared" si="86"/>
        <v>0</v>
      </c>
      <c r="Q137" s="88">
        <f t="shared" si="87"/>
        <v>-11.402027027027088</v>
      </c>
      <c r="R137" s="618">
        <f t="shared" si="88"/>
        <v>0.87837837837837773</v>
      </c>
      <c r="S137" s="885"/>
      <c r="T137" s="50">
        <v>0.61458333333333326</v>
      </c>
      <c r="U137" s="50">
        <v>0.66597222222222219</v>
      </c>
      <c r="V137" s="249">
        <v>23</v>
      </c>
      <c r="W137" s="247">
        <f t="shared" si="92"/>
        <v>74.000000000000057</v>
      </c>
      <c r="X137" s="53">
        <v>0.60416666666666663</v>
      </c>
      <c r="Y137" s="53">
        <v>0.61458333333333337</v>
      </c>
      <c r="Z137" s="54"/>
      <c r="AA137" s="54"/>
      <c r="AB137" s="879"/>
      <c r="AC137" s="879"/>
      <c r="AD137" s="617"/>
      <c r="AE137" s="617"/>
      <c r="AF137" s="48">
        <f t="shared" si="61"/>
        <v>-182.43243243243342</v>
      </c>
      <c r="AG137" s="125">
        <f t="shared" si="62"/>
        <v>0.87837837837837773</v>
      </c>
      <c r="AH137" s="878"/>
    </row>
    <row r="138" spans="1:34" ht="19.2" customHeight="1">
      <c r="A138" s="882"/>
      <c r="B138" s="619" t="s">
        <v>132</v>
      </c>
      <c r="C138" s="223"/>
      <c r="D138" s="82" t="s">
        <v>88</v>
      </c>
      <c r="E138" s="83"/>
      <c r="F138" s="355">
        <v>50.98</v>
      </c>
      <c r="G138" s="57">
        <v>1479</v>
      </c>
      <c r="H138" s="84">
        <f t="shared" si="89"/>
        <v>75399.42</v>
      </c>
      <c r="I138" s="61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1286.0869565217379</v>
      </c>
      <c r="O138" s="86">
        <f t="shared" si="91"/>
        <v>64.304347826086897</v>
      </c>
      <c r="P138" s="54">
        <f t="shared" si="86"/>
        <v>0</v>
      </c>
      <c r="Q138" s="88">
        <f t="shared" si="87"/>
        <v>-7.6956521739131034</v>
      </c>
      <c r="R138" s="623">
        <f t="shared" si="88"/>
        <v>0.8931159420289847</v>
      </c>
      <c r="S138" s="885"/>
      <c r="T138" s="50">
        <v>0.70833333333333337</v>
      </c>
      <c r="U138" s="50">
        <v>0.75625000000000009</v>
      </c>
      <c r="V138" s="249">
        <v>5</v>
      </c>
      <c r="W138" s="247">
        <f t="shared" si="92"/>
        <v>69.000000000000071</v>
      </c>
      <c r="X138" s="53"/>
      <c r="Y138" s="53"/>
      <c r="Z138" s="54"/>
      <c r="AA138" s="54"/>
      <c r="AB138" s="879"/>
      <c r="AC138" s="879"/>
      <c r="AD138" s="617"/>
      <c r="AE138" s="617"/>
      <c r="AF138" s="48">
        <f t="shared" si="61"/>
        <v>-153.91304347826213</v>
      </c>
      <c r="AG138" s="125">
        <f t="shared" si="62"/>
        <v>0.89311594202898459</v>
      </c>
      <c r="AH138" s="878"/>
    </row>
    <row r="139" spans="1:34" ht="19.2" customHeight="1">
      <c r="A139" s="882"/>
      <c r="B139" s="619" t="s">
        <v>132</v>
      </c>
      <c r="C139" s="626"/>
      <c r="D139" s="42" t="s">
        <v>87</v>
      </c>
      <c r="E139" s="43"/>
      <c r="F139" s="355">
        <v>50.67</v>
      </c>
      <c r="G139" s="57">
        <v>1037</v>
      </c>
      <c r="H139" s="84">
        <f t="shared" si="89"/>
        <v>52544.79</v>
      </c>
      <c r="I139" s="61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1352.608695652174</v>
      </c>
      <c r="O139" s="86">
        <f t="shared" si="91"/>
        <v>79.565217391304358</v>
      </c>
      <c r="P139" s="54">
        <f t="shared" si="86"/>
        <v>0</v>
      </c>
      <c r="Q139" s="88">
        <f t="shared" si="87"/>
        <v>-8.6700767263426997</v>
      </c>
      <c r="R139" s="618">
        <f t="shared" si="88"/>
        <v>0.90173913043478271</v>
      </c>
      <c r="S139" s="885"/>
      <c r="T139" s="50">
        <v>0.76111111111111118</v>
      </c>
      <c r="U139" s="50">
        <v>0.79305555555555562</v>
      </c>
      <c r="V139" s="250">
        <v>7</v>
      </c>
      <c r="W139" s="247">
        <f t="shared" si="92"/>
        <v>46</v>
      </c>
      <c r="X139" s="53"/>
      <c r="Y139" s="53"/>
      <c r="Z139" s="54"/>
      <c r="AA139" s="54"/>
      <c r="AB139" s="879"/>
      <c r="AC139" s="879"/>
      <c r="AD139" s="617"/>
      <c r="AE139" s="617"/>
      <c r="AF139" s="48">
        <f t="shared" si="61"/>
        <v>-147.39130434782601</v>
      </c>
      <c r="AG139" s="125">
        <f t="shared" si="62"/>
        <v>0.90173913043478271</v>
      </c>
      <c r="AH139" s="878"/>
    </row>
    <row r="140" spans="1:34" ht="19.2" customHeight="1">
      <c r="A140" s="883"/>
      <c r="B140" s="619" t="s">
        <v>132</v>
      </c>
      <c r="C140" s="626"/>
      <c r="D140" s="251" t="s">
        <v>89</v>
      </c>
      <c r="E140" s="83"/>
      <c r="F140" s="355">
        <v>50.92</v>
      </c>
      <c r="G140" s="57">
        <v>1848</v>
      </c>
      <c r="H140" s="84">
        <f t="shared" si="89"/>
        <v>94100.160000000003</v>
      </c>
      <c r="I140" s="61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1335.9036144578308</v>
      </c>
      <c r="O140" s="86">
        <f t="shared" si="91"/>
        <v>70.310716550412153</v>
      </c>
      <c r="P140" s="54">
        <f t="shared" si="86"/>
        <v>0</v>
      </c>
      <c r="Q140" s="88">
        <f t="shared" si="87"/>
        <v>-5.4787571337983678</v>
      </c>
      <c r="R140" s="618">
        <f t="shared" si="88"/>
        <v>0.92771084337349374</v>
      </c>
      <c r="S140" s="886"/>
      <c r="T140" s="63">
        <v>0.79861111111111116</v>
      </c>
      <c r="U140" s="252">
        <v>0.85625000000000007</v>
      </c>
      <c r="V140" s="253">
        <v>8</v>
      </c>
      <c r="W140" s="247">
        <f t="shared" si="92"/>
        <v>83.000000000000028</v>
      </c>
      <c r="X140" s="53"/>
      <c r="Y140" s="53"/>
      <c r="Z140" s="54"/>
      <c r="AA140" s="54"/>
      <c r="AB140" s="879"/>
      <c r="AC140" s="879"/>
      <c r="AD140" s="617"/>
      <c r="AE140" s="617"/>
      <c r="AF140" s="48">
        <f t="shared" si="61"/>
        <v>-104.09638554216917</v>
      </c>
      <c r="AG140" s="125">
        <f t="shared" si="62"/>
        <v>0.92771084337349363</v>
      </c>
      <c r="AH140" s="878"/>
    </row>
    <row r="141" spans="1:34" ht="19.2" customHeight="1">
      <c r="A141" s="883"/>
      <c r="B141" s="619" t="s">
        <v>132</v>
      </c>
      <c r="C141" s="626"/>
      <c r="D141" s="42" t="s">
        <v>187</v>
      </c>
      <c r="E141" s="254"/>
      <c r="F141" s="355">
        <v>52.86</v>
      </c>
      <c r="G141" s="57">
        <v>971</v>
      </c>
      <c r="H141" s="84">
        <f t="shared" si="89"/>
        <v>51327.06</v>
      </c>
      <c r="I141" s="61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1294.6666666666667</v>
      </c>
      <c r="O141" s="86">
        <f t="shared" si="91"/>
        <v>71.925925925925924</v>
      </c>
      <c r="P141" s="54">
        <f t="shared" si="86"/>
        <v>0</v>
      </c>
      <c r="Q141" s="88">
        <f t="shared" si="87"/>
        <v>-11.407407407407405</v>
      </c>
      <c r="R141" s="618">
        <f t="shared" si="88"/>
        <v>0.86311111111111116</v>
      </c>
      <c r="S141" s="886"/>
      <c r="T141" s="63">
        <v>0.87222222222222223</v>
      </c>
      <c r="U141" s="252">
        <v>0.90347222222222223</v>
      </c>
      <c r="V141" s="55">
        <v>23</v>
      </c>
      <c r="W141" s="247">
        <f t="shared" si="92"/>
        <v>45</v>
      </c>
      <c r="X141" s="53">
        <v>0.86041666666666661</v>
      </c>
      <c r="Y141" s="53">
        <v>0.87152777777777779</v>
      </c>
      <c r="Z141" s="54"/>
      <c r="AA141" s="54"/>
      <c r="AB141" s="879"/>
      <c r="AC141" s="879"/>
      <c r="AD141" s="617"/>
      <c r="AE141" s="617"/>
      <c r="AF141" s="48">
        <f t="shared" si="61"/>
        <v>-205.33333333333326</v>
      </c>
      <c r="AG141" s="125">
        <f t="shared" si="62"/>
        <v>0.86311111111111116</v>
      </c>
      <c r="AH141" s="878"/>
    </row>
    <row r="142" spans="1:34" ht="19.2" customHeight="1">
      <c r="A142" s="883"/>
      <c r="B142" s="619" t="s">
        <v>132</v>
      </c>
      <c r="C142" s="626"/>
      <c r="D142" s="42" t="s">
        <v>90</v>
      </c>
      <c r="E142" s="254"/>
      <c r="F142" s="355">
        <v>50.67</v>
      </c>
      <c r="G142" s="57">
        <v>926</v>
      </c>
      <c r="H142" s="84">
        <f t="shared" si="89"/>
        <v>46920.42</v>
      </c>
      <c r="I142" s="61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1292.0930232558137</v>
      </c>
      <c r="O142" s="86">
        <f t="shared" si="91"/>
        <v>76.005471956224341</v>
      </c>
      <c r="P142" s="54">
        <f t="shared" si="86"/>
        <v>0</v>
      </c>
      <c r="Q142" s="88">
        <f t="shared" si="87"/>
        <v>-8.7004103967168334</v>
      </c>
      <c r="R142" s="618">
        <f t="shared" si="88"/>
        <v>0.89728682170542629</v>
      </c>
      <c r="S142" s="886"/>
      <c r="T142" s="63">
        <v>0.90694444444444444</v>
      </c>
      <c r="U142" s="252">
        <v>0.93680555555555556</v>
      </c>
      <c r="V142" s="55">
        <v>5</v>
      </c>
      <c r="W142" s="247">
        <f t="shared" si="92"/>
        <v>43.000000000000007</v>
      </c>
      <c r="X142" s="53"/>
      <c r="Y142" s="53"/>
      <c r="Z142" s="54"/>
      <c r="AA142" s="54"/>
      <c r="AB142" s="879"/>
      <c r="AC142" s="879"/>
      <c r="AD142" s="617"/>
      <c r="AE142" s="617"/>
      <c r="AF142" s="48">
        <f t="shared" si="61"/>
        <v>-147.9069767441863</v>
      </c>
      <c r="AG142" s="125">
        <f t="shared" si="62"/>
        <v>0.89728682170542617</v>
      </c>
      <c r="AH142" s="878"/>
    </row>
    <row r="143" spans="1:34" ht="19.2" customHeight="1">
      <c r="A143" s="883"/>
      <c r="B143" s="619" t="s">
        <v>132</v>
      </c>
      <c r="C143" s="255"/>
      <c r="D143" s="82" t="s">
        <v>91</v>
      </c>
      <c r="E143" s="83"/>
      <c r="F143" s="355">
        <v>50.49</v>
      </c>
      <c r="G143" s="57">
        <v>1239</v>
      </c>
      <c r="H143" s="84">
        <f t="shared" si="89"/>
        <v>62557.11</v>
      </c>
      <c r="I143" s="61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1304.2105263157905</v>
      </c>
      <c r="O143" s="86">
        <f t="shared" si="91"/>
        <v>86.947368421052701</v>
      </c>
      <c r="P143" s="54">
        <f t="shared" si="86"/>
        <v>1</v>
      </c>
      <c r="Q143" s="88">
        <f t="shared" si="87"/>
        <v>-15.90977443609016</v>
      </c>
      <c r="R143" s="618">
        <f t="shared" si="88"/>
        <v>0.84532163742690125</v>
      </c>
      <c r="S143" s="886"/>
      <c r="T143" s="63">
        <v>0.94166666666666665</v>
      </c>
      <c r="U143" s="252">
        <v>0.98124999999999996</v>
      </c>
      <c r="V143" s="55">
        <v>7</v>
      </c>
      <c r="W143" s="247">
        <f t="shared" si="92"/>
        <v>56.999999999999957</v>
      </c>
      <c r="X143" s="53"/>
      <c r="Y143" s="53"/>
      <c r="Z143" s="54"/>
      <c r="AA143" s="54"/>
      <c r="AB143" s="879"/>
      <c r="AC143" s="879"/>
      <c r="AD143" s="617"/>
      <c r="AE143" s="617"/>
      <c r="AF143" s="48">
        <f t="shared" si="61"/>
        <v>-135.7894736842095</v>
      </c>
      <c r="AG143" s="125">
        <f t="shared" si="62"/>
        <v>0.90570175438596567</v>
      </c>
      <c r="AH143" s="878"/>
    </row>
    <row r="144" spans="1:34" ht="19.2" customHeight="1">
      <c r="A144" s="883"/>
      <c r="B144" s="619">
        <v>0</v>
      </c>
      <c r="C144" s="626"/>
      <c r="D144" s="42"/>
      <c r="E144" s="254"/>
      <c r="F144" s="355" t="s">
        <v>133</v>
      </c>
      <c r="G144" s="57"/>
      <c r="H144" s="84">
        <f t="shared" si="89"/>
        <v>0</v>
      </c>
      <c r="I144" s="617"/>
      <c r="J144" s="46"/>
      <c r="K144" s="44"/>
      <c r="L144" s="47"/>
      <c r="M144" s="628" t="s">
        <v>15</v>
      </c>
      <c r="N144" s="57"/>
      <c r="O144" s="86"/>
      <c r="P144" s="54"/>
      <c r="Q144" s="88"/>
      <c r="R144" s="618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617"/>
      <c r="AE144" s="617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619">
        <v>0</v>
      </c>
      <c r="C145" s="626"/>
      <c r="D145" s="42"/>
      <c r="E145" s="254"/>
      <c r="F145" s="355" t="s">
        <v>133</v>
      </c>
      <c r="G145" s="57"/>
      <c r="H145" s="84">
        <f t="shared" si="89"/>
        <v>0</v>
      </c>
      <c r="I145" s="617"/>
      <c r="J145" s="87"/>
      <c r="K145" s="57"/>
      <c r="L145" s="86"/>
      <c r="M145" s="628"/>
      <c r="N145" s="57"/>
      <c r="O145" s="86"/>
      <c r="P145" s="54"/>
      <c r="Q145" s="88"/>
      <c r="R145" s="618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17"/>
      <c r="AE145" s="617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3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7"/>
      <c r="J146" s="87"/>
      <c r="K146" s="57"/>
      <c r="L146" s="86"/>
      <c r="M146" s="628"/>
      <c r="N146" s="57"/>
      <c r="O146" s="86"/>
      <c r="P146" s="54"/>
      <c r="Q146" s="88"/>
      <c r="R146" s="618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17"/>
      <c r="AE146" s="617"/>
      <c r="AF146" s="54"/>
      <c r="AG146" s="618"/>
      <c r="AH146" s="878"/>
    </row>
    <row r="147" spans="1:34" ht="19.2" customHeight="1">
      <c r="A147" s="884"/>
      <c r="B147" s="257">
        <v>0</v>
      </c>
      <c r="C147" s="100" t="s">
        <v>1136</v>
      </c>
      <c r="D147" s="875" t="s">
        <v>895</v>
      </c>
      <c r="E147" s="875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17.333333333333332</v>
      </c>
      <c r="N147" s="242">
        <f t="shared" si="93"/>
        <v>1327.2130300241997</v>
      </c>
      <c r="O147" s="243">
        <f t="shared" si="93"/>
        <v>77.16264417786175</v>
      </c>
      <c r="P147" s="51">
        <f t="shared" ref="P147:P152" si="94">M147-J147</f>
        <v>0.33333333333333215</v>
      </c>
      <c r="Q147" s="139">
        <f t="shared" ref="Q147:Q152" si="95">O147-L147</f>
        <v>-10.863314304946584</v>
      </c>
      <c r="R147" s="258">
        <f t="shared" ref="R147:R152" si="96">O147/L147</f>
        <v>0.87658965046011728</v>
      </c>
      <c r="S147" s="887"/>
      <c r="T147" s="63"/>
      <c r="U147" s="63"/>
      <c r="V147" s="55"/>
      <c r="W147" s="63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1</v>
      </c>
      <c r="AF147" s="204">
        <f t="shared" si="61"/>
        <v>-153.34252553135593</v>
      </c>
      <c r="AG147" s="259">
        <f t="shared" si="62"/>
        <v>0.89642906343097917</v>
      </c>
      <c r="AH147" s="878"/>
    </row>
    <row r="148" spans="1:34" ht="19.2" customHeight="1">
      <c r="A148" s="890" t="s">
        <v>921</v>
      </c>
      <c r="B148" s="617" t="s">
        <v>130</v>
      </c>
      <c r="C148" s="121"/>
      <c r="D148" s="173" t="s">
        <v>143</v>
      </c>
      <c r="E148" s="43"/>
      <c r="F148" s="362">
        <v>36.92</v>
      </c>
      <c r="G148" s="57">
        <v>3076</v>
      </c>
      <c r="H148" s="84">
        <f t="shared" ref="H148:H172" si="97">F148*G148</f>
        <v>113565.92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1550.9243697478996</v>
      </c>
      <c r="O148" s="47">
        <f t="shared" ref="O148:O152" si="99">N148/M148</f>
        <v>129.24369747899163</v>
      </c>
      <c r="P148" s="48">
        <f t="shared" si="94"/>
        <v>0</v>
      </c>
      <c r="Q148" s="49">
        <f t="shared" si="95"/>
        <v>-37.422969187675022</v>
      </c>
      <c r="R148" s="621">
        <f t="shared" si="96"/>
        <v>0.7754621848739498</v>
      </c>
      <c r="S148" s="891">
        <f>R160</f>
        <v>0.81296242637179772</v>
      </c>
      <c r="T148" s="246">
        <v>0.45833333333333331</v>
      </c>
      <c r="U148" s="50">
        <v>0.54097222222222219</v>
      </c>
      <c r="V148" s="619">
        <v>5</v>
      </c>
      <c r="W148" s="630">
        <f>(U148-T148)*24*60</f>
        <v>118.99999999999997</v>
      </c>
      <c r="X148" s="53"/>
      <c r="Y148" s="53"/>
      <c r="Z148" s="54"/>
      <c r="AA148" s="54"/>
      <c r="AB148" s="879"/>
      <c r="AC148" s="879"/>
      <c r="AD148" s="617"/>
      <c r="AE148" s="617"/>
      <c r="AF148" s="48">
        <f t="shared" si="61"/>
        <v>-449.07563025210038</v>
      </c>
      <c r="AG148" s="125">
        <f t="shared" si="62"/>
        <v>0.7754621848739498</v>
      </c>
      <c r="AH148" s="878">
        <f>AG160</f>
        <v>0.81940751613767771</v>
      </c>
    </row>
    <row r="149" spans="1:34" ht="19.2" customHeight="1">
      <c r="A149" s="890"/>
      <c r="B149" s="617" t="s">
        <v>130</v>
      </c>
      <c r="C149" s="221"/>
      <c r="D149" s="251" t="s">
        <v>201</v>
      </c>
      <c r="E149" s="60"/>
      <c r="F149" s="362">
        <v>26.5</v>
      </c>
      <c r="G149" s="57">
        <v>1019.1999999999999</v>
      </c>
      <c r="H149" s="84">
        <f t="shared" si="97"/>
        <v>27008.799999999999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1528.7999999999993</v>
      </c>
      <c r="O149" s="47">
        <f t="shared" si="99"/>
        <v>127.39999999999993</v>
      </c>
      <c r="P149" s="48">
        <f t="shared" si="94"/>
        <v>0</v>
      </c>
      <c r="Q149" s="49">
        <f t="shared" si="95"/>
        <v>-39.266666666666723</v>
      </c>
      <c r="R149" s="621">
        <f t="shared" si="96"/>
        <v>0.76439999999999964</v>
      </c>
      <c r="S149" s="892"/>
      <c r="T149" s="246">
        <v>0.54513888888888884</v>
      </c>
      <c r="U149" s="50">
        <v>0.57291666666666663</v>
      </c>
      <c r="V149" s="619">
        <v>6</v>
      </c>
      <c r="W149" s="630">
        <f t="shared" ref="W149:W159" si="100">(U149-T149)*24*60</f>
        <v>40.000000000000014</v>
      </c>
      <c r="X149" s="53"/>
      <c r="Y149" s="53"/>
      <c r="Z149" s="54"/>
      <c r="AA149" s="54"/>
      <c r="AB149" s="879"/>
      <c r="AC149" s="879"/>
      <c r="AD149" s="617"/>
      <c r="AE149" s="617"/>
      <c r="AF149" s="48">
        <f t="shared" si="61"/>
        <v>-471.20000000000073</v>
      </c>
      <c r="AG149" s="125">
        <f t="shared" si="62"/>
        <v>0.76439999999999964</v>
      </c>
      <c r="AH149" s="880"/>
    </row>
    <row r="150" spans="1:34" ht="19.2" customHeight="1">
      <c r="A150" s="890"/>
      <c r="B150" s="617" t="s">
        <v>128</v>
      </c>
      <c r="C150" s="221"/>
      <c r="D150" s="176" t="s">
        <v>72</v>
      </c>
      <c r="E150" s="60"/>
      <c r="F150" s="362">
        <v>53.36</v>
      </c>
      <c r="G150" s="57">
        <v>2154.6</v>
      </c>
      <c r="H150" s="84">
        <f t="shared" si="97"/>
        <v>114969.45599999999</v>
      </c>
      <c r="I150" s="260">
        <v>1</v>
      </c>
      <c r="J150" s="87">
        <v>19</v>
      </c>
      <c r="K150" s="57">
        <v>1636</v>
      </c>
      <c r="L150" s="86">
        <v>86.10526315789474</v>
      </c>
      <c r="M150" s="228">
        <v>19</v>
      </c>
      <c r="N150" s="44">
        <f t="shared" si="98"/>
        <v>1319.1428571428576</v>
      </c>
      <c r="O150" s="47">
        <f t="shared" si="99"/>
        <v>69.428571428571445</v>
      </c>
      <c r="P150" s="48">
        <f t="shared" si="94"/>
        <v>0</v>
      </c>
      <c r="Q150" s="49">
        <f t="shared" si="95"/>
        <v>-16.676691729323295</v>
      </c>
      <c r="R150" s="621">
        <f t="shared" si="96"/>
        <v>0.80632203981837247</v>
      </c>
      <c r="S150" s="892"/>
      <c r="T150" s="246">
        <v>0.58819444444444435</v>
      </c>
      <c r="U150" s="50">
        <v>0.65624999999999989</v>
      </c>
      <c r="V150" s="619">
        <v>22</v>
      </c>
      <c r="W150" s="630">
        <f t="shared" si="100"/>
        <v>97.999999999999972</v>
      </c>
      <c r="X150" s="216">
        <v>0.57638888888888895</v>
      </c>
      <c r="Y150" s="216">
        <v>0.58680555555555558</v>
      </c>
      <c r="Z150" s="217"/>
      <c r="AA150" s="217"/>
      <c r="AB150" s="879"/>
      <c r="AC150" s="879"/>
      <c r="AD150" s="617"/>
      <c r="AE150" s="617">
        <v>1</v>
      </c>
      <c r="AF150" s="48">
        <f t="shared" si="61"/>
        <v>-316.85714285714243</v>
      </c>
      <c r="AG150" s="125">
        <f t="shared" si="62"/>
        <v>0.80632203981837258</v>
      </c>
      <c r="AH150" s="880"/>
    </row>
    <row r="151" spans="1:34" s="218" customFormat="1" ht="19.2" customHeight="1">
      <c r="A151" s="890"/>
      <c r="B151" s="617" t="s">
        <v>132</v>
      </c>
      <c r="C151" s="221"/>
      <c r="D151" s="59" t="s">
        <v>204</v>
      </c>
      <c r="E151" s="60"/>
      <c r="F151" s="362">
        <v>51.06</v>
      </c>
      <c r="G151" s="57">
        <v>2109</v>
      </c>
      <c r="H151" s="84">
        <f t="shared" si="97"/>
        <v>107685.54000000001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1304.5360824742272</v>
      </c>
      <c r="O151" s="47">
        <f t="shared" si="99"/>
        <v>81.533505154639201</v>
      </c>
      <c r="P151" s="48">
        <f t="shared" si="94"/>
        <v>0</v>
      </c>
      <c r="Q151" s="49">
        <f t="shared" si="95"/>
        <v>-12.216494845360799</v>
      </c>
      <c r="R151" s="621">
        <f t="shared" si="96"/>
        <v>0.8696907216494848</v>
      </c>
      <c r="S151" s="892"/>
      <c r="T151" s="246">
        <v>0.70833333333333337</v>
      </c>
      <c r="U151" s="50">
        <v>0.77569444444444446</v>
      </c>
      <c r="V151" s="619">
        <v>5</v>
      </c>
      <c r="W151" s="630">
        <f t="shared" si="100"/>
        <v>96.999999999999972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-195.46391752577279</v>
      </c>
      <c r="AG151" s="125">
        <f t="shared" si="62"/>
        <v>0.8696907216494848</v>
      </c>
      <c r="AH151" s="880"/>
    </row>
    <row r="152" spans="1:34" s="218" customFormat="1" ht="19.2" customHeight="1">
      <c r="A152" s="890"/>
      <c r="B152" s="617" t="s">
        <v>132</v>
      </c>
      <c r="C152" s="221"/>
      <c r="D152" s="59" t="s">
        <v>208</v>
      </c>
      <c r="E152" s="60"/>
      <c r="F152" s="362">
        <v>56.43</v>
      </c>
      <c r="G152" s="57">
        <v>1373</v>
      </c>
      <c r="H152" s="84">
        <f t="shared" si="97"/>
        <v>77478.39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1373.0000000000014</v>
      </c>
      <c r="O152" s="47">
        <f t="shared" si="99"/>
        <v>85.812500000000085</v>
      </c>
      <c r="P152" s="48">
        <f t="shared" si="94"/>
        <v>0</v>
      </c>
      <c r="Q152" s="49">
        <f t="shared" si="95"/>
        <v>-7.9374999999999147</v>
      </c>
      <c r="R152" s="621">
        <f t="shared" si="96"/>
        <v>0.91533333333333422</v>
      </c>
      <c r="S152" s="892"/>
      <c r="T152" s="261">
        <v>0.78125</v>
      </c>
      <c r="U152" s="63">
        <v>0.82291666666666663</v>
      </c>
      <c r="V152" s="632">
        <v>8</v>
      </c>
      <c r="W152" s="630">
        <f t="shared" si="100"/>
        <v>59.999999999999943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-126.99999999999864</v>
      </c>
      <c r="AG152" s="125">
        <f t="shared" si="62"/>
        <v>0.91533333333333422</v>
      </c>
      <c r="AH152" s="880"/>
    </row>
    <row r="153" spans="1:34" s="218" customFormat="1" ht="19.2" customHeight="1">
      <c r="A153" s="890"/>
      <c r="B153" s="61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21"/>
      <c r="S153" s="892"/>
      <c r="T153" s="261"/>
      <c r="U153" s="63"/>
      <c r="V153" s="632"/>
      <c r="W153" s="630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1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21"/>
      <c r="S154" s="892"/>
      <c r="T154" s="261"/>
      <c r="U154" s="63"/>
      <c r="V154" s="632"/>
      <c r="W154" s="630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1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21"/>
      <c r="S155" s="892"/>
      <c r="T155" s="261"/>
      <c r="U155" s="63"/>
      <c r="V155" s="632"/>
      <c r="W155" s="630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21"/>
      <c r="S156" s="892"/>
      <c r="T156" s="261"/>
      <c r="U156" s="63"/>
      <c r="V156" s="632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32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32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28"/>
      <c r="N159" s="179"/>
      <c r="O159" s="224"/>
      <c r="P159" s="263"/>
      <c r="Q159" s="74"/>
      <c r="R159" s="129"/>
      <c r="S159" s="892"/>
      <c r="T159" s="261"/>
      <c r="U159" s="63"/>
      <c r="V159" s="632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983</v>
      </c>
      <c r="D160" s="888" t="s">
        <v>895</v>
      </c>
      <c r="E160" s="889"/>
      <c r="F160" s="356"/>
      <c r="G160" s="202"/>
      <c r="H160" s="201"/>
      <c r="I160" s="72"/>
      <c r="J160" s="269">
        <v>15</v>
      </c>
      <c r="K160" s="269">
        <v>1727.2</v>
      </c>
      <c r="L160" s="270">
        <v>121.38771929824561</v>
      </c>
      <c r="M160" s="269">
        <f t="shared" ref="M160:O160" si="101">AVERAGE(M148:M159)</f>
        <v>15</v>
      </c>
      <c r="N160" s="269">
        <f t="shared" si="101"/>
        <v>1415.2806618729969</v>
      </c>
      <c r="O160" s="270">
        <f t="shared" si="101"/>
        <v>98.683654812440452</v>
      </c>
      <c r="P160" s="65">
        <f t="shared" ref="P160:P163" si="102">M160-J160</f>
        <v>0</v>
      </c>
      <c r="Q160" s="74">
        <f t="shared" ref="Q160:Q163" si="103">O160-L160</f>
        <v>-22.704064485805162</v>
      </c>
      <c r="R160" s="271">
        <f>O160/L160</f>
        <v>0.81296242637179772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1</v>
      </c>
      <c r="AF160" s="65">
        <f t="shared" si="61"/>
        <v>-311.91933812700313</v>
      </c>
      <c r="AG160" s="129">
        <f t="shared" si="62"/>
        <v>0.81940751613767771</v>
      </c>
      <c r="AH160" s="880"/>
    </row>
    <row r="161" spans="1:36" ht="19.2" customHeight="1">
      <c r="A161" s="877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3805</v>
      </c>
      <c r="H161" s="84">
        <f t="shared" ref="H161:H170" si="104">F161*G161</f>
        <v>130245.15</v>
      </c>
      <c r="I161" s="61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2113.8888888888891</v>
      </c>
      <c r="O161" s="86">
        <f t="shared" ref="O161:O166" si="106">N161/M161</f>
        <v>162.60683760683762</v>
      </c>
      <c r="P161" s="54">
        <f t="shared" si="102"/>
        <v>0</v>
      </c>
      <c r="Q161" s="88">
        <f t="shared" si="103"/>
        <v>-10.470085470085451</v>
      </c>
      <c r="R161" s="618">
        <f t="shared" ref="R161:R163" si="107">O161/L161</f>
        <v>0.93950617283950633</v>
      </c>
      <c r="S161" s="878">
        <f>R173</f>
        <v>0.91116029362221562</v>
      </c>
      <c r="T161" s="89">
        <v>0.16666666666666666</v>
      </c>
      <c r="U161" s="89">
        <v>0.24166666666666664</v>
      </c>
      <c r="V161" s="617">
        <v>5</v>
      </c>
      <c r="W161" s="90">
        <f t="shared" ref="W161:W172" si="108">(U161-T161)*24*60</f>
        <v>107.99999999999997</v>
      </c>
      <c r="X161" s="96"/>
      <c r="Y161" s="96"/>
      <c r="Z161" s="54"/>
      <c r="AA161" s="54"/>
      <c r="AB161" s="879"/>
      <c r="AC161" s="879"/>
      <c r="AD161" s="617"/>
      <c r="AE161" s="617"/>
      <c r="AF161" s="54">
        <f t="shared" si="61"/>
        <v>-136.11111111111086</v>
      </c>
      <c r="AG161" s="618">
        <f t="shared" si="62"/>
        <v>0.93950617283950633</v>
      </c>
      <c r="AH161" s="878">
        <f>AG173</f>
        <v>0.91480108922538195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3786</v>
      </c>
      <c r="H162" s="84">
        <f t="shared" si="104"/>
        <v>129594.77999999998</v>
      </c>
      <c r="I162" s="61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2143.0188679245284</v>
      </c>
      <c r="O162" s="86">
        <f t="shared" si="106"/>
        <v>164.84760522496373</v>
      </c>
      <c r="P162" s="54">
        <f t="shared" si="102"/>
        <v>0</v>
      </c>
      <c r="Q162" s="88">
        <f t="shared" si="103"/>
        <v>-8.2293178519593368</v>
      </c>
      <c r="R162" s="618">
        <f t="shared" si="107"/>
        <v>0.95245283018867943</v>
      </c>
      <c r="S162" s="878"/>
      <c r="T162" s="89">
        <v>0.24652777777777776</v>
      </c>
      <c r="U162" s="89">
        <v>0.32013888888888886</v>
      </c>
      <c r="V162" s="617">
        <v>7</v>
      </c>
      <c r="W162" s="90">
        <f t="shared" si="108"/>
        <v>105.99999999999999</v>
      </c>
      <c r="X162" s="96"/>
      <c r="Y162" s="96"/>
      <c r="Z162" s="54"/>
      <c r="AA162" s="54"/>
      <c r="AB162" s="879"/>
      <c r="AC162" s="879"/>
      <c r="AD162" s="617"/>
      <c r="AE162" s="617"/>
      <c r="AF162" s="54">
        <f t="shared" si="61"/>
        <v>-106.98113207547158</v>
      </c>
      <c r="AG162" s="618">
        <f t="shared" si="62"/>
        <v>0.95245283018867932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3759.3700000000003</v>
      </c>
      <c r="H163" s="84">
        <f t="shared" si="104"/>
        <v>134698.22710000002</v>
      </c>
      <c r="I163" s="61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2148.2114285714283</v>
      </c>
      <c r="O163" s="86">
        <f t="shared" si="106"/>
        <v>195.29194805194803</v>
      </c>
      <c r="P163" s="54">
        <f t="shared" si="102"/>
        <v>0</v>
      </c>
      <c r="Q163" s="88">
        <f t="shared" si="103"/>
        <v>-9.2535064935065066</v>
      </c>
      <c r="R163" s="618">
        <f t="shared" si="107"/>
        <v>0.9547606349206349</v>
      </c>
      <c r="S163" s="878"/>
      <c r="T163" s="89">
        <v>0.33541666666666664</v>
      </c>
      <c r="U163" s="89">
        <v>0.40833333333333333</v>
      </c>
      <c r="V163" s="617">
        <v>22</v>
      </c>
      <c r="W163" s="90">
        <f t="shared" si="108"/>
        <v>105.00000000000003</v>
      </c>
      <c r="X163" s="96">
        <v>0.32291666666666669</v>
      </c>
      <c r="Y163" s="96">
        <v>0.33333333333333331</v>
      </c>
      <c r="Z163" s="54"/>
      <c r="AA163" s="54"/>
      <c r="AB163" s="879"/>
      <c r="AC163" s="879"/>
      <c r="AD163" s="617"/>
      <c r="AE163" s="617"/>
      <c r="AF163" s="54">
        <f t="shared" si="61"/>
        <v>-101.78857142857169</v>
      </c>
      <c r="AG163" s="618">
        <f t="shared" si="62"/>
        <v>0.95476063492063479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2588.4</v>
      </c>
      <c r="H164" s="84">
        <f t="shared" si="104"/>
        <v>94243.644</v>
      </c>
      <c r="I164" s="61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2389.2923076923071</v>
      </c>
      <c r="O164" s="86">
        <f t="shared" si="106"/>
        <v>238.92923076923071</v>
      </c>
      <c r="P164" s="54">
        <f>M164-J164</f>
        <v>0</v>
      </c>
      <c r="Q164" s="88">
        <f>O164-L164</f>
        <v>-37.970769230769264</v>
      </c>
      <c r="R164" s="618">
        <f>O164/L164</f>
        <v>0.8628719059921659</v>
      </c>
      <c r="S164" s="878"/>
      <c r="T164" s="89">
        <v>0.41249999999999998</v>
      </c>
      <c r="U164" s="89">
        <v>0.45763888888888887</v>
      </c>
      <c r="V164" s="617">
        <v>6</v>
      </c>
      <c r="W164" s="90">
        <f t="shared" si="108"/>
        <v>65.000000000000014</v>
      </c>
      <c r="X164" s="96"/>
      <c r="Y164" s="96"/>
      <c r="Z164" s="54"/>
      <c r="AA164" s="54"/>
      <c r="AB164" s="879"/>
      <c r="AC164" s="879"/>
      <c r="AD164" s="617"/>
      <c r="AE164" s="617"/>
      <c r="AF164" s="54">
        <f>N164-K164</f>
        <v>-379.70769230769292</v>
      </c>
      <c r="AG164" s="618">
        <f>N164/K164</f>
        <v>0.86287190599216579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6039.5999999999995</v>
      </c>
      <c r="H165" s="84">
        <f t="shared" si="104"/>
        <v>219901.83599999995</v>
      </c>
      <c r="I165" s="61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2368.4705882352932</v>
      </c>
      <c r="O165" s="86">
        <f t="shared" si="106"/>
        <v>236.84705882352932</v>
      </c>
      <c r="P165" s="54">
        <f t="shared" ref="P165" si="109">M165-J165</f>
        <v>0</v>
      </c>
      <c r="Q165" s="88">
        <f t="shared" ref="Q165" si="110">O165-L165</f>
        <v>-40.052941176470654</v>
      </c>
      <c r="R165" s="618">
        <f t="shared" ref="R165" si="111">O165/L165</f>
        <v>0.85535232511205972</v>
      </c>
      <c r="S165" s="878"/>
      <c r="T165" s="89">
        <v>0.4993055555555555</v>
      </c>
      <c r="U165" s="89">
        <v>0.60555555555555551</v>
      </c>
      <c r="V165" s="617">
        <v>7</v>
      </c>
      <c r="W165" s="90">
        <f t="shared" si="108"/>
        <v>153.00000000000003</v>
      </c>
      <c r="X165" s="96"/>
      <c r="Y165" s="96"/>
      <c r="Z165" s="54"/>
      <c r="AA165" s="54"/>
      <c r="AB165" s="879"/>
      <c r="AC165" s="879"/>
      <c r="AD165" s="617">
        <v>1</v>
      </c>
      <c r="AE165" s="617"/>
      <c r="AF165" s="54">
        <f>N165-K165</f>
        <v>-400.52941176470677</v>
      </c>
      <c r="AG165" s="618">
        <f>N165/K165</f>
        <v>0.85535232511205972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1851.63</v>
      </c>
      <c r="H166" s="84">
        <f t="shared" si="104"/>
        <v>66343.902900000001</v>
      </c>
      <c r="I166" s="61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2136.4961538461553</v>
      </c>
      <c r="O166" s="86">
        <f t="shared" si="106"/>
        <v>194.22692307692321</v>
      </c>
      <c r="P166" s="54">
        <f>M166-J166</f>
        <v>0</v>
      </c>
      <c r="Q166" s="88">
        <f>O166-L166</f>
        <v>-10.318531468531319</v>
      </c>
      <c r="R166" s="618">
        <f>O166/L166</f>
        <v>0.94955384615384686</v>
      </c>
      <c r="S166" s="878"/>
      <c r="T166" s="89">
        <v>0.61111111111111105</v>
      </c>
      <c r="U166" s="89">
        <v>0.64722222222222214</v>
      </c>
      <c r="V166" s="617"/>
      <c r="W166" s="90">
        <f t="shared" si="108"/>
        <v>51.999999999999972</v>
      </c>
      <c r="X166" s="96"/>
      <c r="Y166" s="96"/>
      <c r="Z166" s="54"/>
      <c r="AA166" s="54"/>
      <c r="AB166" s="879"/>
      <c r="AC166" s="879"/>
      <c r="AD166" s="617"/>
      <c r="AE166" s="617"/>
      <c r="AF166" s="54">
        <f>N166-K166</f>
        <v>-113.50384615384473</v>
      </c>
      <c r="AG166" s="618">
        <f>N166/K166</f>
        <v>0.94955384615384675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7"/>
      <c r="J167" s="87"/>
      <c r="K167" s="57"/>
      <c r="L167" s="86"/>
      <c r="M167" s="87"/>
      <c r="N167" s="57"/>
      <c r="O167" s="86"/>
      <c r="P167" s="54"/>
      <c r="Q167" s="88"/>
      <c r="R167" s="618"/>
      <c r="S167" s="878"/>
      <c r="T167" s="89"/>
      <c r="U167" s="89"/>
      <c r="V167" s="617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17"/>
      <c r="AE167" s="617"/>
      <c r="AF167" s="54">
        <f t="shared" si="61"/>
        <v>0</v>
      </c>
      <c r="AG167" s="618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7"/>
      <c r="J168" s="87"/>
      <c r="K168" s="57"/>
      <c r="L168" s="86"/>
      <c r="M168" s="87"/>
      <c r="N168" s="57"/>
      <c r="O168" s="86"/>
      <c r="P168" s="54"/>
      <c r="Q168" s="88"/>
      <c r="R168" s="618"/>
      <c r="S168" s="878"/>
      <c r="T168" s="89"/>
      <c r="U168" s="89"/>
      <c r="V168" s="617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17"/>
      <c r="AE168" s="617"/>
      <c r="AF168" s="54">
        <f t="shared" si="61"/>
        <v>0</v>
      </c>
      <c r="AG168" s="618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7"/>
      <c r="J169" s="87"/>
      <c r="K169" s="57"/>
      <c r="L169" s="86"/>
      <c r="M169" s="87"/>
      <c r="N169" s="57"/>
      <c r="O169" s="86"/>
      <c r="P169" s="54"/>
      <c r="Q169" s="88"/>
      <c r="R169" s="618"/>
      <c r="S169" s="878"/>
      <c r="T169" s="89"/>
      <c r="U169" s="89"/>
      <c r="V169" s="617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17"/>
      <c r="AE169" s="617"/>
      <c r="AF169" s="54">
        <f t="shared" si="61"/>
        <v>0</v>
      </c>
      <c r="AG169" s="618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7"/>
      <c r="J170" s="87"/>
      <c r="K170" s="57"/>
      <c r="L170" s="86"/>
      <c r="M170" s="87"/>
      <c r="N170" s="57"/>
      <c r="O170" s="86"/>
      <c r="P170" s="54"/>
      <c r="Q170" s="88"/>
      <c r="R170" s="618"/>
      <c r="S170" s="878"/>
      <c r="T170" s="89"/>
      <c r="U170" s="89"/>
      <c r="V170" s="617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17"/>
      <c r="AE170" s="617"/>
      <c r="AF170" s="54">
        <f t="shared" si="61"/>
        <v>0</v>
      </c>
      <c r="AG170" s="618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7"/>
      <c r="J171" s="87"/>
      <c r="K171" s="57"/>
      <c r="L171" s="86"/>
      <c r="M171" s="87"/>
      <c r="N171" s="57"/>
      <c r="O171" s="86"/>
      <c r="P171" s="54"/>
      <c r="Q171" s="88"/>
      <c r="R171" s="618"/>
      <c r="S171" s="878"/>
      <c r="T171" s="89"/>
      <c r="U171" s="89"/>
      <c r="V171" s="617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17"/>
      <c r="AE171" s="617"/>
      <c r="AF171" s="54"/>
      <c r="AG171" s="618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7"/>
      <c r="J172" s="87"/>
      <c r="K172" s="57"/>
      <c r="L172" s="86"/>
      <c r="M172" s="87"/>
      <c r="N172" s="57"/>
      <c r="O172" s="86"/>
      <c r="P172" s="54"/>
      <c r="Q172" s="88"/>
      <c r="R172" s="618"/>
      <c r="S172" s="878"/>
      <c r="T172" s="89"/>
      <c r="U172" s="89"/>
      <c r="V172" s="617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17"/>
      <c r="AE172" s="617"/>
      <c r="AF172" s="54"/>
      <c r="AG172" s="618"/>
      <c r="AH172" s="878"/>
    </row>
    <row r="173" spans="1:36" ht="19.2" customHeight="1">
      <c r="A173" s="877"/>
      <c r="B173" s="121">
        <v>0</v>
      </c>
      <c r="C173" s="100" t="s">
        <v>924</v>
      </c>
      <c r="D173" s="875" t="s">
        <v>895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2216.5630391931004</v>
      </c>
      <c r="O173" s="104">
        <f t="shared" si="112"/>
        <v>198.79160059223875</v>
      </c>
      <c r="P173" s="54">
        <f>M173-J173</f>
        <v>0</v>
      </c>
      <c r="Q173" s="88">
        <f>O173-L173</f>
        <v>-19.382525281887098</v>
      </c>
      <c r="R173" s="105">
        <f>O173/L173</f>
        <v>0.91116029362221562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-206.43696080689961</v>
      </c>
      <c r="AG173" s="618">
        <f t="shared" si="62"/>
        <v>0.91480108922538195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65" priority="4" operator="greaterThan">
      <formula>0</formula>
    </cfRule>
  </conditionalFormatting>
  <conditionalFormatting sqref="Q5:Q173">
    <cfRule type="cellIs" dxfId="264" priority="7" operator="lessThan">
      <formula>0</formula>
    </cfRule>
  </conditionalFormatting>
  <conditionalFormatting sqref="R5:R173">
    <cfRule type="cellIs" dxfId="263" priority="5" operator="greaterThan">
      <formula>1</formula>
    </cfRule>
    <cfRule type="cellIs" dxfId="262" priority="6" operator="lessThan">
      <formula>0.8</formula>
    </cfRule>
  </conditionalFormatting>
  <conditionalFormatting sqref="S5:S11">
    <cfRule type="cellIs" dxfId="261" priority="20" operator="lessThan">
      <formula>0.8</formula>
    </cfRule>
  </conditionalFormatting>
  <conditionalFormatting sqref="S21:S29 AH21:AH29">
    <cfRule type="cellIs" dxfId="260" priority="13" operator="lessThan">
      <formula>0.8</formula>
    </cfRule>
  </conditionalFormatting>
  <conditionalFormatting sqref="S43:S72">
    <cfRule type="cellIs" dxfId="259" priority="10" operator="lessThan">
      <formula>0.8</formula>
    </cfRule>
  </conditionalFormatting>
  <conditionalFormatting sqref="S82:S91 AH82:AH91">
    <cfRule type="cellIs" dxfId="258" priority="12" operator="lessThan">
      <formula>0.8</formula>
    </cfRule>
  </conditionalFormatting>
  <conditionalFormatting sqref="S95:S104">
    <cfRule type="cellIs" dxfId="257" priority="8" operator="lessThan">
      <formula>0.8</formula>
    </cfRule>
  </conditionalFormatting>
  <conditionalFormatting sqref="S108:S109">
    <cfRule type="cellIs" dxfId="256" priority="9" operator="lessThan">
      <formula>0.8</formula>
    </cfRule>
  </conditionalFormatting>
  <conditionalFormatting sqref="S122:S135 AH135">
    <cfRule type="cellIs" dxfId="255" priority="21" operator="lessThan">
      <formula>0.8</formula>
    </cfRule>
  </conditionalFormatting>
  <conditionalFormatting sqref="S137 AH137">
    <cfRule type="cellIs" dxfId="254" priority="17" operator="lessThan">
      <formula>0.8</formula>
    </cfRule>
  </conditionalFormatting>
  <conditionalFormatting sqref="S139:S146 AH139:AH146">
    <cfRule type="cellIs" dxfId="253" priority="11" operator="lessThan">
      <formula>0.8</formula>
    </cfRule>
  </conditionalFormatting>
  <conditionalFormatting sqref="S148:S150">
    <cfRule type="cellIs" dxfId="252" priority="14" operator="lessThan">
      <formula>0.8</formula>
    </cfRule>
  </conditionalFormatting>
  <conditionalFormatting sqref="S161">
    <cfRule type="cellIs" dxfId="251" priority="25" operator="lessThan">
      <formula>0.8</formula>
    </cfRule>
  </conditionalFormatting>
  <conditionalFormatting sqref="AF5:AF173">
    <cfRule type="cellIs" dxfId="250" priority="3" operator="lessThan">
      <formula>0</formula>
    </cfRule>
  </conditionalFormatting>
  <conditionalFormatting sqref="AG5:AG173">
    <cfRule type="cellIs" dxfId="249" priority="1" operator="greaterThan">
      <formula>1</formula>
    </cfRule>
    <cfRule type="cellIs" dxfId="248" priority="2" operator="lessThan">
      <formula>0.8</formula>
    </cfRule>
  </conditionalFormatting>
  <conditionalFormatting sqref="AH5:AH9 S17:S18 AH17:AH18 AH57 AH95">
    <cfRule type="cellIs" dxfId="247" priority="26" operator="lessThan">
      <formula>0.8</formula>
    </cfRule>
  </conditionalFormatting>
  <conditionalFormatting sqref="AH31 S31:S32">
    <cfRule type="cellIs" dxfId="246" priority="22" operator="lessThan">
      <formula>0.8</formula>
    </cfRule>
  </conditionalFormatting>
  <conditionalFormatting sqref="AH70:AH72">
    <cfRule type="cellIs" dxfId="245" priority="19" operator="lessThan">
      <formula>0.8</formula>
    </cfRule>
  </conditionalFormatting>
  <conditionalFormatting sqref="AH97:AH98">
    <cfRule type="cellIs" dxfId="244" priority="18" operator="lessThan">
      <formula>0.8</formula>
    </cfRule>
  </conditionalFormatting>
  <conditionalFormatting sqref="AH100:AH107">
    <cfRule type="cellIs" dxfId="243" priority="16" operator="lessThan">
      <formula>0.8</formula>
    </cfRule>
  </conditionalFormatting>
  <conditionalFormatting sqref="AH109">
    <cfRule type="cellIs" dxfId="242" priority="24" operator="lessThan">
      <formula>0.8</formula>
    </cfRule>
  </conditionalFormatting>
  <conditionalFormatting sqref="AH148">
    <cfRule type="cellIs" dxfId="241" priority="23" operator="lessThan">
      <formula>0.8</formula>
    </cfRule>
  </conditionalFormatting>
  <conditionalFormatting sqref="AH150">
    <cfRule type="cellIs" dxfId="2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1280</v>
      </c>
      <c r="E3" s="808"/>
      <c r="F3" s="797" t="s">
        <v>2</v>
      </c>
      <c r="G3" s="758"/>
      <c r="H3" s="809">
        <v>292696.05000000005</v>
      </c>
      <c r="I3" s="810"/>
      <c r="J3" s="797" t="s">
        <v>3</v>
      </c>
      <c r="K3" s="758"/>
      <c r="L3" s="802">
        <v>9883167.3491213005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377.26126904889168</v>
      </c>
      <c r="G6" s="799"/>
      <c r="H6" s="777">
        <f>AVERAGE(D13:P13,Q13)</f>
        <v>137.83913707682979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10</v>
      </c>
      <c r="Q6" s="766">
        <v>6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356.67747695146278</v>
      </c>
      <c r="G7" s="770"/>
      <c r="H7" s="771">
        <f>AVERAGE(D14:P14,Q14)</f>
        <v>125.60172839852622</v>
      </c>
      <c r="I7" s="772"/>
      <c r="J7" s="771">
        <f>AVERAGE(D31:E31,G31:H31)</f>
        <v>698.62029667196782</v>
      </c>
      <c r="K7" s="772"/>
      <c r="L7" s="773">
        <f>AVERAGE(J31:M31)</f>
        <v>823.49977716623562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0.90862365740097806</v>
      </c>
      <c r="G8" s="776"/>
      <c r="H8" s="775">
        <f>AVERAGE(D15:O15,P15:Q15)</f>
        <v>0.90087806877982268</v>
      </c>
      <c r="I8" s="776"/>
      <c r="J8" s="775">
        <f>AVERAGE(D32:E32,G32:H32)</f>
        <v>0.90716015287210139</v>
      </c>
      <c r="K8" s="776"/>
      <c r="L8" s="775">
        <f>AVERAGE(J32:M32)</f>
        <v>0.93719672210389815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133.91709973463071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83.233574131406954</v>
      </c>
      <c r="K13" s="19">
        <v>80.506791556778651</v>
      </c>
      <c r="L13" s="19">
        <v>89.510855024270924</v>
      </c>
      <c r="M13" s="19">
        <v>84.555300287756438</v>
      </c>
      <c r="N13" s="19">
        <v>88.025958482808335</v>
      </c>
      <c r="O13" s="19">
        <v>114.81209150326798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121.42803608632477</v>
      </c>
      <c r="E14" s="19">
        <v>106.78300326956791</v>
      </c>
      <c r="F14" s="19">
        <v>110.55212455583198</v>
      </c>
      <c r="G14" s="19">
        <v>289.40719053827604</v>
      </c>
      <c r="H14" s="19">
        <v>225.31267406465969</v>
      </c>
      <c r="I14" s="19">
        <v>82.119310062436782</v>
      </c>
      <c r="J14" s="19">
        <v>72.217300322098481</v>
      </c>
      <c r="K14" s="19">
        <v>73.148239205575535</v>
      </c>
      <c r="L14" s="19">
        <v>78.109685342665685</v>
      </c>
      <c r="M14" s="19">
        <v>74.140954542438166</v>
      </c>
      <c r="N14" s="19">
        <v>78.72120458431381</v>
      </c>
      <c r="O14" s="19">
        <v>95.307335278433243</v>
      </c>
      <c r="P14" s="19">
        <v>199.7993619489672</v>
      </c>
      <c r="Q14" s="9">
        <v>151.37777777777762</v>
      </c>
    </row>
    <row r="15" spans="2:17" ht="39.9" customHeight="1">
      <c r="B15" s="751"/>
      <c r="C15" s="373" t="s">
        <v>163</v>
      </c>
      <c r="D15" s="10">
        <f t="shared" ref="D15:Q15" si="0">D14/D13</f>
        <v>0.90674033657349062</v>
      </c>
      <c r="E15" s="10">
        <f t="shared" si="0"/>
        <v>0.8792526198021503</v>
      </c>
      <c r="F15" s="10">
        <f t="shared" si="0"/>
        <v>0.8365767492629449</v>
      </c>
      <c r="G15" s="10">
        <f t="shared" si="0"/>
        <v>0.92032313003778343</v>
      </c>
      <c r="H15" s="10">
        <f t="shared" si="0"/>
        <v>0.98574294903288606</v>
      </c>
      <c r="I15" s="10">
        <f t="shared" si="0"/>
        <v>0.90857607061172863</v>
      </c>
      <c r="J15" s="10">
        <f t="shared" si="0"/>
        <v>0.86764627226128399</v>
      </c>
      <c r="K15" s="10">
        <f t="shared" si="0"/>
        <v>0.90859712318788177</v>
      </c>
      <c r="L15" s="10">
        <f t="shared" si="0"/>
        <v>0.8726280775832852</v>
      </c>
      <c r="M15" s="10">
        <f t="shared" si="0"/>
        <v>0.87683390976229236</v>
      </c>
      <c r="N15" s="10">
        <f t="shared" si="0"/>
        <v>0.89429534129626365</v>
      </c>
      <c r="O15" s="10">
        <f t="shared" si="0"/>
        <v>0.83011583562799607</v>
      </c>
      <c r="P15" s="375">
        <f t="shared" si="0"/>
        <v>0.91577936269234861</v>
      </c>
      <c r="Q15" s="11">
        <f t="shared" si="0"/>
        <v>1.0091851851851841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0.52777777777777779</v>
      </c>
    </row>
    <row r="17" spans="2:23" ht="22.8" customHeight="1">
      <c r="B17" s="753"/>
      <c r="C17" s="373" t="s">
        <v>36</v>
      </c>
      <c r="D17" s="12">
        <v>0.73124999999999984</v>
      </c>
      <c r="E17" s="12">
        <v>0.64027777777777783</v>
      </c>
      <c r="F17" s="12">
        <v>0.63958333333333317</v>
      </c>
      <c r="G17" s="12">
        <v>0.68819444444444444</v>
      </c>
      <c r="H17" s="12">
        <v>0.67291666666666672</v>
      </c>
      <c r="I17" s="12">
        <v>0.7451388888888888</v>
      </c>
      <c r="J17" s="12">
        <v>0.82638888888888873</v>
      </c>
      <c r="K17" s="12">
        <v>0.81111111111111089</v>
      </c>
      <c r="L17" s="12">
        <v>0.99027777777777759</v>
      </c>
      <c r="M17" s="12">
        <v>1.0326388888888887</v>
      </c>
      <c r="N17" s="12">
        <v>0.98124999999999996</v>
      </c>
      <c r="O17" s="22">
        <v>0.87777777777777777</v>
      </c>
      <c r="P17" s="12">
        <v>0.6465277777777777</v>
      </c>
      <c r="Q17" s="376">
        <v>0.65972222222222221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3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18.75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18</v>
      </c>
      <c r="K22" s="380">
        <v>17.333333333333332</v>
      </c>
      <c r="L22" s="380">
        <v>16.666666666666668</v>
      </c>
      <c r="M22" s="380">
        <v>18.111111111111111</v>
      </c>
      <c r="N22" s="380">
        <v>17.111111111111111</v>
      </c>
      <c r="O22" s="380">
        <v>15.166666666666666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585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586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128.19543471234653</v>
      </c>
      <c r="E31" s="8">
        <v>825.60421994884848</v>
      </c>
      <c r="F31" s="8">
        <v>0</v>
      </c>
      <c r="G31" s="8">
        <v>853.44643111844744</v>
      </c>
      <c r="H31" s="389">
        <v>987.23510090822867</v>
      </c>
      <c r="I31" s="388">
        <v>0</v>
      </c>
      <c r="J31" s="8">
        <v>878.99999999999602</v>
      </c>
      <c r="K31" s="8">
        <v>620.52777777777737</v>
      </c>
      <c r="L31" s="8">
        <v>924.93021977400326</v>
      </c>
      <c r="M31" s="389">
        <v>869.54111111316604</v>
      </c>
      <c r="N31" s="372"/>
      <c r="O31" s="372"/>
      <c r="P31" s="372"/>
      <c r="Q31" s="372"/>
    </row>
    <row r="32" spans="2:23" ht="39.9" customHeight="1">
      <c r="B32" s="751"/>
      <c r="C32" s="584" t="s">
        <v>163</v>
      </c>
      <c r="D32" s="390">
        <f t="shared" ref="D32:M32" si="1">D31/D30</f>
        <v>0.58270652141975698</v>
      </c>
      <c r="E32" s="10">
        <f t="shared" si="1"/>
        <v>1.000732387816786</v>
      </c>
      <c r="F32" s="10">
        <f t="shared" si="1"/>
        <v>0</v>
      </c>
      <c r="G32" s="10">
        <f t="shared" si="1"/>
        <v>0.94827381235383046</v>
      </c>
      <c r="H32" s="10">
        <f t="shared" si="1"/>
        <v>1.0969278898980319</v>
      </c>
      <c r="I32" s="388">
        <f t="shared" si="1"/>
        <v>0</v>
      </c>
      <c r="J32" s="10">
        <f t="shared" si="1"/>
        <v>1.0654545454545405</v>
      </c>
      <c r="K32" s="10">
        <f t="shared" si="1"/>
        <v>0.68947530864197482</v>
      </c>
      <c r="L32" s="10">
        <f t="shared" si="1"/>
        <v>1.0277002441933369</v>
      </c>
      <c r="M32" s="11">
        <f t="shared" si="1"/>
        <v>0.96615679012574007</v>
      </c>
      <c r="N32" s="372"/>
      <c r="O32" s="372"/>
      <c r="P32" s="372"/>
      <c r="Q32" s="372"/>
    </row>
    <row r="33" spans="2:17" ht="25.8" customHeight="1">
      <c r="B33" s="752" t="s">
        <v>164</v>
      </c>
      <c r="C33" s="584" t="s">
        <v>165</v>
      </c>
      <c r="D33" s="391">
        <v>0.17361111111111113</v>
      </c>
      <c r="E33" s="12">
        <v>0.18055555555555555</v>
      </c>
      <c r="F33" s="12">
        <v>0</v>
      </c>
      <c r="G33" s="12">
        <v>2876.8421052631556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753"/>
      <c r="C34" s="584" t="s">
        <v>36</v>
      </c>
      <c r="D34" s="391">
        <v>0.4861111111111111</v>
      </c>
      <c r="E34" s="12">
        <v>0.39305555555555555</v>
      </c>
      <c r="F34" s="12">
        <v>0</v>
      </c>
      <c r="G34" s="12">
        <v>1053.6585365853675</v>
      </c>
      <c r="H34" s="376">
        <v>0.55625000000000002</v>
      </c>
      <c r="I34" s="23">
        <v>0</v>
      </c>
      <c r="J34" s="12">
        <v>0.73611111111111116</v>
      </c>
      <c r="K34" s="12">
        <v>0.78819444444444453</v>
      </c>
      <c r="L34" s="12">
        <v>46189.059027777781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F1" sqref="F1:F104857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1247</v>
      </c>
      <c r="B1" s="472"/>
      <c r="C1" s="473"/>
      <c r="D1" s="279" t="s">
        <v>1248</v>
      </c>
      <c r="E1" s="280">
        <f>SUM(G5:G124)</f>
        <v>91864</v>
      </c>
      <c r="F1" s="281" t="s">
        <v>3</v>
      </c>
      <c r="G1" s="282">
        <f>SUM(H5:H124)</f>
        <v>1771151.026493506</v>
      </c>
      <c r="H1" s="283" t="s">
        <v>1249</v>
      </c>
      <c r="I1" s="284">
        <f>+J16+J64+J24+J38+J51+J81+J100+J91+J57+J124+J111</f>
        <v>47.578571428571429</v>
      </c>
      <c r="J1" s="852" t="s">
        <v>1250</v>
      </c>
      <c r="K1" s="853"/>
      <c r="L1" s="854"/>
      <c r="M1" s="852" t="s">
        <v>1251</v>
      </c>
      <c r="N1" s="853"/>
      <c r="O1" s="853"/>
      <c r="P1" s="853"/>
      <c r="Q1" s="853"/>
      <c r="R1" s="854"/>
    </row>
    <row r="2" spans="1:18" ht="26.25" customHeight="1" thickBot="1">
      <c r="A2" s="858" t="s">
        <v>1252</v>
      </c>
      <c r="B2" s="859"/>
      <c r="C2" s="286"/>
      <c r="D2" s="587" t="s">
        <v>1253</v>
      </c>
      <c r="E2" s="287">
        <f>AVERAGE(L16,L24,L38,L51,L100,L111,L91)</f>
        <v>588.27257166512493</v>
      </c>
      <c r="F2" s="288" t="s">
        <v>40</v>
      </c>
      <c r="G2" s="289">
        <f>G1/E1</f>
        <v>19.280142672793541</v>
      </c>
      <c r="H2" s="290" t="s">
        <v>1254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1255</v>
      </c>
      <c r="B3" s="862" t="s">
        <v>1256</v>
      </c>
      <c r="C3" s="589"/>
      <c r="D3" s="863" t="s">
        <v>1257</v>
      </c>
      <c r="E3" s="863"/>
      <c r="F3" s="864" t="s">
        <v>43</v>
      </c>
      <c r="G3" s="865" t="s">
        <v>1258</v>
      </c>
      <c r="H3" s="949" t="s">
        <v>1259</v>
      </c>
      <c r="I3" s="866" t="s">
        <v>1260</v>
      </c>
      <c r="J3" s="868" t="s">
        <v>1261</v>
      </c>
      <c r="K3" s="870" t="s">
        <v>1262</v>
      </c>
      <c r="L3" s="872" t="s">
        <v>1253</v>
      </c>
      <c r="M3" s="874" t="s">
        <v>48</v>
      </c>
      <c r="N3" s="874"/>
      <c r="O3" s="868" t="s">
        <v>106</v>
      </c>
      <c r="P3" s="834" t="s">
        <v>1263</v>
      </c>
      <c r="Q3" s="868" t="s">
        <v>1264</v>
      </c>
      <c r="R3" s="868"/>
    </row>
    <row r="4" spans="1:18" ht="15.75" customHeight="1">
      <c r="A4" s="861"/>
      <c r="B4" s="862"/>
      <c r="C4" s="589"/>
      <c r="D4" s="863"/>
      <c r="E4" s="863"/>
      <c r="F4" s="864"/>
      <c r="G4" s="865"/>
      <c r="H4" s="949"/>
      <c r="I4" s="867"/>
      <c r="J4" s="869"/>
      <c r="K4" s="871"/>
      <c r="L4" s="873"/>
      <c r="M4" s="592" t="s">
        <v>50</v>
      </c>
      <c r="N4" s="592" t="s">
        <v>51</v>
      </c>
      <c r="O4" s="869"/>
      <c r="P4" s="835"/>
      <c r="Q4" s="292" t="s">
        <v>1265</v>
      </c>
      <c r="R4" s="292" t="s">
        <v>1266</v>
      </c>
    </row>
    <row r="5" spans="1:18">
      <c r="A5" s="842" t="s">
        <v>1267</v>
      </c>
      <c r="B5" s="474" t="s">
        <v>134</v>
      </c>
      <c r="C5" s="474"/>
      <c r="D5" s="312" t="s">
        <v>180</v>
      </c>
      <c r="E5" s="595"/>
      <c r="F5" s="476">
        <v>25.64</v>
      </c>
      <c r="G5" s="589">
        <v>841</v>
      </c>
      <c r="H5" s="296">
        <f>F5*G5</f>
        <v>21563.24</v>
      </c>
      <c r="I5" s="590"/>
      <c r="J5" s="297">
        <v>10</v>
      </c>
      <c r="K5" s="298">
        <f t="shared" ref="K5:K7" si="0">G5/P5*60</f>
        <v>1441.7142857142842</v>
      </c>
      <c r="L5" s="299">
        <f t="shared" ref="L5:L7" si="1">K5/J5</f>
        <v>144.17142857142841</v>
      </c>
      <c r="M5" s="300">
        <v>0.52777777777777779</v>
      </c>
      <c r="N5" s="300">
        <v>0.55208333333333337</v>
      </c>
      <c r="O5" s="292">
        <v>5</v>
      </c>
      <c r="P5" s="593">
        <f t="shared" ref="P5:P7" si="2">(N5-M5)*24*60</f>
        <v>35.000000000000036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595"/>
      <c r="F6" s="476">
        <v>29.85</v>
      </c>
      <c r="G6" s="589">
        <v>2303</v>
      </c>
      <c r="H6" s="296">
        <f t="shared" ref="H6:H15" si="3">F6*G6</f>
        <v>68744.55</v>
      </c>
      <c r="I6" s="590"/>
      <c r="J6" s="297">
        <v>12</v>
      </c>
      <c r="K6" s="298">
        <f t="shared" si="0"/>
        <v>1842.3999999999985</v>
      </c>
      <c r="L6" s="299">
        <f t="shared" si="1"/>
        <v>153.53333333333322</v>
      </c>
      <c r="M6" s="300">
        <v>0.55555555555555558</v>
      </c>
      <c r="N6" s="300">
        <v>0.60763888888888895</v>
      </c>
      <c r="O6" s="292">
        <v>5</v>
      </c>
      <c r="P6" s="593">
        <f t="shared" si="2"/>
        <v>75.000000000000057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595"/>
      <c r="F7" s="476">
        <v>29.52</v>
      </c>
      <c r="G7" s="589">
        <v>2190</v>
      </c>
      <c r="H7" s="296">
        <f t="shared" si="3"/>
        <v>64648.799999999996</v>
      </c>
      <c r="I7" s="590"/>
      <c r="J7" s="297">
        <v>12</v>
      </c>
      <c r="K7" s="298">
        <f t="shared" si="0"/>
        <v>1877.1428571428551</v>
      </c>
      <c r="L7" s="299">
        <f t="shared" si="1"/>
        <v>156.42857142857125</v>
      </c>
      <c r="M7" s="300">
        <v>0.61111111111111105</v>
      </c>
      <c r="N7" s="300">
        <v>0.65972222222222221</v>
      </c>
      <c r="O7" s="292">
        <v>5</v>
      </c>
      <c r="P7" s="593">
        <f t="shared" si="2"/>
        <v>70.000000000000071</v>
      </c>
      <c r="Q7" s="301"/>
      <c r="R7" s="301"/>
    </row>
    <row r="8" spans="1:18">
      <c r="A8" s="842"/>
      <c r="B8" s="474">
        <v>0</v>
      </c>
      <c r="C8" s="474"/>
      <c r="D8" s="312"/>
      <c r="E8" s="595"/>
      <c r="F8" s="476" t="s">
        <v>133</v>
      </c>
      <c r="G8" s="589"/>
      <c r="H8" s="296">
        <f t="shared" si="3"/>
        <v>0</v>
      </c>
      <c r="I8" s="590"/>
      <c r="J8" s="297"/>
      <c r="K8" s="298"/>
      <c r="L8" s="299"/>
      <c r="M8" s="300"/>
      <c r="N8" s="300"/>
      <c r="O8" s="292"/>
      <c r="P8" s="593"/>
      <c r="Q8" s="301"/>
      <c r="R8" s="301"/>
    </row>
    <row r="9" spans="1:18">
      <c r="A9" s="842"/>
      <c r="B9" s="474">
        <v>0</v>
      </c>
      <c r="C9" s="474"/>
      <c r="D9" s="312"/>
      <c r="E9" s="595"/>
      <c r="F9" s="476" t="s">
        <v>133</v>
      </c>
      <c r="G9" s="302"/>
      <c r="H9" s="296">
        <f t="shared" si="3"/>
        <v>0</v>
      </c>
      <c r="I9" s="590"/>
      <c r="J9" s="297"/>
      <c r="K9" s="298"/>
      <c r="L9" s="299"/>
      <c r="M9" s="300"/>
      <c r="N9" s="300"/>
      <c r="O9" s="292"/>
      <c r="P9" s="593"/>
      <c r="Q9" s="301"/>
      <c r="R9" s="301"/>
    </row>
    <row r="10" spans="1:18">
      <c r="A10" s="842"/>
      <c r="B10" s="474">
        <v>0</v>
      </c>
      <c r="C10" s="474"/>
      <c r="D10" s="312"/>
      <c r="E10" s="595"/>
      <c r="F10" s="476" t="s">
        <v>133</v>
      </c>
      <c r="G10" s="302"/>
      <c r="H10" s="296">
        <f t="shared" si="3"/>
        <v>0</v>
      </c>
      <c r="I10" s="590"/>
      <c r="J10" s="297"/>
      <c r="K10" s="298"/>
      <c r="L10" s="299"/>
      <c r="M10" s="300"/>
      <c r="N10" s="300"/>
      <c r="O10" s="292"/>
      <c r="P10" s="593"/>
      <c r="Q10" s="301"/>
      <c r="R10" s="301"/>
    </row>
    <row r="11" spans="1:18">
      <c r="A11" s="842"/>
      <c r="B11" s="474">
        <v>0</v>
      </c>
      <c r="C11" s="474"/>
      <c r="D11" s="312"/>
      <c r="E11" s="595"/>
      <c r="F11" s="476" t="s">
        <v>133</v>
      </c>
      <c r="G11" s="302"/>
      <c r="H11" s="296">
        <f t="shared" si="3"/>
        <v>0</v>
      </c>
      <c r="I11" s="590"/>
      <c r="J11" s="297"/>
      <c r="K11" s="298"/>
      <c r="L11" s="299"/>
      <c r="M11" s="300"/>
      <c r="N11" s="300"/>
      <c r="O11" s="292"/>
      <c r="P11" s="593"/>
      <c r="Q11" s="301"/>
      <c r="R11" s="301"/>
    </row>
    <row r="12" spans="1:18">
      <c r="A12" s="843"/>
      <c r="B12" s="474">
        <v>0</v>
      </c>
      <c r="C12" s="616"/>
      <c r="D12" s="312"/>
      <c r="E12" s="595"/>
      <c r="F12" s="476" t="s">
        <v>133</v>
      </c>
      <c r="G12" s="588"/>
      <c r="H12" s="296">
        <f t="shared" si="3"/>
        <v>0</v>
      </c>
      <c r="I12" s="590"/>
      <c r="J12" s="297"/>
      <c r="K12" s="298"/>
      <c r="L12" s="299"/>
      <c r="M12" s="300"/>
      <c r="N12" s="300"/>
      <c r="O12" s="292"/>
      <c r="P12" s="593"/>
      <c r="Q12" s="301"/>
      <c r="R12" s="292"/>
    </row>
    <row r="13" spans="1:18">
      <c r="A13" s="843"/>
      <c r="B13" s="474">
        <v>0</v>
      </c>
      <c r="C13" s="474"/>
      <c r="D13" s="312"/>
      <c r="E13" s="595"/>
      <c r="F13" s="476" t="s">
        <v>133</v>
      </c>
      <c r="G13" s="302"/>
      <c r="H13" s="296">
        <f t="shared" si="3"/>
        <v>0</v>
      </c>
      <c r="I13" s="590"/>
      <c r="J13" s="297"/>
      <c r="K13" s="298"/>
      <c r="L13" s="299"/>
      <c r="M13" s="300"/>
      <c r="N13" s="300"/>
      <c r="O13" s="292"/>
      <c r="P13" s="593"/>
      <c r="Q13" s="292"/>
      <c r="R13" s="292"/>
    </row>
    <row r="14" spans="1:18">
      <c r="A14" s="843"/>
      <c r="B14" s="474">
        <v>0</v>
      </c>
      <c r="C14" s="474"/>
      <c r="D14" s="594"/>
      <c r="E14" s="595"/>
      <c r="F14" s="476" t="s">
        <v>133</v>
      </c>
      <c r="G14" s="302"/>
      <c r="H14" s="296">
        <f t="shared" si="3"/>
        <v>0</v>
      </c>
      <c r="I14" s="590"/>
      <c r="J14" s="297"/>
      <c r="K14" s="298"/>
      <c r="L14" s="299"/>
      <c r="M14" s="300"/>
      <c r="N14" s="300"/>
      <c r="O14" s="292"/>
      <c r="P14" s="59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90"/>
      <c r="J15" s="297"/>
      <c r="K15" s="298"/>
      <c r="L15" s="299"/>
      <c r="M15" s="300"/>
      <c r="N15" s="300"/>
      <c r="O15" s="292"/>
      <c r="P15" s="593"/>
      <c r="Q15" s="292"/>
      <c r="R15" s="292"/>
    </row>
    <row r="16" spans="1:18" ht="15.75" customHeight="1">
      <c r="A16" s="844"/>
      <c r="B16" s="474">
        <v>0</v>
      </c>
      <c r="C16" s="293" t="s">
        <v>831</v>
      </c>
      <c r="D16" s="827" t="s">
        <v>243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1720.4190476190458</v>
      </c>
      <c r="L16" s="309">
        <f>AVERAGE(L5:L15)</f>
        <v>151.37777777777762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833</v>
      </c>
      <c r="B17" s="474">
        <v>0</v>
      </c>
      <c r="C17" s="616"/>
      <c r="D17" s="312" t="s">
        <v>192</v>
      </c>
      <c r="E17" s="312"/>
      <c r="F17" s="476" t="s">
        <v>133</v>
      </c>
      <c r="G17" s="589">
        <v>2303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1625.6470588235304</v>
      </c>
      <c r="L17" s="299">
        <f>K17/J17</f>
        <v>162.56470588235305</v>
      </c>
      <c r="M17" s="300">
        <v>0.17361111111111113</v>
      </c>
      <c r="N17" s="300">
        <v>0.23263888888888887</v>
      </c>
      <c r="O17" s="292">
        <v>5</v>
      </c>
      <c r="P17" s="593">
        <f>(N17-M17)*24*60</f>
        <v>84.999999999999943</v>
      </c>
      <c r="Q17" s="292"/>
      <c r="R17" s="292"/>
    </row>
    <row r="18" spans="1:18" ht="15.75" customHeight="1">
      <c r="A18" s="845"/>
      <c r="B18" s="474">
        <v>0</v>
      </c>
      <c r="C18" s="616"/>
      <c r="D18" s="312" t="s">
        <v>193</v>
      </c>
      <c r="E18" s="312"/>
      <c r="F18" s="476" t="s">
        <v>133</v>
      </c>
      <c r="G18" s="588">
        <v>2190</v>
      </c>
      <c r="H18" s="296">
        <f t="shared" si="4"/>
        <v>0</v>
      </c>
      <c r="I18" s="590"/>
      <c r="J18" s="297">
        <v>10</v>
      </c>
      <c r="K18" s="298">
        <f t="shared" si="5"/>
        <v>1642.5</v>
      </c>
      <c r="L18" s="299">
        <f t="shared" ref="L18:L20" si="6">K18/J18</f>
        <v>164.25</v>
      </c>
      <c r="M18" s="300">
        <v>0.23611111111111113</v>
      </c>
      <c r="N18" s="300">
        <v>0.29166666666666669</v>
      </c>
      <c r="O18" s="292">
        <v>5</v>
      </c>
      <c r="P18" s="593">
        <f t="shared" ref="P18:P20" si="7">(N18-M18)*24*60</f>
        <v>80</v>
      </c>
      <c r="Q18" s="301"/>
      <c r="R18" s="301"/>
    </row>
    <row r="19" spans="1:18" ht="15.75" customHeight="1">
      <c r="A19" s="845"/>
      <c r="B19" s="474" t="s">
        <v>134</v>
      </c>
      <c r="C19" s="616"/>
      <c r="D19" s="312" t="s">
        <v>194</v>
      </c>
      <c r="E19" s="312"/>
      <c r="F19" s="476">
        <v>36.450000000000003</v>
      </c>
      <c r="G19" s="588">
        <v>1774</v>
      </c>
      <c r="H19" s="296">
        <f t="shared" si="4"/>
        <v>64662.3</v>
      </c>
      <c r="I19" s="590"/>
      <c r="J19" s="297">
        <v>13</v>
      </c>
      <c r="K19" s="298">
        <f t="shared" si="5"/>
        <v>1520.5714285714289</v>
      </c>
      <c r="L19" s="299">
        <f t="shared" si="6"/>
        <v>116.96703296703299</v>
      </c>
      <c r="M19" s="300">
        <v>0.4375</v>
      </c>
      <c r="N19" s="300">
        <v>0.4861111111111111</v>
      </c>
      <c r="O19" s="292">
        <v>5</v>
      </c>
      <c r="P19" s="593">
        <f t="shared" si="7"/>
        <v>69.999999999999986</v>
      </c>
      <c r="Q19" s="301"/>
      <c r="R19" s="301"/>
    </row>
    <row r="20" spans="1:18" ht="15.75" customHeight="1">
      <c r="A20" s="846"/>
      <c r="B20" s="474" t="s">
        <v>131</v>
      </c>
      <c r="C20" s="616"/>
      <c r="D20" s="312" t="s">
        <v>818</v>
      </c>
      <c r="E20" s="312"/>
      <c r="F20" s="476">
        <v>30.13</v>
      </c>
      <c r="G20" s="588">
        <v>4140</v>
      </c>
      <c r="H20" s="296">
        <f t="shared" si="4"/>
        <v>124738.2</v>
      </c>
      <c r="I20" s="590"/>
      <c r="J20" s="297">
        <v>18</v>
      </c>
      <c r="K20" s="298">
        <f t="shared" si="5"/>
        <v>1242.0000000000005</v>
      </c>
      <c r="L20" s="299">
        <f t="shared" si="6"/>
        <v>69.000000000000028</v>
      </c>
      <c r="M20" s="300">
        <v>0.2951388888888889</v>
      </c>
      <c r="N20" s="300">
        <v>0.43402777777777773</v>
      </c>
      <c r="O20" s="292">
        <v>5</v>
      </c>
      <c r="P20" s="593">
        <f t="shared" si="7"/>
        <v>199.99999999999994</v>
      </c>
      <c r="Q20" s="301">
        <v>0.49305555555555558</v>
      </c>
      <c r="R20" s="301">
        <v>0.52430555555555558</v>
      </c>
    </row>
    <row r="21" spans="1:18" ht="15.75" customHeight="1">
      <c r="A21" s="846"/>
      <c r="B21" s="474">
        <v>0</v>
      </c>
      <c r="C21" s="616"/>
      <c r="D21" s="312"/>
      <c r="E21" s="312"/>
      <c r="F21" s="476" t="s">
        <v>133</v>
      </c>
      <c r="G21" s="588"/>
      <c r="H21" s="296">
        <f t="shared" si="4"/>
        <v>0</v>
      </c>
      <c r="I21" s="590"/>
      <c r="J21" s="297"/>
      <c r="K21" s="298"/>
      <c r="L21" s="299"/>
      <c r="M21" s="300"/>
      <c r="N21" s="300"/>
      <c r="O21" s="292"/>
      <c r="P21" s="593"/>
      <c r="Q21" s="301"/>
      <c r="R21" s="301"/>
    </row>
    <row r="22" spans="1:18" ht="15.75" customHeight="1">
      <c r="A22" s="846"/>
      <c r="B22" s="474">
        <v>0</v>
      </c>
      <c r="C22" s="616"/>
      <c r="D22" s="312"/>
      <c r="E22" s="595"/>
      <c r="F22" s="476" t="s">
        <v>133</v>
      </c>
      <c r="G22" s="588"/>
      <c r="H22" s="296">
        <f t="shared" si="4"/>
        <v>0</v>
      </c>
      <c r="I22" s="590"/>
      <c r="J22" s="297"/>
      <c r="K22" s="298"/>
      <c r="L22" s="299"/>
      <c r="M22" s="300"/>
      <c r="N22" s="300"/>
      <c r="O22" s="292"/>
      <c r="P22" s="593"/>
      <c r="Q22" s="292"/>
      <c r="R22" s="292"/>
    </row>
    <row r="23" spans="1:18" ht="15.75" customHeight="1">
      <c r="A23" s="846"/>
      <c r="B23" s="474">
        <v>0</v>
      </c>
      <c r="C23" s="616"/>
      <c r="D23" s="312"/>
      <c r="E23" s="595"/>
      <c r="F23" s="476" t="s">
        <v>133</v>
      </c>
      <c r="G23" s="588"/>
      <c r="H23" s="296">
        <f t="shared" si="4"/>
        <v>0</v>
      </c>
      <c r="I23" s="590"/>
      <c r="J23" s="297"/>
      <c r="K23" s="298"/>
      <c r="L23" s="299"/>
      <c r="M23" s="300"/>
      <c r="N23" s="300"/>
      <c r="O23" s="292"/>
      <c r="P23" s="593"/>
      <c r="Q23" s="292"/>
      <c r="R23" s="292"/>
    </row>
    <row r="24" spans="1:18" ht="17.399999999999999" customHeight="1">
      <c r="A24" s="847"/>
      <c r="B24" s="474">
        <v>0</v>
      </c>
      <c r="C24" s="6" t="s">
        <v>834</v>
      </c>
      <c r="D24" s="827" t="s">
        <v>243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1507.6796218487398</v>
      </c>
      <c r="L24" s="309">
        <f>AVERAGE(L17:L23)</f>
        <v>128.19543471234653</v>
      </c>
      <c r="M24" s="300"/>
      <c r="N24" s="300"/>
      <c r="O24" s="292"/>
      <c r="P24" s="292"/>
      <c r="Q24" s="292"/>
      <c r="R24" s="292"/>
    </row>
    <row r="25" spans="1:18">
      <c r="A25" s="836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589">
        <v>1059</v>
      </c>
      <c r="H25" s="296">
        <f t="shared" ref="H25:H37" si="8">F25*G25</f>
        <v>15916.769999999999</v>
      </c>
      <c r="I25" s="590"/>
      <c r="J25" s="297">
        <v>4</v>
      </c>
      <c r="K25" s="298">
        <f t="shared" ref="K25:K28" si="9">G25/P25*60</f>
        <v>2762.608695652174</v>
      </c>
      <c r="L25" s="299">
        <f t="shared" ref="L25:L28" si="10">K25/J25</f>
        <v>690.6521739130435</v>
      </c>
      <c r="M25" s="300">
        <v>0.18055555555555555</v>
      </c>
      <c r="N25" s="300">
        <v>0.19652777777777777</v>
      </c>
      <c r="O25" s="292">
        <v>20</v>
      </c>
      <c r="P25" s="593">
        <f t="shared" ref="P25:P28" si="11">(N25-M25)*24*60</f>
        <v>23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589">
        <v>3170</v>
      </c>
      <c r="H26" s="296">
        <f t="shared" si="8"/>
        <v>57630.6</v>
      </c>
      <c r="I26" s="590"/>
      <c r="J26" s="297">
        <v>4</v>
      </c>
      <c r="K26" s="298">
        <f t="shared" si="9"/>
        <v>2797.0588235294099</v>
      </c>
      <c r="L26" s="299">
        <f t="shared" si="10"/>
        <v>699.26470588235247</v>
      </c>
      <c r="M26" s="300">
        <v>0.21041666666666667</v>
      </c>
      <c r="N26" s="300">
        <v>0.25763888888888892</v>
      </c>
      <c r="O26" s="292">
        <v>20</v>
      </c>
      <c r="P26" s="593">
        <f t="shared" si="11"/>
        <v>68.000000000000043</v>
      </c>
      <c r="Q26" s="301">
        <v>0.25763888888888892</v>
      </c>
      <c r="R26" s="301">
        <v>0.29930555555555555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589">
        <v>1829</v>
      </c>
      <c r="H27" s="296">
        <f t="shared" si="8"/>
        <v>33891.370000000003</v>
      </c>
      <c r="I27" s="590"/>
      <c r="J27" s="297">
        <v>3</v>
      </c>
      <c r="K27" s="298">
        <f t="shared" si="9"/>
        <v>2743.4999999999932</v>
      </c>
      <c r="L27" s="299">
        <f t="shared" si="10"/>
        <v>914.49999999999773</v>
      </c>
      <c r="M27" s="300">
        <v>0.31666666666666665</v>
      </c>
      <c r="N27" s="300">
        <v>0.3444444444444445</v>
      </c>
      <c r="O27" s="292">
        <v>25</v>
      </c>
      <c r="P27" s="593">
        <f t="shared" si="11"/>
        <v>40.000000000000099</v>
      </c>
      <c r="Q27" s="301"/>
      <c r="R27" s="301"/>
    </row>
    <row r="28" spans="1:18">
      <c r="A28" s="836"/>
      <c r="B28" s="474" t="s">
        <v>131</v>
      </c>
      <c r="C28" s="616"/>
      <c r="D28" s="312" t="s">
        <v>838</v>
      </c>
      <c r="E28" s="317"/>
      <c r="F28" s="476">
        <v>24.93</v>
      </c>
      <c r="G28" s="589">
        <v>2495</v>
      </c>
      <c r="H28" s="296">
        <f t="shared" si="8"/>
        <v>62200.35</v>
      </c>
      <c r="I28" s="590"/>
      <c r="J28" s="297">
        <v>3</v>
      </c>
      <c r="K28" s="298">
        <f t="shared" si="9"/>
        <v>2994.0000000000009</v>
      </c>
      <c r="L28" s="299">
        <f t="shared" si="10"/>
        <v>998.00000000000034</v>
      </c>
      <c r="M28" s="300">
        <v>0.35833333333333334</v>
      </c>
      <c r="N28" s="300">
        <v>0.39305555555555555</v>
      </c>
      <c r="O28" s="292">
        <v>20</v>
      </c>
      <c r="P28" s="593">
        <f t="shared" si="11"/>
        <v>49.999999999999986</v>
      </c>
      <c r="Q28" s="301"/>
      <c r="R28" s="301"/>
    </row>
    <row r="29" spans="1:18">
      <c r="A29" s="836"/>
      <c r="B29" s="474">
        <v>0</v>
      </c>
      <c r="C29" s="589"/>
      <c r="D29" s="316"/>
      <c r="E29" s="317"/>
      <c r="F29" s="476" t="s">
        <v>133</v>
      </c>
      <c r="G29" s="589"/>
      <c r="H29" s="296">
        <f t="shared" si="8"/>
        <v>0</v>
      </c>
      <c r="I29" s="590"/>
      <c r="J29" s="297"/>
      <c r="K29" s="298"/>
      <c r="L29" s="299"/>
      <c r="M29" s="300"/>
      <c r="N29" s="300"/>
      <c r="O29" s="292"/>
      <c r="P29" s="593"/>
      <c r="Q29" s="301"/>
      <c r="R29" s="301"/>
    </row>
    <row r="30" spans="1:18">
      <c r="A30" s="836"/>
      <c r="B30" s="474">
        <v>0</v>
      </c>
      <c r="C30" s="589"/>
      <c r="D30" s="318"/>
      <c r="E30" s="317"/>
      <c r="F30" s="476" t="s">
        <v>133</v>
      </c>
      <c r="G30" s="589"/>
      <c r="H30" s="296">
        <f t="shared" si="8"/>
        <v>0</v>
      </c>
      <c r="I30" s="590"/>
      <c r="J30" s="297"/>
      <c r="K30" s="298"/>
      <c r="L30" s="299"/>
      <c r="M30" s="300"/>
      <c r="N30" s="300"/>
      <c r="O30" s="292"/>
      <c r="P30" s="593"/>
      <c r="Q30" s="301"/>
      <c r="R30" s="301"/>
    </row>
    <row r="31" spans="1:18" ht="15.75" customHeight="1">
      <c r="A31" s="836"/>
      <c r="B31" s="474">
        <v>0</v>
      </c>
      <c r="C31" s="616"/>
      <c r="D31" s="312"/>
      <c r="E31" s="317"/>
      <c r="F31" s="476" t="s">
        <v>133</v>
      </c>
      <c r="G31" s="589"/>
      <c r="H31" s="296">
        <f t="shared" si="8"/>
        <v>0</v>
      </c>
      <c r="I31" s="590"/>
      <c r="J31" s="297"/>
      <c r="K31" s="298"/>
      <c r="L31" s="299"/>
      <c r="M31" s="300"/>
      <c r="N31" s="300"/>
      <c r="O31" s="292"/>
      <c r="P31" s="593"/>
      <c r="Q31" s="301"/>
      <c r="R31" s="301"/>
    </row>
    <row r="32" spans="1:18">
      <c r="A32" s="836"/>
      <c r="B32" s="474">
        <v>0</v>
      </c>
      <c r="C32" s="616"/>
      <c r="D32" s="312"/>
      <c r="E32" s="595"/>
      <c r="F32" s="476" t="s">
        <v>133</v>
      </c>
      <c r="G32" s="589"/>
      <c r="H32" s="296">
        <f t="shared" si="8"/>
        <v>0</v>
      </c>
      <c r="I32" s="590"/>
      <c r="J32" s="297"/>
      <c r="K32" s="298"/>
      <c r="L32" s="299"/>
      <c r="M32" s="300"/>
      <c r="N32" s="300"/>
      <c r="O32" s="292"/>
      <c r="P32" s="593"/>
      <c r="Q32" s="301"/>
      <c r="R32" s="301"/>
    </row>
    <row r="33" spans="1:18">
      <c r="A33" s="836"/>
      <c r="B33" s="474">
        <v>0</v>
      </c>
      <c r="C33" s="589"/>
      <c r="D33" s="316"/>
      <c r="E33" s="317"/>
      <c r="F33" s="476" t="s">
        <v>133</v>
      </c>
      <c r="G33" s="589"/>
      <c r="H33" s="296">
        <f t="shared" si="8"/>
        <v>0</v>
      </c>
      <c r="I33" s="590"/>
      <c r="J33" s="297"/>
      <c r="K33" s="298"/>
      <c r="L33" s="299"/>
      <c r="M33" s="300"/>
      <c r="N33" s="300"/>
      <c r="O33" s="292"/>
      <c r="P33" s="59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90"/>
      <c r="J34" s="297"/>
      <c r="K34" s="298"/>
      <c r="L34" s="299"/>
      <c r="M34" s="300"/>
      <c r="N34" s="300"/>
      <c r="O34" s="292"/>
      <c r="P34" s="59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90"/>
      <c r="J35" s="297"/>
      <c r="K35" s="298"/>
      <c r="L35" s="299"/>
      <c r="M35" s="300"/>
      <c r="N35" s="300"/>
      <c r="O35" s="292"/>
      <c r="P35" s="59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90"/>
      <c r="J36" s="297"/>
      <c r="K36" s="298"/>
      <c r="L36" s="299"/>
      <c r="M36" s="300"/>
      <c r="N36" s="300"/>
      <c r="O36" s="292"/>
      <c r="P36" s="59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90"/>
      <c r="J37" s="297"/>
      <c r="K37" s="298"/>
      <c r="L37" s="299"/>
      <c r="M37" s="300"/>
      <c r="N37" s="300"/>
      <c r="O37" s="292"/>
      <c r="P37" s="59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2824.2918797953944</v>
      </c>
      <c r="L38" s="309">
        <f>AVERAGE(L25:L37)</f>
        <v>825.60421994884848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839</v>
      </c>
      <c r="B39" s="474">
        <v>0</v>
      </c>
      <c r="C39" s="616"/>
      <c r="D39" s="315"/>
      <c r="E39" s="595"/>
      <c r="F39" s="476" t="s">
        <v>133</v>
      </c>
      <c r="G39" s="589"/>
      <c r="H39" s="296">
        <f t="shared" ref="H39:H47" si="12">F39*G39</f>
        <v>0</v>
      </c>
      <c r="I39" s="590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616"/>
      <c r="D40" s="315"/>
      <c r="E40" s="595"/>
      <c r="F40" s="476" t="s">
        <v>133</v>
      </c>
      <c r="G40" s="589"/>
      <c r="H40" s="296">
        <f t="shared" si="12"/>
        <v>0</v>
      </c>
      <c r="I40" s="590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616"/>
      <c r="D41" s="315"/>
      <c r="E41" s="595"/>
      <c r="F41" s="476" t="s">
        <v>133</v>
      </c>
      <c r="G41" s="589"/>
      <c r="H41" s="296">
        <f t="shared" si="12"/>
        <v>0</v>
      </c>
      <c r="I41" s="590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616"/>
      <c r="D42" s="479"/>
      <c r="E42" s="595"/>
      <c r="F42" s="476" t="s">
        <v>133</v>
      </c>
      <c r="G42" s="589"/>
      <c r="H42" s="296">
        <f t="shared" si="12"/>
        <v>0</v>
      </c>
      <c r="I42" s="590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616"/>
      <c r="D43" s="316"/>
      <c r="E43" s="595"/>
      <c r="F43" s="476" t="s">
        <v>133</v>
      </c>
      <c r="G43" s="589"/>
      <c r="H43" s="296">
        <f t="shared" si="12"/>
        <v>0</v>
      </c>
      <c r="I43" s="590"/>
      <c r="J43" s="297"/>
      <c r="K43" s="298"/>
      <c r="L43" s="299"/>
      <c r="M43" s="300"/>
      <c r="N43" s="300"/>
      <c r="O43" s="292"/>
      <c r="P43" s="593"/>
      <c r="Q43" s="301"/>
      <c r="R43" s="301"/>
    </row>
    <row r="44" spans="1:18">
      <c r="A44" s="839"/>
      <c r="B44" s="474">
        <v>0</v>
      </c>
      <c r="C44" s="616"/>
      <c r="D44" s="316"/>
      <c r="E44" s="322"/>
      <c r="F44" s="476" t="s">
        <v>133</v>
      </c>
      <c r="G44" s="323"/>
      <c r="H44" s="324">
        <f t="shared" si="12"/>
        <v>0</v>
      </c>
      <c r="I44" s="591"/>
      <c r="J44" s="297"/>
      <c r="K44" s="298"/>
      <c r="L44" s="299"/>
      <c r="M44" s="300"/>
      <c r="N44" s="300"/>
      <c r="O44" s="292"/>
      <c r="P44" s="593"/>
      <c r="Q44" s="301"/>
      <c r="R44" s="301"/>
    </row>
    <row r="45" spans="1:18">
      <c r="A45" s="839"/>
      <c r="B45" s="474">
        <v>0</v>
      </c>
      <c r="C45" s="616"/>
      <c r="D45" s="316"/>
      <c r="E45" s="317"/>
      <c r="F45" s="476" t="s">
        <v>133</v>
      </c>
      <c r="G45" s="589"/>
      <c r="H45" s="296">
        <f t="shared" si="12"/>
        <v>0</v>
      </c>
      <c r="I45" s="590"/>
      <c r="J45" s="297"/>
      <c r="K45" s="298"/>
      <c r="L45" s="299"/>
      <c r="M45" s="300"/>
      <c r="N45" s="300"/>
      <c r="O45" s="292"/>
      <c r="P45" s="593"/>
      <c r="Q45" s="301"/>
      <c r="R45" s="301"/>
    </row>
    <row r="46" spans="1:18">
      <c r="A46" s="839"/>
      <c r="B46" s="474">
        <v>0</v>
      </c>
      <c r="C46" s="616"/>
      <c r="D46" s="332"/>
      <c r="E46" s="322"/>
      <c r="F46" s="476" t="s">
        <v>133</v>
      </c>
      <c r="G46" s="323"/>
      <c r="H46" s="324">
        <f t="shared" si="12"/>
        <v>0</v>
      </c>
      <c r="I46" s="591"/>
      <c r="J46" s="297"/>
      <c r="K46" s="298"/>
      <c r="L46" s="299"/>
      <c r="M46" s="300"/>
      <c r="N46" s="300"/>
      <c r="O46" s="292"/>
      <c r="P46" s="593"/>
      <c r="Q46" s="301"/>
      <c r="R46" s="301"/>
    </row>
    <row r="47" spans="1:18">
      <c r="A47" s="839"/>
      <c r="B47" s="474">
        <v>0</v>
      </c>
      <c r="C47" s="616"/>
      <c r="D47" s="315"/>
      <c r="E47" s="317"/>
      <c r="F47" s="476" t="s">
        <v>133</v>
      </c>
      <c r="G47" s="589"/>
      <c r="H47" s="296">
        <f t="shared" si="12"/>
        <v>0</v>
      </c>
      <c r="I47" s="590"/>
      <c r="J47" s="297"/>
      <c r="K47" s="298"/>
      <c r="L47" s="299"/>
      <c r="M47" s="300"/>
      <c r="N47" s="300"/>
      <c r="O47" s="292"/>
      <c r="P47" s="593"/>
      <c r="Q47" s="301"/>
      <c r="R47" s="301"/>
    </row>
    <row r="48" spans="1:18">
      <c r="A48" s="840"/>
      <c r="B48" s="474">
        <v>0</v>
      </c>
      <c r="C48" s="589"/>
      <c r="D48" s="332"/>
      <c r="E48" s="480"/>
      <c r="F48" s="476" t="s">
        <v>133</v>
      </c>
      <c r="G48" s="589"/>
      <c r="H48" s="296"/>
      <c r="I48" s="590"/>
      <c r="J48" s="297"/>
      <c r="K48" s="298"/>
      <c r="L48" s="299"/>
      <c r="M48" s="300"/>
      <c r="N48" s="300"/>
      <c r="O48" s="292"/>
      <c r="P48" s="593"/>
      <c r="Q48" s="301"/>
      <c r="R48" s="301"/>
    </row>
    <row r="49" spans="1:18">
      <c r="A49" s="840"/>
      <c r="B49" s="474">
        <v>0</v>
      </c>
      <c r="C49" s="589"/>
      <c r="D49" s="325"/>
      <c r="E49" s="326"/>
      <c r="F49" s="476" t="s">
        <v>133</v>
      </c>
      <c r="G49" s="292"/>
      <c r="H49" s="324">
        <f>F49*G49</f>
        <v>0</v>
      </c>
      <c r="I49" s="593"/>
      <c r="J49" s="297"/>
      <c r="K49" s="298"/>
      <c r="L49" s="299"/>
      <c r="M49" s="300"/>
      <c r="N49" s="300"/>
      <c r="O49" s="292"/>
      <c r="P49" s="593"/>
      <c r="Q49" s="301"/>
      <c r="R49" s="301"/>
    </row>
    <row r="50" spans="1:18">
      <c r="A50" s="840"/>
      <c r="B50" s="474">
        <v>0</v>
      </c>
      <c r="C50" s="589"/>
      <c r="D50" s="325"/>
      <c r="E50" s="326"/>
      <c r="F50" s="476" t="s">
        <v>133</v>
      </c>
      <c r="G50" s="292"/>
      <c r="H50" s="324">
        <f>F50*G50</f>
        <v>0</v>
      </c>
      <c r="I50" s="593"/>
      <c r="J50" s="297"/>
      <c r="K50" s="298"/>
      <c r="L50" s="299"/>
      <c r="M50" s="300"/>
      <c r="N50" s="300"/>
      <c r="O50" s="292"/>
      <c r="P50" s="59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243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840</v>
      </c>
      <c r="B52" s="474" t="s">
        <v>131</v>
      </c>
      <c r="C52" s="616"/>
      <c r="D52" s="315" t="s">
        <v>114</v>
      </c>
      <c r="E52" s="481"/>
      <c r="F52" s="476">
        <v>18.18</v>
      </c>
      <c r="G52" s="589">
        <v>1074</v>
      </c>
      <c r="H52" s="296">
        <f>F52*G52</f>
        <v>19525.32</v>
      </c>
      <c r="I52" s="590"/>
      <c r="J52" s="297">
        <v>3</v>
      </c>
      <c r="K52" s="298">
        <f>G52/P52*60</f>
        <v>3068.5714285714162</v>
      </c>
      <c r="L52" s="299">
        <f>K52/J52</f>
        <v>1022.8571428571387</v>
      </c>
      <c r="M52" s="300">
        <v>0.30555555555555552</v>
      </c>
      <c r="N52" s="300">
        <v>0.32013888888888892</v>
      </c>
      <c r="O52" s="298">
        <v>20</v>
      </c>
      <c r="P52" s="593">
        <f>(N52-M52)*24*60</f>
        <v>21.000000000000085</v>
      </c>
      <c r="Q52" s="301"/>
      <c r="R52" s="301"/>
    </row>
    <row r="53" spans="1:18" ht="15.6" customHeight="1">
      <c r="A53" s="825"/>
      <c r="B53" s="474" t="s">
        <v>131</v>
      </c>
      <c r="C53" s="616"/>
      <c r="D53" s="315" t="s">
        <v>110</v>
      </c>
      <c r="E53" s="331"/>
      <c r="F53" s="476">
        <v>25.03</v>
      </c>
      <c r="G53" s="302">
        <v>711</v>
      </c>
      <c r="H53" s="296">
        <f t="shared" ref="H53:H116" si="13">F53*G53</f>
        <v>17796.330000000002</v>
      </c>
      <c r="I53" s="590"/>
      <c r="J53" s="297">
        <v>4</v>
      </c>
      <c r="K53" s="298">
        <f t="shared" ref="K53:K57" si="14">G53/P53*60</f>
        <v>3047.1428571428683</v>
      </c>
      <c r="L53" s="299">
        <f t="shared" ref="L53:L57" si="15">K53/J53</f>
        <v>761.78571428571706</v>
      </c>
      <c r="M53" s="300">
        <v>0.33402777777777781</v>
      </c>
      <c r="N53" s="300">
        <v>0.34375</v>
      </c>
      <c r="O53" s="298">
        <v>20</v>
      </c>
      <c r="P53" s="593">
        <f t="shared" ref="P53:P57" si="16">(N53-M53)*24*60</f>
        <v>13.99999999999995</v>
      </c>
      <c r="Q53" s="301"/>
      <c r="R53" s="301"/>
    </row>
    <row r="54" spans="1:18" ht="15.6" customHeight="1">
      <c r="A54" s="825"/>
      <c r="B54" s="474" t="s">
        <v>131</v>
      </c>
      <c r="C54" s="616"/>
      <c r="D54" s="315" t="s">
        <v>111</v>
      </c>
      <c r="E54" s="595"/>
      <c r="F54" s="476">
        <v>24.82</v>
      </c>
      <c r="G54" s="302">
        <v>929</v>
      </c>
      <c r="H54" s="296">
        <f t="shared" si="13"/>
        <v>23057.78</v>
      </c>
      <c r="I54" s="590"/>
      <c r="J54" s="297">
        <v>4</v>
      </c>
      <c r="K54" s="298">
        <f t="shared" si="14"/>
        <v>3096.6666666666774</v>
      </c>
      <c r="L54" s="299">
        <f t="shared" si="15"/>
        <v>774.16666666666936</v>
      </c>
      <c r="M54" s="300">
        <v>0.3576388888888889</v>
      </c>
      <c r="N54" s="300">
        <v>0.37013888888888885</v>
      </c>
      <c r="O54" s="298">
        <v>20</v>
      </c>
      <c r="P54" s="593">
        <f t="shared" si="16"/>
        <v>17.999999999999936</v>
      </c>
      <c r="Q54" s="301"/>
      <c r="R54" s="301"/>
    </row>
    <row r="55" spans="1:18" ht="15.6" customHeight="1">
      <c r="A55" s="825"/>
      <c r="B55" s="474" t="s">
        <v>131</v>
      </c>
      <c r="C55" s="616"/>
      <c r="D55" s="315" t="s">
        <v>112</v>
      </c>
      <c r="E55" s="317"/>
      <c r="F55" s="476">
        <v>30</v>
      </c>
      <c r="G55" s="302">
        <v>1315</v>
      </c>
      <c r="H55" s="296">
        <f t="shared" si="13"/>
        <v>39450</v>
      </c>
      <c r="I55" s="590"/>
      <c r="J55" s="297">
        <v>4</v>
      </c>
      <c r="K55" s="298">
        <f t="shared" si="14"/>
        <v>3156.0000000000114</v>
      </c>
      <c r="L55" s="299">
        <f t="shared" si="15"/>
        <v>789.00000000000284</v>
      </c>
      <c r="M55" s="300">
        <v>0.3840277777777778</v>
      </c>
      <c r="N55" s="300">
        <v>0.40138888888888885</v>
      </c>
      <c r="O55" s="298">
        <v>20</v>
      </c>
      <c r="P55" s="593">
        <f t="shared" si="16"/>
        <v>24.999999999999911</v>
      </c>
      <c r="Q55" s="301">
        <v>0.40138888888888885</v>
      </c>
      <c r="R55" s="301">
        <v>0.44305555555555554</v>
      </c>
    </row>
    <row r="56" spans="1:18" ht="15.6" customHeight="1">
      <c r="A56" s="825"/>
      <c r="B56" s="474" t="s">
        <v>131</v>
      </c>
      <c r="C56" s="616"/>
      <c r="D56" s="316" t="s">
        <v>841</v>
      </c>
      <c r="E56" s="317"/>
      <c r="F56" s="476">
        <v>23.72</v>
      </c>
      <c r="G56" s="302">
        <v>911</v>
      </c>
      <c r="H56" s="296">
        <f t="shared" si="13"/>
        <v>21608.92</v>
      </c>
      <c r="I56" s="590"/>
      <c r="J56" s="297">
        <v>4</v>
      </c>
      <c r="K56" s="298">
        <f t="shared" si="14"/>
        <v>2876.8421052631556</v>
      </c>
      <c r="L56" s="299">
        <f t="shared" si="15"/>
        <v>719.21052631578891</v>
      </c>
      <c r="M56" s="300">
        <v>0.4604166666666667</v>
      </c>
      <c r="N56" s="300">
        <v>0.47361111111111115</v>
      </c>
      <c r="O56" s="298">
        <v>25</v>
      </c>
      <c r="P56" s="593">
        <f t="shared" si="16"/>
        <v>19.000000000000014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2160</v>
      </c>
      <c r="H57" s="296">
        <f t="shared" si="13"/>
        <v>36871.199999999997</v>
      </c>
      <c r="I57" s="590"/>
      <c r="J57" s="297">
        <v>3</v>
      </c>
      <c r="K57" s="298">
        <f t="shared" si="14"/>
        <v>3160.9756097561026</v>
      </c>
      <c r="L57" s="299">
        <f t="shared" si="15"/>
        <v>1053.6585365853675</v>
      </c>
      <c r="M57" s="300">
        <v>0.48749999999999999</v>
      </c>
      <c r="N57" s="300">
        <v>0.51597222222222217</v>
      </c>
      <c r="O57" s="298">
        <v>20</v>
      </c>
      <c r="P57" s="593">
        <f t="shared" si="16"/>
        <v>40.999999999999936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90"/>
      <c r="J58" s="297"/>
      <c r="K58" s="298"/>
      <c r="L58" s="299"/>
      <c r="M58" s="300"/>
      <c r="N58" s="300"/>
      <c r="O58" s="298"/>
      <c r="P58" s="593"/>
      <c r="Q58" s="301"/>
      <c r="R58" s="301"/>
    </row>
    <row r="59" spans="1:18" ht="15.6" customHeight="1">
      <c r="A59" s="825"/>
      <c r="B59" s="474">
        <v>0</v>
      </c>
      <c r="C59" s="616"/>
      <c r="D59" s="332"/>
      <c r="E59" s="317"/>
      <c r="F59" s="476" t="s">
        <v>133</v>
      </c>
      <c r="G59" s="302"/>
      <c r="H59" s="296">
        <f t="shared" si="13"/>
        <v>0</v>
      </c>
      <c r="I59" s="590"/>
      <c r="J59" s="297"/>
      <c r="K59" s="298"/>
      <c r="L59" s="299"/>
      <c r="M59" s="300"/>
      <c r="N59" s="300"/>
      <c r="O59" s="298"/>
      <c r="P59" s="593"/>
      <c r="Q59" s="301"/>
      <c r="R59" s="301"/>
    </row>
    <row r="60" spans="1:18" ht="15.6" customHeight="1">
      <c r="A60" s="825"/>
      <c r="B60" s="474">
        <v>0</v>
      </c>
      <c r="C60" s="616"/>
      <c r="D60" s="479"/>
      <c r="E60" s="335"/>
      <c r="F60" s="476" t="s">
        <v>133</v>
      </c>
      <c r="G60" s="302"/>
      <c r="H60" s="296">
        <f t="shared" si="13"/>
        <v>0</v>
      </c>
      <c r="I60" s="590"/>
      <c r="J60" s="297"/>
      <c r="K60" s="298"/>
      <c r="L60" s="299"/>
      <c r="M60" s="300"/>
      <c r="N60" s="300"/>
      <c r="O60" s="298"/>
      <c r="P60" s="593"/>
      <c r="Q60" s="301"/>
      <c r="R60" s="301"/>
    </row>
    <row r="61" spans="1:18" ht="15.6" customHeight="1">
      <c r="A61" s="825"/>
      <c r="B61" s="474">
        <v>0</v>
      </c>
      <c r="C61" s="616"/>
      <c r="D61" s="315"/>
      <c r="E61" s="317"/>
      <c r="F61" s="476" t="s">
        <v>133</v>
      </c>
      <c r="G61" s="302"/>
      <c r="H61" s="296">
        <f t="shared" si="13"/>
        <v>0</v>
      </c>
      <c r="I61" s="590"/>
      <c r="J61" s="297"/>
      <c r="K61" s="298"/>
      <c r="L61" s="299"/>
      <c r="M61" s="300"/>
      <c r="N61" s="300"/>
      <c r="O61" s="298"/>
      <c r="P61" s="593"/>
      <c r="Q61" s="301"/>
      <c r="R61" s="301"/>
    </row>
    <row r="62" spans="1:18" ht="15.6" customHeight="1">
      <c r="A62" s="825"/>
      <c r="B62" s="474">
        <v>0</v>
      </c>
      <c r="C62" s="616"/>
      <c r="D62" s="332"/>
      <c r="E62" s="483"/>
      <c r="F62" s="476" t="s">
        <v>133</v>
      </c>
      <c r="G62" s="302"/>
      <c r="H62" s="296">
        <f t="shared" si="13"/>
        <v>0</v>
      </c>
      <c r="I62" s="590"/>
      <c r="J62" s="297"/>
      <c r="K62" s="298"/>
      <c r="L62" s="299"/>
      <c r="M62" s="300"/>
      <c r="N62" s="300"/>
      <c r="O62" s="298"/>
      <c r="P62" s="59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91"/>
      <c r="J63" s="297"/>
      <c r="K63" s="298"/>
      <c r="L63" s="299"/>
      <c r="M63" s="300"/>
      <c r="N63" s="300"/>
      <c r="O63" s="292"/>
      <c r="P63" s="593"/>
      <c r="Q63" s="301"/>
      <c r="R63" s="301"/>
    </row>
    <row r="64" spans="1:18" ht="15.75" customHeight="1">
      <c r="A64" s="826"/>
      <c r="B64" s="474">
        <v>0</v>
      </c>
      <c r="C64" s="6" t="s">
        <v>843</v>
      </c>
      <c r="D64" s="827" t="s">
        <v>243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3067.699777900039</v>
      </c>
      <c r="L64" s="309">
        <f>AVERAGE(L52:L63)</f>
        <v>853.44643111844744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844</v>
      </c>
      <c r="B65" s="474" t="s">
        <v>131</v>
      </c>
      <c r="C65" s="616"/>
      <c r="D65" s="316" t="s">
        <v>845</v>
      </c>
      <c r="E65" s="481"/>
      <c r="F65" s="476">
        <v>22.281818181818181</v>
      </c>
      <c r="G65" s="589">
        <v>734</v>
      </c>
      <c r="H65" s="296">
        <f>F65*G65</f>
        <v>16354.854545454546</v>
      </c>
      <c r="I65" s="590"/>
      <c r="J65" s="297">
        <v>4</v>
      </c>
      <c r="K65" s="298">
        <f t="shared" ref="K65:K72" si="17">G65/P65*60</f>
        <v>3145.7142857142881</v>
      </c>
      <c r="L65" s="299">
        <f t="shared" ref="L65:L72" si="18">K65/J65</f>
        <v>786.42857142857201</v>
      </c>
      <c r="M65" s="300">
        <v>0.18055555555555555</v>
      </c>
      <c r="N65" s="300">
        <v>0.19027777777777777</v>
      </c>
      <c r="O65" s="298">
        <v>20</v>
      </c>
      <c r="P65" s="593">
        <f>(N65-M65)*24*60</f>
        <v>13.999999999999989</v>
      </c>
      <c r="Q65" s="301"/>
      <c r="R65" s="301"/>
    </row>
    <row r="66" spans="1:18" ht="15.6" customHeight="1">
      <c r="A66" s="829"/>
      <c r="B66" s="474" t="s">
        <v>131</v>
      </c>
      <c r="C66" s="616"/>
      <c r="D66" s="316" t="s">
        <v>115</v>
      </c>
      <c r="E66" s="331"/>
      <c r="F66" s="476">
        <v>18.18</v>
      </c>
      <c r="G66" s="302">
        <v>1594</v>
      </c>
      <c r="H66" s="296">
        <f t="shared" ref="H66:H74" si="19">F66*G66</f>
        <v>28978.92</v>
      </c>
      <c r="I66" s="590"/>
      <c r="J66" s="297">
        <v>3</v>
      </c>
      <c r="K66" s="298">
        <f t="shared" si="17"/>
        <v>3188.0000000000027</v>
      </c>
      <c r="L66" s="299">
        <f t="shared" si="18"/>
        <v>1062.6666666666677</v>
      </c>
      <c r="M66" s="300">
        <v>0.20416666666666669</v>
      </c>
      <c r="N66" s="300">
        <v>0.22500000000000001</v>
      </c>
      <c r="O66" s="298">
        <v>20</v>
      </c>
      <c r="P66" s="593">
        <f t="shared" ref="P66:P72" si="20">(N66-M66)*24*60</f>
        <v>29.999999999999972</v>
      </c>
      <c r="Q66" s="301"/>
      <c r="R66" s="301"/>
    </row>
    <row r="67" spans="1:18" ht="15.6" customHeight="1">
      <c r="A67" s="829"/>
      <c r="B67" s="474" t="s">
        <v>131</v>
      </c>
      <c r="C67" s="616"/>
      <c r="D67" s="332" t="s">
        <v>846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90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0.2388888888888889</v>
      </c>
      <c r="N67" s="300">
        <v>0.26111111111111113</v>
      </c>
      <c r="O67" s="298">
        <v>20</v>
      </c>
      <c r="P67" s="593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829"/>
      <c r="B68" s="474" t="s">
        <v>131</v>
      </c>
      <c r="C68" s="616"/>
      <c r="D68" s="332" t="s">
        <v>116</v>
      </c>
      <c r="E68" s="317"/>
      <c r="F68" s="476">
        <v>14.285714285714283</v>
      </c>
      <c r="G68" s="302">
        <v>4718</v>
      </c>
      <c r="H68" s="296">
        <f t="shared" si="19"/>
        <v>67399.999999999985</v>
      </c>
      <c r="I68" s="590"/>
      <c r="J68" s="297">
        <v>3</v>
      </c>
      <c r="K68" s="298">
        <f t="shared" si="17"/>
        <v>3180.6741573033732</v>
      </c>
      <c r="L68" s="299">
        <f t="shared" si="18"/>
        <v>1060.2247191011245</v>
      </c>
      <c r="M68" s="300">
        <v>0.32013888888888892</v>
      </c>
      <c r="N68" s="300">
        <v>0.38194444444444442</v>
      </c>
      <c r="O68" s="298">
        <v>25</v>
      </c>
      <c r="P68" s="593">
        <f t="shared" si="20"/>
        <v>88.999999999999929</v>
      </c>
      <c r="Q68" s="301"/>
      <c r="R68" s="301"/>
    </row>
    <row r="69" spans="1:18" ht="15.6" customHeight="1">
      <c r="A69" s="829"/>
      <c r="B69" s="474" t="s">
        <v>131</v>
      </c>
      <c r="C69" s="616"/>
      <c r="D69" s="316" t="s">
        <v>847</v>
      </c>
      <c r="E69" s="317"/>
      <c r="F69" s="476">
        <v>16.66</v>
      </c>
      <c r="G69" s="302">
        <v>3063</v>
      </c>
      <c r="H69" s="296">
        <f t="shared" si="19"/>
        <v>51029.58</v>
      </c>
      <c r="I69" s="590"/>
      <c r="J69" s="297">
        <v>4</v>
      </c>
      <c r="K69" s="298">
        <f t="shared" si="17"/>
        <v>3168.6206896551707</v>
      </c>
      <c r="L69" s="299">
        <f t="shared" si="18"/>
        <v>792.15517241379268</v>
      </c>
      <c r="M69" s="300">
        <v>0.39583333333333331</v>
      </c>
      <c r="N69" s="300">
        <v>0.43611111111111112</v>
      </c>
      <c r="O69" s="298">
        <v>20</v>
      </c>
      <c r="P69" s="593">
        <f t="shared" si="20"/>
        <v>58.000000000000036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2988</v>
      </c>
      <c r="H70" s="296">
        <f t="shared" si="19"/>
        <v>41921.64</v>
      </c>
      <c r="I70" s="590"/>
      <c r="J70" s="297">
        <v>3</v>
      </c>
      <c r="K70" s="298">
        <f t="shared" si="17"/>
        <v>3201.4285714285738</v>
      </c>
      <c r="L70" s="299">
        <f t="shared" si="18"/>
        <v>1067.142857142858</v>
      </c>
      <c r="M70" s="300">
        <v>0.45</v>
      </c>
      <c r="N70" s="300">
        <v>0.48888888888888887</v>
      </c>
      <c r="O70" s="298">
        <v>20</v>
      </c>
      <c r="P70" s="593">
        <f t="shared" si="20"/>
        <v>55.999999999999957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848</v>
      </c>
      <c r="E71" s="317"/>
      <c r="F71" s="476">
        <v>25.2</v>
      </c>
      <c r="G71" s="334">
        <v>927</v>
      </c>
      <c r="H71" s="296">
        <f t="shared" si="19"/>
        <v>23360.399999999998</v>
      </c>
      <c r="I71" s="590"/>
      <c r="J71" s="297">
        <v>3</v>
      </c>
      <c r="K71" s="298">
        <f t="shared" si="17"/>
        <v>3089.9999999999832</v>
      </c>
      <c r="L71" s="299">
        <f t="shared" si="18"/>
        <v>1029.9999999999943</v>
      </c>
      <c r="M71" s="300">
        <v>0.50277777777777777</v>
      </c>
      <c r="N71" s="300">
        <v>0.51527777777777783</v>
      </c>
      <c r="O71" s="298">
        <v>20</v>
      </c>
      <c r="P71" s="593">
        <f t="shared" si="20"/>
        <v>18.000000000000096</v>
      </c>
      <c r="Q71" s="301"/>
      <c r="R71" s="301"/>
    </row>
    <row r="72" spans="1:18" ht="15.6" customHeight="1">
      <c r="A72" s="829"/>
      <c r="B72" s="474" t="s">
        <v>131</v>
      </c>
      <c r="C72" s="616"/>
      <c r="D72" s="332" t="s">
        <v>849</v>
      </c>
      <c r="E72" s="317"/>
      <c r="F72" s="476">
        <v>20.72</v>
      </c>
      <c r="G72" s="302">
        <v>2029</v>
      </c>
      <c r="H72" s="296">
        <f t="shared" si="19"/>
        <v>42040.88</v>
      </c>
      <c r="I72" s="590"/>
      <c r="J72" s="297">
        <v>3</v>
      </c>
      <c r="K72" s="298">
        <f t="shared" si="17"/>
        <v>3121.5384615384601</v>
      </c>
      <c r="L72" s="299">
        <f t="shared" si="18"/>
        <v>1040.5128205128201</v>
      </c>
      <c r="M72" s="300">
        <v>0.52916666666666667</v>
      </c>
      <c r="N72" s="300">
        <v>0.55625000000000002</v>
      </c>
      <c r="O72" s="298">
        <v>20</v>
      </c>
      <c r="P72" s="593">
        <f t="shared" si="20"/>
        <v>39.000000000000021</v>
      </c>
      <c r="Q72" s="301"/>
      <c r="R72" s="301"/>
    </row>
    <row r="73" spans="1:18" ht="15.6" customHeight="1">
      <c r="A73" s="829"/>
      <c r="B73" s="474">
        <v>0</v>
      </c>
      <c r="C73" s="616"/>
      <c r="D73" s="332"/>
      <c r="E73" s="317"/>
      <c r="F73" s="476" t="s">
        <v>133</v>
      </c>
      <c r="G73" s="302"/>
      <c r="H73" s="296">
        <f t="shared" si="19"/>
        <v>0</v>
      </c>
      <c r="I73" s="590"/>
      <c r="J73" s="297"/>
      <c r="K73" s="298"/>
      <c r="L73" s="299"/>
      <c r="M73" s="300"/>
      <c r="N73" s="300"/>
      <c r="O73" s="298"/>
      <c r="P73" s="593"/>
      <c r="Q73" s="301"/>
      <c r="R73" s="301"/>
    </row>
    <row r="74" spans="1:18" ht="15.6" customHeight="1">
      <c r="A74" s="829"/>
      <c r="B74" s="474">
        <v>0</v>
      </c>
      <c r="C74" s="616"/>
      <c r="D74" s="332"/>
      <c r="E74" s="317"/>
      <c r="F74" s="476" t="s">
        <v>133</v>
      </c>
      <c r="G74" s="302"/>
      <c r="H74" s="296">
        <f t="shared" si="19"/>
        <v>0</v>
      </c>
      <c r="I74" s="590"/>
      <c r="J74" s="297"/>
      <c r="K74" s="298"/>
      <c r="L74" s="299"/>
      <c r="M74" s="300"/>
      <c r="N74" s="300"/>
      <c r="O74" s="298"/>
      <c r="P74" s="593"/>
      <c r="Q74" s="301"/>
      <c r="R74" s="301"/>
    </row>
    <row r="75" spans="1:18" ht="15.75" customHeight="1">
      <c r="A75" s="830"/>
      <c r="B75" s="474">
        <v>0</v>
      </c>
      <c r="C75" s="6" t="s">
        <v>850</v>
      </c>
      <c r="D75" s="827" t="s">
        <v>243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3159.028270704981</v>
      </c>
      <c r="L75" s="309">
        <f>AVERAGE(L65:L74)</f>
        <v>987.23510090822867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9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589"/>
      <c r="H77" s="296">
        <f t="shared" si="13"/>
        <v>0</v>
      </c>
      <c r="I77" s="590"/>
      <c r="J77" s="297"/>
      <c r="K77" s="298"/>
      <c r="L77" s="299"/>
      <c r="M77" s="300"/>
      <c r="N77" s="300"/>
      <c r="O77" s="292"/>
      <c r="P77" s="593"/>
      <c r="Q77" s="292"/>
      <c r="R77" s="292"/>
    </row>
    <row r="78" spans="1:18">
      <c r="A78" s="831"/>
      <c r="B78" s="474">
        <v>0</v>
      </c>
      <c r="C78" s="293"/>
      <c r="D78" s="596"/>
      <c r="E78" s="596"/>
      <c r="F78" s="476" t="s">
        <v>133</v>
      </c>
      <c r="G78" s="319"/>
      <c r="H78" s="296">
        <f t="shared" si="13"/>
        <v>0</v>
      </c>
      <c r="I78" s="590"/>
      <c r="J78" s="297"/>
      <c r="K78" s="298"/>
      <c r="L78" s="299"/>
      <c r="M78" s="300"/>
      <c r="N78" s="300"/>
      <c r="O78" s="292"/>
      <c r="P78" s="593"/>
      <c r="Q78" s="292"/>
      <c r="R78" s="292"/>
    </row>
    <row r="79" spans="1:18">
      <c r="A79" s="831"/>
      <c r="B79" s="474">
        <v>0</v>
      </c>
      <c r="C79" s="293"/>
      <c r="D79" s="596"/>
      <c r="E79" s="596"/>
      <c r="F79" s="476" t="s">
        <v>133</v>
      </c>
      <c r="G79" s="319"/>
      <c r="H79" s="296">
        <f t="shared" si="13"/>
        <v>0</v>
      </c>
      <c r="I79" s="590"/>
      <c r="J79" s="297"/>
      <c r="K79" s="298"/>
      <c r="L79" s="299"/>
      <c r="M79" s="300"/>
      <c r="N79" s="300"/>
      <c r="O79" s="292"/>
      <c r="P79" s="593"/>
      <c r="Q79" s="292"/>
      <c r="R79" s="292"/>
    </row>
    <row r="80" spans="1:18">
      <c r="A80" s="831"/>
      <c r="B80" s="474">
        <v>0</v>
      </c>
      <c r="C80" s="293"/>
      <c r="D80" s="596"/>
      <c r="E80" s="596"/>
      <c r="F80" s="476" t="s">
        <v>133</v>
      </c>
      <c r="G80" s="319"/>
      <c r="H80" s="296">
        <f t="shared" si="13"/>
        <v>0</v>
      </c>
      <c r="I80" s="590"/>
      <c r="J80" s="297"/>
      <c r="K80" s="298"/>
      <c r="L80" s="299"/>
      <c r="M80" s="300"/>
      <c r="N80" s="300"/>
      <c r="O80" s="292"/>
      <c r="P80" s="59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243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879</v>
      </c>
      <c r="H82" s="341">
        <f t="shared" ref="H82:H90" si="21">F82*G82</f>
        <v>15136.38</v>
      </c>
      <c r="I82" s="590"/>
      <c r="J82" s="297">
        <v>3</v>
      </c>
      <c r="K82" s="298">
        <f t="shared" ref="K82" si="22">G82/P82*60</f>
        <v>2636.9999999999882</v>
      </c>
      <c r="L82" s="299">
        <f t="shared" ref="L82" si="23">K82/J82</f>
        <v>878.99999999999602</v>
      </c>
      <c r="M82" s="300">
        <v>0.72222222222222221</v>
      </c>
      <c r="N82" s="300">
        <v>0.73611111111111116</v>
      </c>
      <c r="O82" s="298">
        <v>20</v>
      </c>
      <c r="P82" s="593">
        <f t="shared" ref="P82" si="24">(N82-M82)*24*60</f>
        <v>20.000000000000089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90"/>
      <c r="J83" s="297"/>
      <c r="K83" s="298"/>
      <c r="L83" s="299"/>
      <c r="M83" s="300"/>
      <c r="N83" s="300"/>
      <c r="O83" s="298"/>
      <c r="P83" s="59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90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90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589"/>
      <c r="H86" s="342">
        <f t="shared" si="21"/>
        <v>0</v>
      </c>
      <c r="I86" s="590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589"/>
      <c r="H87" s="342">
        <f t="shared" si="21"/>
        <v>0</v>
      </c>
      <c r="I87" s="590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589"/>
      <c r="H88" s="342">
        <f t="shared" si="21"/>
        <v>0</v>
      </c>
      <c r="I88" s="590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589"/>
      <c r="H89" s="342">
        <f t="shared" si="21"/>
        <v>0</v>
      </c>
      <c r="I89" s="590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589"/>
      <c r="H90" s="342">
        <f t="shared" si="21"/>
        <v>0</v>
      </c>
      <c r="I90" s="590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836</v>
      </c>
      <c r="D91" s="815" t="s">
        <v>243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2636.9999999999882</v>
      </c>
      <c r="L91" s="309">
        <f>AVERAGE(L82:L90)</f>
        <v>878.99999999999602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589">
        <v>1565</v>
      </c>
      <c r="H92" s="296">
        <f t="shared" ref="H92:H99" si="25">F92*G92</f>
        <v>38405.1</v>
      </c>
      <c r="I92" s="590"/>
      <c r="J92" s="297">
        <v>3</v>
      </c>
      <c r="K92" s="298">
        <f>G92/P92*60</f>
        <v>2086.6666666666665</v>
      </c>
      <c r="L92" s="299">
        <f t="shared" ref="L92:L93" si="26">K92/J92</f>
        <v>695.55555555555554</v>
      </c>
      <c r="M92" s="300">
        <v>0.72222222222222221</v>
      </c>
      <c r="N92" s="300">
        <v>0.75347222222222221</v>
      </c>
      <c r="O92" s="292">
        <v>20</v>
      </c>
      <c r="P92" s="593">
        <f>(N92-M92)*24*60</f>
        <v>45</v>
      </c>
      <c r="Q92" s="301"/>
      <c r="R92" s="301"/>
    </row>
    <row r="93" spans="1:18">
      <c r="A93" s="817"/>
      <c r="B93" s="474" t="s">
        <v>131</v>
      </c>
      <c r="C93" s="293"/>
      <c r="D93" s="315" t="s">
        <v>855</v>
      </c>
      <c r="E93" s="335"/>
      <c r="F93" s="476">
        <v>23.27</v>
      </c>
      <c r="G93" s="302">
        <v>1091</v>
      </c>
      <c r="H93" s="296">
        <f t="shared" si="25"/>
        <v>25387.57</v>
      </c>
      <c r="I93" s="590"/>
      <c r="J93" s="297">
        <v>4</v>
      </c>
      <c r="K93" s="298">
        <f t="shared" ref="K93" si="27">G93/P93*60</f>
        <v>2181.9999999999964</v>
      </c>
      <c r="L93" s="299">
        <f t="shared" si="26"/>
        <v>545.49999999999909</v>
      </c>
      <c r="M93" s="300">
        <v>0.76736111111111116</v>
      </c>
      <c r="N93" s="300">
        <v>0.78819444444444453</v>
      </c>
      <c r="O93" s="292">
        <v>20</v>
      </c>
      <c r="P93" s="593">
        <f>(N93-M93)*24*60</f>
        <v>30.000000000000053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90"/>
      <c r="J94" s="297"/>
      <c r="K94" s="298"/>
      <c r="L94" s="299"/>
      <c r="M94" s="300"/>
      <c r="N94" s="300"/>
      <c r="O94" s="292"/>
      <c r="P94" s="59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90"/>
      <c r="J95" s="297"/>
      <c r="K95" s="298"/>
      <c r="L95" s="299"/>
      <c r="M95" s="300"/>
      <c r="N95" s="300"/>
      <c r="O95" s="292"/>
      <c r="P95" s="59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90"/>
      <c r="J96" s="297"/>
      <c r="K96" s="298"/>
      <c r="L96" s="299"/>
      <c r="M96" s="300"/>
      <c r="N96" s="300"/>
      <c r="O96" s="292"/>
      <c r="P96" s="59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90"/>
      <c r="J97" s="297"/>
      <c r="K97" s="298"/>
      <c r="L97" s="299"/>
      <c r="M97" s="300"/>
      <c r="N97" s="300"/>
      <c r="O97" s="292"/>
      <c r="P97" s="59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90"/>
      <c r="J98" s="297"/>
      <c r="K98" s="298"/>
      <c r="L98" s="299"/>
      <c r="M98" s="300"/>
      <c r="N98" s="300"/>
      <c r="O98" s="292"/>
      <c r="P98" s="59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90"/>
      <c r="J99" s="297"/>
      <c r="K99" s="298"/>
      <c r="L99" s="299"/>
      <c r="M99" s="300"/>
      <c r="N99" s="300"/>
      <c r="O99" s="292"/>
      <c r="P99" s="593"/>
      <c r="Q99" s="301"/>
      <c r="R99" s="301"/>
    </row>
    <row r="100" spans="1:18" ht="15.75" customHeight="1">
      <c r="A100" s="818"/>
      <c r="B100" s="474">
        <v>0</v>
      </c>
      <c r="C100" s="6" t="s">
        <v>856</v>
      </c>
      <c r="D100" s="819" t="s">
        <v>243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2134.3333333333312</v>
      </c>
      <c r="L100" s="309">
        <f>AVERAGE(L92:L99)</f>
        <v>620.52777777777737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589">
        <v>1151</v>
      </c>
      <c r="H101" s="296">
        <f t="shared" ref="H101:H110" si="28">F101*G101</f>
        <v>28809.530000000002</v>
      </c>
      <c r="I101" s="590"/>
      <c r="J101" s="297">
        <v>4</v>
      </c>
      <c r="K101" s="298">
        <f>G101/P101*60</f>
        <v>3452.9999999999845</v>
      </c>
      <c r="L101" s="299">
        <f t="shared" ref="L101:L105" si="29">K101/J101</f>
        <v>863.24999999999613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589">
        <v>1802</v>
      </c>
      <c r="H102" s="296">
        <f t="shared" si="28"/>
        <v>44725.64</v>
      </c>
      <c r="I102" s="590"/>
      <c r="J102" s="297">
        <v>4</v>
      </c>
      <c r="K102" s="298">
        <f t="shared" ref="K102:K105" si="31">G102/P102*60</f>
        <v>3089.1428571428683</v>
      </c>
      <c r="L102" s="299">
        <f t="shared" si="29"/>
        <v>772.28571428571706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858</v>
      </c>
      <c r="E103" s="315"/>
      <c r="F103" s="476">
        <v>30</v>
      </c>
      <c r="G103" s="589">
        <v>2009</v>
      </c>
      <c r="H103" s="296">
        <f t="shared" si="28"/>
        <v>60270</v>
      </c>
      <c r="I103" s="590"/>
      <c r="J103" s="297">
        <v>3</v>
      </c>
      <c r="K103" s="298">
        <f t="shared" si="31"/>
        <v>3013.5000000000109</v>
      </c>
      <c r="L103" s="299">
        <f t="shared" si="29"/>
        <v>1004.5000000000036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589">
        <v>3239</v>
      </c>
      <c r="H104" s="296">
        <f t="shared" si="28"/>
        <v>92538.23</v>
      </c>
      <c r="I104" s="590"/>
      <c r="J104" s="297">
        <v>3</v>
      </c>
      <c r="K104" s="298">
        <f t="shared" si="31"/>
        <v>2989.846153846157</v>
      </c>
      <c r="L104" s="299">
        <f t="shared" si="29"/>
        <v>996.61538461538566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589">
        <v>9139</v>
      </c>
      <c r="H105" s="296">
        <f t="shared" si="28"/>
        <v>130557.14285714283</v>
      </c>
      <c r="I105" s="590"/>
      <c r="J105" s="297">
        <v>3</v>
      </c>
      <c r="K105" s="298">
        <f t="shared" si="31"/>
        <v>2963.9999999067422</v>
      </c>
      <c r="L105" s="299">
        <f t="shared" si="29"/>
        <v>987.99999996891404</v>
      </c>
      <c r="M105" s="300">
        <v>46188.930555555555</v>
      </c>
      <c r="N105" s="300">
        <v>46189.059027777781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9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589"/>
      <c r="H107" s="296">
        <f t="shared" si="28"/>
        <v>0</v>
      </c>
      <c r="I107" s="59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589"/>
      <c r="H108" s="296">
        <f t="shared" si="28"/>
        <v>0</v>
      </c>
      <c r="I108" s="59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589"/>
      <c r="H109" s="296">
        <f t="shared" si="28"/>
        <v>0</v>
      </c>
      <c r="I109" s="59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589"/>
      <c r="H110" s="296">
        <f t="shared" si="28"/>
        <v>0</v>
      </c>
      <c r="I110" s="59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843</v>
      </c>
      <c r="D111" s="822" t="s">
        <v>243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3101.8978021791527</v>
      </c>
      <c r="L111" s="309">
        <f>AVERAGE(L101:L110)</f>
        <v>924.93021977400326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589">
        <v>1482</v>
      </c>
      <c r="H112" s="341">
        <f t="shared" si="13"/>
        <v>24749.399999999998</v>
      </c>
      <c r="I112" s="590"/>
      <c r="J112" s="297">
        <v>3</v>
      </c>
      <c r="K112" s="298">
        <f t="shared" ref="K112:K118" si="32">G112/P112*60</f>
        <v>2964.0000000000105</v>
      </c>
      <c r="L112" s="299">
        <f t="shared" ref="L112:L118" si="33">K112/J112</f>
        <v>988.00000000000352</v>
      </c>
      <c r="M112" s="300">
        <v>0.72222222222222221</v>
      </c>
      <c r="N112" s="300">
        <v>0.74305555555555547</v>
      </c>
      <c r="O112" s="292">
        <v>20</v>
      </c>
      <c r="P112" s="593">
        <f t="shared" ref="P112:P118" si="34">(N112-M112)*24*60</f>
        <v>29.999999999999893</v>
      </c>
      <c r="Q112" s="292"/>
      <c r="R112" s="292"/>
    </row>
    <row r="113" spans="1:18">
      <c r="A113" s="811"/>
      <c r="B113" s="474" t="s">
        <v>131</v>
      </c>
      <c r="C113" s="314"/>
      <c r="D113" s="596" t="s">
        <v>126</v>
      </c>
      <c r="E113" s="596"/>
      <c r="F113" s="476">
        <v>18.18</v>
      </c>
      <c r="G113" s="589">
        <v>1162</v>
      </c>
      <c r="H113" s="341">
        <f t="shared" si="13"/>
        <v>21125.16</v>
      </c>
      <c r="I113" s="590"/>
      <c r="J113" s="297">
        <v>4</v>
      </c>
      <c r="K113" s="298">
        <f t="shared" si="32"/>
        <v>2788.8000000000279</v>
      </c>
      <c r="L113" s="299">
        <f t="shared" si="33"/>
        <v>697.20000000000698</v>
      </c>
      <c r="M113" s="300">
        <v>0.75694444444444453</v>
      </c>
      <c r="N113" s="300">
        <v>0.77430555555555547</v>
      </c>
      <c r="O113" s="292">
        <v>20</v>
      </c>
      <c r="P113" s="593">
        <f t="shared" si="34"/>
        <v>24.999999999999751</v>
      </c>
      <c r="Q113" s="301"/>
      <c r="R113" s="301"/>
    </row>
    <row r="114" spans="1:18">
      <c r="A114" s="811"/>
      <c r="B114" s="474" t="s">
        <v>131</v>
      </c>
      <c r="C114" s="314"/>
      <c r="D114" s="596" t="s">
        <v>860</v>
      </c>
      <c r="E114" s="315"/>
      <c r="F114" s="476">
        <v>18.18</v>
      </c>
      <c r="G114" s="589">
        <v>1227</v>
      </c>
      <c r="H114" s="341">
        <f t="shared" si="13"/>
        <v>22306.86</v>
      </c>
      <c r="I114" s="590"/>
      <c r="J114" s="297">
        <v>3</v>
      </c>
      <c r="K114" s="298">
        <f t="shared" si="32"/>
        <v>2944.8000000000293</v>
      </c>
      <c r="L114" s="299">
        <f t="shared" si="33"/>
        <v>981.6000000000098</v>
      </c>
      <c r="M114" s="300">
        <v>0.78819444444444453</v>
      </c>
      <c r="N114" s="300">
        <v>0.80555555555555547</v>
      </c>
      <c r="O114" s="292">
        <v>20</v>
      </c>
      <c r="P114" s="593">
        <f t="shared" si="34"/>
        <v>24.999999999999751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589">
        <v>6203</v>
      </c>
      <c r="H115" s="341">
        <f t="shared" si="13"/>
        <v>103341.98</v>
      </c>
      <c r="I115" s="590"/>
      <c r="J115" s="297">
        <v>4</v>
      </c>
      <c r="K115" s="298">
        <f t="shared" si="32"/>
        <v>2977.4400000000032</v>
      </c>
      <c r="L115" s="299">
        <f t="shared" si="33"/>
        <v>744.36000000000081</v>
      </c>
      <c r="M115" s="300">
        <v>0.81944444444444453</v>
      </c>
      <c r="N115" s="300">
        <v>0.90625</v>
      </c>
      <c r="O115" s="292">
        <v>20</v>
      </c>
      <c r="P115" s="593">
        <f t="shared" si="34"/>
        <v>124.99999999999987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89">
        <v>1171</v>
      </c>
      <c r="H116" s="341">
        <f t="shared" si="13"/>
        <v>26092.00909090909</v>
      </c>
      <c r="I116" s="590"/>
      <c r="J116" s="297">
        <v>4</v>
      </c>
      <c r="K116" s="298">
        <f t="shared" si="32"/>
        <v>2810.3999999999919</v>
      </c>
      <c r="L116" s="299">
        <f t="shared" si="33"/>
        <v>702.59999999999798</v>
      </c>
      <c r="M116" s="300">
        <v>0.92013888888888884</v>
      </c>
      <c r="N116" s="343">
        <v>0.9375</v>
      </c>
      <c r="O116" s="292">
        <v>20</v>
      </c>
      <c r="P116" s="593">
        <f t="shared" si="34"/>
        <v>25.000000000000071</v>
      </c>
      <c r="Q116" s="301">
        <v>0.9375</v>
      </c>
      <c r="R116" s="301">
        <v>0.97916666666666663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89">
        <v>3949</v>
      </c>
      <c r="H117" s="341">
        <f t="shared" ref="H117:H123" si="35">F117*G117</f>
        <v>70651.199999999997</v>
      </c>
      <c r="I117" s="590"/>
      <c r="J117" s="297">
        <v>3</v>
      </c>
      <c r="K117" s="298">
        <f t="shared" si="32"/>
        <v>2961.7500000430991</v>
      </c>
      <c r="L117" s="299">
        <f t="shared" si="33"/>
        <v>987.25000001436638</v>
      </c>
      <c r="M117" s="300">
        <v>46187.993055555555</v>
      </c>
      <c r="N117" s="300">
        <v>46188.048611111109</v>
      </c>
      <c r="O117" s="298">
        <v>20</v>
      </c>
      <c r="P117" s="593">
        <f t="shared" si="34"/>
        <v>79.999999998835847</v>
      </c>
      <c r="Q117" s="301"/>
      <c r="R117" s="301"/>
    </row>
    <row r="118" spans="1:18">
      <c r="A118" s="811"/>
      <c r="B118" s="474" t="s">
        <v>131</v>
      </c>
      <c r="C118" s="314"/>
      <c r="D118" s="315" t="s">
        <v>861</v>
      </c>
      <c r="E118" s="331"/>
      <c r="F118" s="476">
        <v>14.03</v>
      </c>
      <c r="G118" s="589">
        <v>6654</v>
      </c>
      <c r="H118" s="341">
        <f t="shared" si="35"/>
        <v>93355.62</v>
      </c>
      <c r="I118" s="590"/>
      <c r="J118" s="297">
        <v>3</v>
      </c>
      <c r="K118" s="298">
        <f t="shared" si="32"/>
        <v>2957.3333333333335</v>
      </c>
      <c r="L118" s="299">
        <f t="shared" si="33"/>
        <v>985.77777777777783</v>
      </c>
      <c r="M118" s="300">
        <v>6.25E-2</v>
      </c>
      <c r="N118" s="300">
        <v>0.15625</v>
      </c>
      <c r="O118" s="298">
        <v>20</v>
      </c>
      <c r="P118" s="593">
        <f t="shared" si="34"/>
        <v>135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589"/>
      <c r="H119" s="341">
        <f t="shared" si="35"/>
        <v>0</v>
      </c>
      <c r="I119" s="590"/>
      <c r="J119" s="297"/>
      <c r="K119" s="298"/>
      <c r="L119" s="299"/>
      <c r="M119" s="300"/>
      <c r="N119" s="300"/>
      <c r="O119" s="292"/>
      <c r="P119" s="59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589"/>
      <c r="H120" s="341">
        <f t="shared" si="35"/>
        <v>0</v>
      </c>
      <c r="I120" s="590"/>
      <c r="J120" s="297"/>
      <c r="K120" s="298"/>
      <c r="L120" s="299"/>
      <c r="M120" s="300"/>
      <c r="N120" s="300"/>
      <c r="O120" s="292"/>
      <c r="P120" s="59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589"/>
      <c r="H121" s="341">
        <f t="shared" si="35"/>
        <v>0</v>
      </c>
      <c r="I121" s="590"/>
      <c r="J121" s="297"/>
      <c r="K121" s="298"/>
      <c r="L121" s="299"/>
      <c r="M121" s="300"/>
      <c r="N121" s="300"/>
      <c r="O121" s="292"/>
      <c r="P121" s="59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589"/>
      <c r="H122" s="341">
        <f t="shared" si="35"/>
        <v>0</v>
      </c>
      <c r="I122" s="590"/>
      <c r="J122" s="297"/>
      <c r="K122" s="298"/>
      <c r="L122" s="299"/>
      <c r="M122" s="300"/>
      <c r="N122" s="300"/>
      <c r="O122" s="292"/>
      <c r="P122" s="59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589"/>
      <c r="H123" s="341">
        <f t="shared" si="35"/>
        <v>0</v>
      </c>
      <c r="I123" s="590"/>
      <c r="J123" s="297"/>
      <c r="K123" s="298"/>
      <c r="L123" s="299"/>
      <c r="M123" s="300"/>
      <c r="N123" s="300"/>
      <c r="O123" s="292"/>
      <c r="P123" s="593"/>
      <c r="Q123" s="301"/>
      <c r="R123" s="301"/>
    </row>
    <row r="124" spans="1:18" ht="17.399999999999999" customHeight="1">
      <c r="A124" s="811"/>
      <c r="B124" s="293">
        <v>0</v>
      </c>
      <c r="C124" s="6" t="s">
        <v>850</v>
      </c>
      <c r="D124" s="812" t="s">
        <v>243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2914.9319047680706</v>
      </c>
      <c r="L124" s="309">
        <f>AVERAGE(L112:L123)</f>
        <v>869.54111111316604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U18" sqref="U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600" t="s">
        <v>214</v>
      </c>
      <c r="E1" s="29">
        <f>SUM(G5:G173)</f>
        <v>200832.05000000002</v>
      </c>
      <c r="F1" s="601" t="s">
        <v>3</v>
      </c>
      <c r="G1" s="30">
        <f>SUM(H5:H173)</f>
        <v>8112016.322627794</v>
      </c>
      <c r="H1" s="597" t="s">
        <v>37</v>
      </c>
      <c r="I1" s="31">
        <f>M17+M30+M43+M56+M69+M82+M95+M108+M121+M134+M147+M160+M173</f>
        <v>194.82222222222222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215</v>
      </c>
      <c r="Q1" s="938"/>
      <c r="R1" s="938"/>
      <c r="S1" s="938"/>
      <c r="T1" s="938" t="s">
        <v>216</v>
      </c>
      <c r="U1" s="938"/>
      <c r="V1" s="938"/>
      <c r="W1" s="938"/>
      <c r="X1" s="938"/>
      <c r="Y1" s="938"/>
      <c r="Z1" s="32" t="s">
        <v>217</v>
      </c>
      <c r="AA1" s="32" t="s">
        <v>218</v>
      </c>
      <c r="AB1" s="945" t="s">
        <v>219</v>
      </c>
      <c r="AC1" s="946"/>
      <c r="AD1" s="32" t="s">
        <v>217</v>
      </c>
      <c r="AE1" s="32" t="s">
        <v>220</v>
      </c>
      <c r="AF1" s="938" t="s">
        <v>221</v>
      </c>
      <c r="AG1" s="939"/>
      <c r="AH1" s="939"/>
    </row>
    <row r="2" spans="1:34" ht="26.25" customHeight="1">
      <c r="A2" s="940" t="s">
        <v>1268</v>
      </c>
      <c r="B2" s="940"/>
      <c r="C2" s="600"/>
      <c r="D2" s="600" t="s">
        <v>223</v>
      </c>
      <c r="E2" s="34">
        <f>AVERAGE(O17,O30,O43,O56,O69,O82,O95,O108,O121,O134,O147,O160,O173)</f>
        <v>123.61895536935302</v>
      </c>
      <c r="F2" s="35" t="s">
        <v>40</v>
      </c>
      <c r="G2" s="36">
        <f>G1/E1</f>
        <v>40.392040626124135</v>
      </c>
      <c r="H2" s="597" t="s">
        <v>41</v>
      </c>
      <c r="I2" s="597">
        <f>COUNT(I5:I173)</f>
        <v>14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939"/>
      <c r="AG2" s="939"/>
      <c r="AH2" s="939"/>
    </row>
    <row r="3" spans="1:34" ht="30.6" customHeight="1">
      <c r="A3" s="879" t="s">
        <v>224</v>
      </c>
      <c r="B3" s="879" t="s">
        <v>42</v>
      </c>
      <c r="C3" s="936"/>
      <c r="D3" s="879" t="s">
        <v>225</v>
      </c>
      <c r="E3" s="879"/>
      <c r="F3" s="936" t="s">
        <v>43</v>
      </c>
      <c r="G3" s="928" t="s">
        <v>44</v>
      </c>
      <c r="H3" s="936" t="s">
        <v>45</v>
      </c>
      <c r="I3" s="930" t="s">
        <v>226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227</v>
      </c>
      <c r="O3" s="908" t="s">
        <v>223</v>
      </c>
      <c r="P3" s="934" t="s">
        <v>228</v>
      </c>
      <c r="Q3" s="908" t="s">
        <v>223</v>
      </c>
      <c r="R3" s="935" t="s">
        <v>229</v>
      </c>
      <c r="S3" s="909" t="s">
        <v>230</v>
      </c>
      <c r="T3" s="928" t="s">
        <v>48</v>
      </c>
      <c r="U3" s="928"/>
      <c r="V3" s="929" t="s">
        <v>49</v>
      </c>
      <c r="W3" s="930" t="s">
        <v>231</v>
      </c>
      <c r="X3" s="928" t="s">
        <v>232</v>
      </c>
      <c r="Y3" s="928"/>
      <c r="Z3" s="931" t="s">
        <v>233</v>
      </c>
      <c r="AA3" s="932"/>
      <c r="AB3" s="941" t="s">
        <v>234</v>
      </c>
      <c r="AC3" s="942"/>
      <c r="AD3" s="943" t="s">
        <v>235</v>
      </c>
      <c r="AE3" s="944"/>
      <c r="AF3" s="933" t="s">
        <v>227</v>
      </c>
      <c r="AG3" s="935" t="s">
        <v>229</v>
      </c>
      <c r="AH3" s="909" t="s">
        <v>230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07" t="s">
        <v>50</v>
      </c>
      <c r="U4" s="607" t="s">
        <v>51</v>
      </c>
      <c r="V4" s="928"/>
      <c r="W4" s="930"/>
      <c r="X4" s="601" t="s">
        <v>236</v>
      </c>
      <c r="Y4" s="601" t="s">
        <v>36</v>
      </c>
      <c r="Z4" s="607" t="s">
        <v>237</v>
      </c>
      <c r="AA4" s="607" t="s">
        <v>238</v>
      </c>
      <c r="AB4" s="942"/>
      <c r="AC4" s="942"/>
      <c r="AD4" s="607" t="s">
        <v>239</v>
      </c>
      <c r="AE4" s="39" t="s">
        <v>240</v>
      </c>
      <c r="AF4" s="933"/>
      <c r="AG4" s="935"/>
      <c r="AH4" s="909"/>
    </row>
    <row r="5" spans="1:34" ht="18.75" customHeight="1">
      <c r="A5" s="925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5942.7999999999993</v>
      </c>
      <c r="H5" s="45">
        <f t="shared" ref="H5:H16" si="0">F5*G5</f>
        <v>224816.12399999995</v>
      </c>
      <c r="I5" s="598"/>
      <c r="J5" s="46">
        <v>20</v>
      </c>
      <c r="K5" s="44">
        <v>2400</v>
      </c>
      <c r="L5" s="47">
        <v>120</v>
      </c>
      <c r="M5" s="599">
        <v>20</v>
      </c>
      <c r="N5" s="44">
        <f t="shared" ref="N5:N12" si="1">G5/W5*60</f>
        <v>2285.6923076923076</v>
      </c>
      <c r="O5" s="47">
        <f t="shared" ref="O5:O12" si="2">N5/M5</f>
        <v>114.28461538461538</v>
      </c>
      <c r="P5" s="48">
        <f t="shared" ref="P5:P12" si="3">M5-J5</f>
        <v>0</v>
      </c>
      <c r="Q5" s="49">
        <f t="shared" ref="Q5:Q12" si="4">O5-L5</f>
        <v>-5.7153846153846217</v>
      </c>
      <c r="R5" s="605">
        <f t="shared" ref="R5:R12" si="5">O5/L5</f>
        <v>0.9523717948717948</v>
      </c>
      <c r="S5" s="894">
        <f>R17</f>
        <v>0.90674033657349062</v>
      </c>
      <c r="T5" s="89">
        <v>0.25</v>
      </c>
      <c r="U5" s="89">
        <v>0.35833333333333334</v>
      </c>
      <c r="V5" s="601">
        <v>5</v>
      </c>
      <c r="W5" s="598">
        <f>(U5-T5)*24*60</f>
        <v>156</v>
      </c>
      <c r="X5" s="601"/>
      <c r="Y5" s="601"/>
      <c r="Z5" s="51"/>
      <c r="AA5" s="51"/>
      <c r="AB5" s="879"/>
      <c r="AC5" s="879"/>
      <c r="AD5" s="52"/>
      <c r="AE5" s="52"/>
      <c r="AF5" s="48">
        <f t="shared" ref="AF5:AF70" si="6">N5-K5</f>
        <v>-114.30769230769238</v>
      </c>
      <c r="AG5" s="605">
        <f t="shared" ref="AG5:AG70" si="7">N5/K5</f>
        <v>0.9523717948717948</v>
      </c>
      <c r="AH5" s="894">
        <f>AG17</f>
        <v>0.90336170381028813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3741</v>
      </c>
      <c r="H6" s="45">
        <f t="shared" si="0"/>
        <v>175565.13</v>
      </c>
      <c r="I6" s="598"/>
      <c r="J6" s="46">
        <v>21</v>
      </c>
      <c r="K6" s="44">
        <v>2400</v>
      </c>
      <c r="L6" s="47">
        <v>114.28571428571429</v>
      </c>
      <c r="M6" s="599">
        <v>20</v>
      </c>
      <c r="N6" s="44">
        <f t="shared" si="1"/>
        <v>2200.5882352941185</v>
      </c>
      <c r="O6" s="47">
        <f t="shared" si="2"/>
        <v>110.02941176470593</v>
      </c>
      <c r="P6" s="48">
        <f t="shared" si="3"/>
        <v>-1</v>
      </c>
      <c r="Q6" s="49">
        <f t="shared" si="4"/>
        <v>-4.2563025210083651</v>
      </c>
      <c r="R6" s="605">
        <f t="shared" si="5"/>
        <v>0.96275735294117681</v>
      </c>
      <c r="S6" s="894"/>
      <c r="T6" s="89">
        <v>0.37361111111111112</v>
      </c>
      <c r="U6" s="89">
        <v>0.44444444444444442</v>
      </c>
      <c r="V6" s="601">
        <v>22</v>
      </c>
      <c r="W6" s="598">
        <f t="shared" ref="W6:W17" si="8">(U6-T6)*24*60</f>
        <v>101.99999999999996</v>
      </c>
      <c r="X6" s="53">
        <v>0.36249999999999999</v>
      </c>
      <c r="Y6" s="53">
        <v>0.37222222222222223</v>
      </c>
      <c r="Z6" s="54"/>
      <c r="AA6" s="54"/>
      <c r="AB6" s="879"/>
      <c r="AC6" s="879"/>
      <c r="AD6" s="615">
        <v>1</v>
      </c>
      <c r="AE6" s="615"/>
      <c r="AF6" s="48">
        <f t="shared" si="6"/>
        <v>-199.41176470588152</v>
      </c>
      <c r="AG6" s="605">
        <f t="shared" si="7"/>
        <v>0.91691176470588265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1211</v>
      </c>
      <c r="H7" s="45">
        <f t="shared" si="0"/>
        <v>47216.89</v>
      </c>
      <c r="I7" s="598"/>
      <c r="J7" s="46">
        <v>18</v>
      </c>
      <c r="K7" s="44">
        <v>2571</v>
      </c>
      <c r="L7" s="47">
        <v>142.83333333333334</v>
      </c>
      <c r="M7" s="599">
        <v>18</v>
      </c>
      <c r="N7" s="44">
        <f t="shared" si="1"/>
        <v>2270.6249999999968</v>
      </c>
      <c r="O7" s="47">
        <f t="shared" si="2"/>
        <v>126.14583333333316</v>
      </c>
      <c r="P7" s="48">
        <f t="shared" si="3"/>
        <v>0</v>
      </c>
      <c r="Q7" s="49">
        <f t="shared" si="4"/>
        <v>-16.687500000000185</v>
      </c>
      <c r="R7" s="605">
        <f t="shared" si="5"/>
        <v>0.88316802800466621</v>
      </c>
      <c r="S7" s="894"/>
      <c r="T7" s="89">
        <v>0.45</v>
      </c>
      <c r="U7" s="89">
        <v>0.47222222222222227</v>
      </c>
      <c r="V7" s="601">
        <v>8</v>
      </c>
      <c r="W7" s="598">
        <f t="shared" si="8"/>
        <v>32.000000000000043</v>
      </c>
      <c r="X7" s="53"/>
      <c r="Y7" s="53"/>
      <c r="Z7" s="54"/>
      <c r="AA7" s="54"/>
      <c r="AB7" s="879"/>
      <c r="AC7" s="879"/>
      <c r="AD7" s="615"/>
      <c r="AE7" s="615"/>
      <c r="AF7" s="48">
        <f t="shared" si="6"/>
        <v>-300.37500000000318</v>
      </c>
      <c r="AG7" s="605">
        <f t="shared" si="7"/>
        <v>0.88316802800466621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1621</v>
      </c>
      <c r="H8" s="45">
        <f t="shared" si="0"/>
        <v>46782.06</v>
      </c>
      <c r="I8" s="598"/>
      <c r="J8" s="46">
        <v>17</v>
      </c>
      <c r="K8" s="44">
        <v>2571</v>
      </c>
      <c r="L8" s="47">
        <v>151.23529411764707</v>
      </c>
      <c r="M8" s="599">
        <v>17</v>
      </c>
      <c r="N8" s="44">
        <f t="shared" si="1"/>
        <v>2261.8604651162786</v>
      </c>
      <c r="O8" s="47">
        <f t="shared" si="2"/>
        <v>133.05061559507521</v>
      </c>
      <c r="P8" s="48">
        <f t="shared" si="3"/>
        <v>0</v>
      </c>
      <c r="Q8" s="49">
        <f t="shared" si="4"/>
        <v>-18.184678522571858</v>
      </c>
      <c r="R8" s="605">
        <f t="shared" si="5"/>
        <v>0.87975902960570929</v>
      </c>
      <c r="S8" s="894"/>
      <c r="T8" s="89">
        <v>0.51458333333333328</v>
      </c>
      <c r="U8" s="89">
        <v>0.5444444444444444</v>
      </c>
      <c r="V8" s="601">
        <v>5</v>
      </c>
      <c r="W8" s="598">
        <f t="shared" si="8"/>
        <v>43.000000000000007</v>
      </c>
      <c r="X8" s="53"/>
      <c r="Y8" s="53"/>
      <c r="Z8" s="54"/>
      <c r="AA8" s="54"/>
      <c r="AB8" s="879"/>
      <c r="AC8" s="879"/>
      <c r="AD8" s="615">
        <v>1</v>
      </c>
      <c r="AE8" s="615"/>
      <c r="AF8" s="48">
        <f t="shared" si="6"/>
        <v>-309.13953488372135</v>
      </c>
      <c r="AG8" s="605">
        <f t="shared" si="7"/>
        <v>0.87975902960570929</v>
      </c>
      <c r="AH8" s="894"/>
    </row>
    <row r="9" spans="1:34" ht="19.2" customHeight="1">
      <c r="A9" s="926"/>
      <c r="B9" s="40" t="s">
        <v>127</v>
      </c>
      <c r="C9" s="55"/>
      <c r="D9" s="42" t="s">
        <v>53</v>
      </c>
      <c r="E9" s="56"/>
      <c r="F9" s="355">
        <v>31.11</v>
      </c>
      <c r="G9" s="57">
        <v>2494</v>
      </c>
      <c r="H9" s="45">
        <f t="shared" si="0"/>
        <v>77588.34</v>
      </c>
      <c r="I9" s="615"/>
      <c r="J9" s="46">
        <v>18</v>
      </c>
      <c r="K9" s="44">
        <v>2769</v>
      </c>
      <c r="L9" s="47">
        <v>153.83333333333334</v>
      </c>
      <c r="M9" s="599">
        <v>18</v>
      </c>
      <c r="N9" s="44">
        <f t="shared" si="1"/>
        <v>2453.1147540983629</v>
      </c>
      <c r="O9" s="47">
        <f t="shared" si="2"/>
        <v>136.28415300546462</v>
      </c>
      <c r="P9" s="48">
        <f t="shared" si="3"/>
        <v>0</v>
      </c>
      <c r="Q9" s="49">
        <f t="shared" si="4"/>
        <v>-17.549180327868726</v>
      </c>
      <c r="R9" s="605">
        <f t="shared" si="5"/>
        <v>0.88592082127062588</v>
      </c>
      <c r="S9" s="894"/>
      <c r="T9" s="89">
        <v>0.54930555555555549</v>
      </c>
      <c r="U9" s="89">
        <v>0.59166666666666656</v>
      </c>
      <c r="V9" s="601">
        <v>7</v>
      </c>
      <c r="W9" s="598">
        <f t="shared" si="8"/>
        <v>60.999999999999943</v>
      </c>
      <c r="X9" s="53"/>
      <c r="Y9" s="53"/>
      <c r="Z9" s="54"/>
      <c r="AA9" s="54"/>
      <c r="AB9" s="879"/>
      <c r="AC9" s="879"/>
      <c r="AD9" s="615"/>
      <c r="AE9" s="615"/>
      <c r="AF9" s="48">
        <f t="shared" si="6"/>
        <v>-315.88524590163706</v>
      </c>
      <c r="AG9" s="605">
        <f t="shared" si="7"/>
        <v>0.88592082127062588</v>
      </c>
      <c r="AH9" s="894"/>
    </row>
    <row r="10" spans="1:34" ht="19.2" customHeight="1">
      <c r="A10" s="927"/>
      <c r="B10" s="40" t="s">
        <v>127</v>
      </c>
      <c r="C10" s="41"/>
      <c r="D10" s="42" t="s">
        <v>209</v>
      </c>
      <c r="E10" s="43"/>
      <c r="F10" s="355">
        <v>35.89</v>
      </c>
      <c r="G10" s="44">
        <v>3204</v>
      </c>
      <c r="H10" s="45">
        <f t="shared" si="0"/>
        <v>114991.56</v>
      </c>
      <c r="I10" s="598"/>
      <c r="J10" s="46">
        <v>18</v>
      </c>
      <c r="K10" s="44">
        <v>2571</v>
      </c>
      <c r="L10" s="47">
        <v>142.83333333333334</v>
      </c>
      <c r="M10" s="599">
        <v>18</v>
      </c>
      <c r="N10" s="44">
        <f t="shared" si="1"/>
        <v>2261.6470588235288</v>
      </c>
      <c r="O10" s="47">
        <f t="shared" si="2"/>
        <v>125.64705882352938</v>
      </c>
      <c r="P10" s="48">
        <f t="shared" si="3"/>
        <v>0</v>
      </c>
      <c r="Q10" s="49">
        <f t="shared" si="4"/>
        <v>-17.186274509803965</v>
      </c>
      <c r="R10" s="605">
        <f t="shared" si="5"/>
        <v>0.87967602443544479</v>
      </c>
      <c r="S10" s="895"/>
      <c r="T10" s="89">
        <v>0.60694444444444429</v>
      </c>
      <c r="U10" s="89">
        <v>0.66597222222222208</v>
      </c>
      <c r="V10" s="601">
        <v>22</v>
      </c>
      <c r="W10" s="598">
        <f t="shared" si="8"/>
        <v>85.000000000000014</v>
      </c>
      <c r="X10" s="53">
        <v>0.59652777777777777</v>
      </c>
      <c r="Y10" s="53">
        <v>0.60555555555555551</v>
      </c>
      <c r="Z10" s="54"/>
      <c r="AA10" s="54"/>
      <c r="AB10" s="879"/>
      <c r="AC10" s="879"/>
      <c r="AD10" s="615"/>
      <c r="AE10" s="615"/>
      <c r="AF10" s="48">
        <f t="shared" si="6"/>
        <v>-309.35294117647118</v>
      </c>
      <c r="AG10" s="605">
        <f t="shared" si="7"/>
        <v>0.8796760244354449</v>
      </c>
      <c r="AH10" s="895"/>
    </row>
    <row r="11" spans="1:34" ht="19.2" customHeight="1">
      <c r="A11" s="927"/>
      <c r="B11" s="40" t="s">
        <v>127</v>
      </c>
      <c r="C11" s="41"/>
      <c r="D11" s="42" t="s">
        <v>367</v>
      </c>
      <c r="E11" s="43"/>
      <c r="F11" s="355">
        <v>43.96</v>
      </c>
      <c r="G11" s="44">
        <v>1665</v>
      </c>
      <c r="H11" s="45">
        <f t="shared" si="0"/>
        <v>73193.399999999994</v>
      </c>
      <c r="I11" s="598"/>
      <c r="J11" s="46">
        <v>19</v>
      </c>
      <c r="K11" s="44">
        <v>2400</v>
      </c>
      <c r="L11" s="47">
        <v>126.31578947368421</v>
      </c>
      <c r="M11" s="599">
        <v>19</v>
      </c>
      <c r="N11" s="44">
        <f t="shared" si="1"/>
        <v>2125.5319148936173</v>
      </c>
      <c r="O11" s="47">
        <f t="shared" si="2"/>
        <v>111.87010078387459</v>
      </c>
      <c r="P11" s="48">
        <f t="shared" si="3"/>
        <v>0</v>
      </c>
      <c r="Q11" s="49">
        <f t="shared" si="4"/>
        <v>-14.445688689809614</v>
      </c>
      <c r="R11" s="605">
        <f t="shared" si="5"/>
        <v>0.8856382978723405</v>
      </c>
      <c r="S11" s="895"/>
      <c r="T11" s="89">
        <v>0.67083333333333317</v>
      </c>
      <c r="U11" s="89">
        <v>0.70347222222222205</v>
      </c>
      <c r="V11" s="601">
        <v>7</v>
      </c>
      <c r="W11" s="598">
        <f t="shared" si="8"/>
        <v>46.999999999999993</v>
      </c>
      <c r="X11" s="53"/>
      <c r="Y11" s="53"/>
      <c r="Z11" s="54"/>
      <c r="AA11" s="54"/>
      <c r="AB11" s="879"/>
      <c r="AC11" s="879"/>
      <c r="AD11" s="615"/>
      <c r="AE11" s="615"/>
      <c r="AF11" s="48">
        <f t="shared" si="6"/>
        <v>-274.46808510638266</v>
      </c>
      <c r="AG11" s="605">
        <f t="shared" si="7"/>
        <v>0.88563829787234061</v>
      </c>
      <c r="AH11" s="895"/>
    </row>
    <row r="12" spans="1:34" ht="19.2" customHeight="1">
      <c r="A12" s="927"/>
      <c r="B12" s="40" t="s">
        <v>127</v>
      </c>
      <c r="C12" s="41"/>
      <c r="D12" s="59" t="s">
        <v>52</v>
      </c>
      <c r="E12" s="43"/>
      <c r="F12" s="355">
        <v>37.83</v>
      </c>
      <c r="G12" s="44">
        <v>1217.2</v>
      </c>
      <c r="H12" s="45">
        <f t="shared" si="0"/>
        <v>46046.675999999999</v>
      </c>
      <c r="I12" s="598"/>
      <c r="J12" s="46">
        <v>20</v>
      </c>
      <c r="K12" s="44">
        <v>2400</v>
      </c>
      <c r="L12" s="47">
        <v>120</v>
      </c>
      <c r="M12" s="599">
        <v>20</v>
      </c>
      <c r="N12" s="44">
        <f t="shared" si="1"/>
        <v>2282.2499999999973</v>
      </c>
      <c r="O12" s="47">
        <f t="shared" si="2"/>
        <v>114.11249999999987</v>
      </c>
      <c r="P12" s="48">
        <f t="shared" si="3"/>
        <v>0</v>
      </c>
      <c r="Q12" s="49">
        <f t="shared" si="4"/>
        <v>-5.8875000000001307</v>
      </c>
      <c r="R12" s="605">
        <f t="shared" si="5"/>
        <v>0.95093749999999888</v>
      </c>
      <c r="S12" s="895"/>
      <c r="T12" s="89">
        <v>0.70902777777777759</v>
      </c>
      <c r="U12" s="89">
        <v>0.73124999999999984</v>
      </c>
      <c r="V12" s="601">
        <v>8</v>
      </c>
      <c r="W12" s="598">
        <f t="shared" si="8"/>
        <v>32.000000000000043</v>
      </c>
      <c r="X12" s="53"/>
      <c r="Y12" s="53"/>
      <c r="Z12" s="54"/>
      <c r="AA12" s="54"/>
      <c r="AB12" s="879"/>
      <c r="AC12" s="879"/>
      <c r="AD12" s="615"/>
      <c r="AE12" s="615"/>
      <c r="AF12" s="48">
        <f t="shared" si="6"/>
        <v>-117.75000000000273</v>
      </c>
      <c r="AG12" s="605">
        <f t="shared" si="7"/>
        <v>0.95093749999999888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02"/>
      <c r="J13" s="46"/>
      <c r="K13" s="44"/>
      <c r="L13" s="47"/>
      <c r="M13" s="62"/>
      <c r="N13" s="44"/>
      <c r="O13" s="47"/>
      <c r="P13" s="48"/>
      <c r="Q13" s="49"/>
      <c r="R13" s="605"/>
      <c r="S13" s="895"/>
      <c r="T13" s="89"/>
      <c r="U13" s="89"/>
      <c r="V13" s="602"/>
      <c r="W13" s="598">
        <f t="shared" si="8"/>
        <v>0</v>
      </c>
      <c r="X13" s="64"/>
      <c r="Y13" s="64"/>
      <c r="Z13" s="54"/>
      <c r="AA13" s="54"/>
      <c r="AB13" s="879"/>
      <c r="AC13" s="879"/>
      <c r="AD13" s="615"/>
      <c r="AE13" s="615"/>
      <c r="AF13" s="48">
        <f t="shared" si="6"/>
        <v>0</v>
      </c>
      <c r="AG13" s="605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02"/>
      <c r="J14" s="46"/>
      <c r="K14" s="44"/>
      <c r="L14" s="47"/>
      <c r="M14" s="62"/>
      <c r="N14" s="44"/>
      <c r="O14" s="47"/>
      <c r="P14" s="48"/>
      <c r="Q14" s="49"/>
      <c r="R14" s="605"/>
      <c r="S14" s="895"/>
      <c r="T14" s="89"/>
      <c r="U14" s="89"/>
      <c r="V14" s="602"/>
      <c r="W14" s="598">
        <f t="shared" si="8"/>
        <v>0</v>
      </c>
      <c r="X14" s="64"/>
      <c r="Y14" s="64"/>
      <c r="Z14" s="54"/>
      <c r="AA14" s="54"/>
      <c r="AB14" s="879"/>
      <c r="AC14" s="879"/>
      <c r="AD14" s="615"/>
      <c r="AE14" s="615"/>
      <c r="AF14" s="48">
        <f t="shared" si="6"/>
        <v>0</v>
      </c>
      <c r="AG14" s="605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02"/>
      <c r="J15" s="46"/>
      <c r="K15" s="44"/>
      <c r="L15" s="47"/>
      <c r="M15" s="62"/>
      <c r="N15" s="68"/>
      <c r="O15" s="47"/>
      <c r="P15" s="48"/>
      <c r="Q15" s="49"/>
      <c r="R15" s="605"/>
      <c r="S15" s="895"/>
      <c r="T15" s="89"/>
      <c r="U15" s="89"/>
      <c r="V15" s="602"/>
      <c r="W15" s="598">
        <f t="shared" si="8"/>
        <v>0</v>
      </c>
      <c r="X15" s="64"/>
      <c r="Y15" s="64"/>
      <c r="Z15" s="54"/>
      <c r="AA15" s="54"/>
      <c r="AB15" s="879"/>
      <c r="AC15" s="879"/>
      <c r="AD15" s="615"/>
      <c r="AE15" s="615"/>
      <c r="AF15" s="48">
        <f t="shared" si="6"/>
        <v>0</v>
      </c>
      <c r="AG15" s="605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02"/>
      <c r="J16" s="46"/>
      <c r="K16" s="44"/>
      <c r="L16" s="47"/>
      <c r="M16" s="62"/>
      <c r="N16" s="68"/>
      <c r="O16" s="47"/>
      <c r="P16" s="48"/>
      <c r="Q16" s="49"/>
      <c r="R16" s="605"/>
      <c r="S16" s="895"/>
      <c r="T16" s="89"/>
      <c r="U16" s="89"/>
      <c r="V16" s="602"/>
      <c r="W16" s="598">
        <f t="shared" si="8"/>
        <v>0</v>
      </c>
      <c r="X16" s="64"/>
      <c r="Y16" s="64"/>
      <c r="Z16" s="54"/>
      <c r="AA16" s="54"/>
      <c r="AB16" s="879"/>
      <c r="AC16" s="879"/>
      <c r="AD16" s="615"/>
      <c r="AE16" s="615"/>
      <c r="AF16" s="48">
        <f t="shared" si="6"/>
        <v>0</v>
      </c>
      <c r="AG16" s="605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242</v>
      </c>
      <c r="D17" s="889" t="s">
        <v>243</v>
      </c>
      <c r="E17" s="889"/>
      <c r="F17" s="356"/>
      <c r="G17" s="70"/>
      <c r="H17" s="71"/>
      <c r="I17" s="72"/>
      <c r="J17" s="70">
        <v>18.875</v>
      </c>
      <c r="K17" s="70">
        <v>2510.25</v>
      </c>
      <c r="L17" s="73">
        <v>133.91709973463071</v>
      </c>
      <c r="M17" s="70">
        <f t="shared" ref="M17:O17" si="9">AVERAGE(M5:M16)</f>
        <v>18.75</v>
      </c>
      <c r="N17" s="70">
        <f t="shared" si="9"/>
        <v>2267.6637169897758</v>
      </c>
      <c r="O17" s="73">
        <f t="shared" si="9"/>
        <v>121.42803608632477</v>
      </c>
      <c r="P17" s="65">
        <f t="shared" ref="P17:P28" si="10">M17-J17</f>
        <v>-0.125</v>
      </c>
      <c r="Q17" s="74">
        <f t="shared" ref="Q17:Q24" si="11">O17-L17</f>
        <v>-12.489063648305944</v>
      </c>
      <c r="R17" s="75">
        <f>O17/L17</f>
        <v>0.90674033657349062</v>
      </c>
      <c r="S17" s="895"/>
      <c r="T17" s="89"/>
      <c r="U17" s="89"/>
      <c r="V17" s="60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2</v>
      </c>
      <c r="AE17" s="79">
        <f>SUM(AE5:AE16)</f>
        <v>0</v>
      </c>
      <c r="AF17" s="65">
        <f t="shared" si="6"/>
        <v>-242.58628301022418</v>
      </c>
      <c r="AG17" s="606">
        <f t="shared" si="7"/>
        <v>0.90336170381028813</v>
      </c>
      <c r="AH17" s="895"/>
    </row>
    <row r="18" spans="1:34" ht="19.2" customHeight="1">
      <c r="A18" s="877" t="s">
        <v>244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1133</v>
      </c>
      <c r="H18" s="84">
        <f t="shared" ref="H18:H29" si="12">F18*G18</f>
        <v>31157.5</v>
      </c>
      <c r="I18" s="6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1510.6666666666665</v>
      </c>
      <c r="O18" s="86">
        <f t="shared" ref="O18:O24" si="14">N18/M18</f>
        <v>125.88888888888887</v>
      </c>
      <c r="P18" s="54">
        <f t="shared" si="10"/>
        <v>0</v>
      </c>
      <c r="Q18" s="88">
        <f t="shared" si="11"/>
        <v>-40.777777777777786</v>
      </c>
      <c r="R18" s="608">
        <f t="shared" ref="R18:R24" si="15">O18/L18</f>
        <v>0.7553333333333333</v>
      </c>
      <c r="S18" s="878">
        <f>R30</f>
        <v>0.8792526198021503</v>
      </c>
      <c r="T18" s="89">
        <v>0.125</v>
      </c>
      <c r="U18" s="89">
        <v>0.15625</v>
      </c>
      <c r="V18" s="615">
        <v>5</v>
      </c>
      <c r="W18" s="90">
        <f>(U18-T18)*24*60</f>
        <v>45</v>
      </c>
      <c r="X18" s="86"/>
      <c r="Y18" s="86"/>
      <c r="Z18" s="54"/>
      <c r="AA18" s="54"/>
      <c r="AB18" s="879"/>
      <c r="AC18" s="879"/>
      <c r="AD18" s="615"/>
      <c r="AE18" s="615"/>
      <c r="AF18" s="91">
        <f t="shared" si="6"/>
        <v>-489.33333333333348</v>
      </c>
      <c r="AG18" s="92">
        <f t="shared" si="7"/>
        <v>0.7553333333333333</v>
      </c>
      <c r="AH18" s="920">
        <f>AG30</f>
        <v>0.8883111317971788</v>
      </c>
    </row>
    <row r="19" spans="1:34" ht="19.2" customHeight="1">
      <c r="A19" s="877"/>
      <c r="B19" s="612" t="s">
        <v>127</v>
      </c>
      <c r="C19" s="611"/>
      <c r="D19" s="82" t="s">
        <v>60</v>
      </c>
      <c r="E19" s="83"/>
      <c r="F19" s="355">
        <v>36.86</v>
      </c>
      <c r="G19" s="57">
        <v>3582.8</v>
      </c>
      <c r="H19" s="84">
        <f t="shared" si="12"/>
        <v>132062.008</v>
      </c>
      <c r="I19" s="61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2128.3960396039606</v>
      </c>
      <c r="O19" s="95">
        <f t="shared" si="14"/>
        <v>118.24422442244226</v>
      </c>
      <c r="P19" s="54">
        <f t="shared" si="10"/>
        <v>0</v>
      </c>
      <c r="Q19" s="88">
        <f t="shared" si="11"/>
        <v>-15.089108910891085</v>
      </c>
      <c r="R19" s="608">
        <f t="shared" si="15"/>
        <v>0.88683168316831684</v>
      </c>
      <c r="S19" s="878"/>
      <c r="T19" s="89">
        <v>0.16111111111111112</v>
      </c>
      <c r="U19" s="89">
        <v>0.23125000000000001</v>
      </c>
      <c r="V19" s="615">
        <v>7</v>
      </c>
      <c r="W19" s="90">
        <f>(U19-T19)*24*60</f>
        <v>101</v>
      </c>
      <c r="X19" s="96"/>
      <c r="Y19" s="96"/>
      <c r="Z19" s="54"/>
      <c r="AA19" s="54"/>
      <c r="AB19" s="879"/>
      <c r="AC19" s="879"/>
      <c r="AD19" s="615"/>
      <c r="AE19" s="615"/>
      <c r="AF19" s="48">
        <f t="shared" si="6"/>
        <v>-271.60396039603938</v>
      </c>
      <c r="AG19" s="605">
        <f t="shared" si="7"/>
        <v>0.88683168316831695</v>
      </c>
      <c r="AH19" s="921"/>
    </row>
    <row r="20" spans="1:34" ht="19.2" customHeight="1">
      <c r="A20" s="877"/>
      <c r="B20" s="612" t="s">
        <v>129</v>
      </c>
      <c r="C20" s="55"/>
      <c r="D20" s="42" t="s">
        <v>62</v>
      </c>
      <c r="E20" s="83"/>
      <c r="F20" s="355">
        <v>38.39</v>
      </c>
      <c r="G20" s="57">
        <v>1662.05</v>
      </c>
      <c r="H20" s="84">
        <f t="shared" si="12"/>
        <v>63806.099499999997</v>
      </c>
      <c r="I20" s="6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1404.549295774648</v>
      </c>
      <c r="O20" s="95">
        <f t="shared" si="14"/>
        <v>82.62054681027341</v>
      </c>
      <c r="P20" s="54">
        <f t="shared" si="10"/>
        <v>0</v>
      </c>
      <c r="Q20" s="88">
        <f t="shared" si="11"/>
        <v>-9.4382767191383579</v>
      </c>
      <c r="R20" s="608">
        <f t="shared" si="15"/>
        <v>0.89747558835440766</v>
      </c>
      <c r="S20" s="878"/>
      <c r="T20" s="89">
        <v>0.24722222222222223</v>
      </c>
      <c r="U20" s="89">
        <v>0.29652777777777778</v>
      </c>
      <c r="V20" s="615">
        <v>23</v>
      </c>
      <c r="W20" s="90">
        <f t="shared" ref="W20:W29" si="16">(U20-T20)*24*60</f>
        <v>70.999999999999986</v>
      </c>
      <c r="X20" s="96">
        <v>0.23611111111111113</v>
      </c>
      <c r="Y20" s="96">
        <v>0.24652777777777779</v>
      </c>
      <c r="Z20" s="54"/>
      <c r="AA20" s="54"/>
      <c r="AB20" s="879"/>
      <c r="AC20" s="879"/>
      <c r="AD20" s="615"/>
      <c r="AE20" s="615"/>
      <c r="AF20" s="91">
        <f t="shared" si="6"/>
        <v>-160.45070422535196</v>
      </c>
      <c r="AG20" s="92">
        <f t="shared" si="7"/>
        <v>0.89747558835440766</v>
      </c>
      <c r="AH20" s="921"/>
    </row>
    <row r="21" spans="1:34" ht="19.2" customHeight="1">
      <c r="A21" s="877"/>
      <c r="B21" s="612" t="s">
        <v>129</v>
      </c>
      <c r="C21" s="97"/>
      <c r="D21" s="98" t="s">
        <v>817</v>
      </c>
      <c r="E21" s="43"/>
      <c r="F21" s="355">
        <v>49.91</v>
      </c>
      <c r="G21" s="44">
        <v>2496.64</v>
      </c>
      <c r="H21" s="84">
        <f t="shared" si="12"/>
        <v>124607.30239999999</v>
      </c>
      <c r="I21" s="60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1426.6514285714281</v>
      </c>
      <c r="O21" s="95">
        <f t="shared" si="14"/>
        <v>83.920672268907538</v>
      </c>
      <c r="P21" s="54">
        <f t="shared" si="10"/>
        <v>0</v>
      </c>
      <c r="Q21" s="88">
        <f t="shared" si="11"/>
        <v>-8.1381512605042303</v>
      </c>
      <c r="R21" s="608">
        <f t="shared" si="15"/>
        <v>0.91159835691465052</v>
      </c>
      <c r="S21" s="878"/>
      <c r="T21" s="89">
        <v>0.30138888888888887</v>
      </c>
      <c r="U21" s="89">
        <v>0.37430555555555556</v>
      </c>
      <c r="V21" s="615">
        <v>7</v>
      </c>
      <c r="W21" s="90">
        <f t="shared" si="16"/>
        <v>105.00000000000003</v>
      </c>
      <c r="X21" s="96"/>
      <c r="Y21" s="96"/>
      <c r="Z21" s="54"/>
      <c r="AA21" s="54"/>
      <c r="AB21" s="879"/>
      <c r="AC21" s="879"/>
      <c r="AD21" s="615"/>
      <c r="AE21" s="615"/>
      <c r="AF21" s="48">
        <f t="shared" si="6"/>
        <v>-138.34857142857186</v>
      </c>
      <c r="AG21" s="605">
        <f t="shared" si="7"/>
        <v>0.91159835691465052</v>
      </c>
      <c r="AH21" s="922"/>
    </row>
    <row r="22" spans="1:34" ht="19.2" customHeight="1">
      <c r="A22" s="877"/>
      <c r="B22" s="612" t="s">
        <v>129</v>
      </c>
      <c r="C22" s="97"/>
      <c r="D22" s="42" t="s">
        <v>210</v>
      </c>
      <c r="E22" s="43"/>
      <c r="F22" s="355">
        <v>44.3</v>
      </c>
      <c r="G22" s="44">
        <v>3918</v>
      </c>
      <c r="H22" s="84">
        <f t="shared" si="12"/>
        <v>173567.4</v>
      </c>
      <c r="I22" s="601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1433.4146341463418</v>
      </c>
      <c r="O22" s="95">
        <f t="shared" si="14"/>
        <v>79.634146341463435</v>
      </c>
      <c r="P22" s="54">
        <f t="shared" si="10"/>
        <v>0</v>
      </c>
      <c r="Q22" s="88">
        <f t="shared" si="11"/>
        <v>-7.3102981029810081</v>
      </c>
      <c r="R22" s="608">
        <f t="shared" si="15"/>
        <v>0.9159198940232216</v>
      </c>
      <c r="S22" s="878"/>
      <c r="T22" s="89">
        <v>0.38958333333333334</v>
      </c>
      <c r="U22" s="89">
        <v>0.50347222222222221</v>
      </c>
      <c r="V22" s="615">
        <v>22</v>
      </c>
      <c r="W22" s="90">
        <f t="shared" si="16"/>
        <v>163.99999999999997</v>
      </c>
      <c r="X22" s="96">
        <v>0.37847222222222227</v>
      </c>
      <c r="Y22" s="96">
        <v>0.3888888888888889</v>
      </c>
      <c r="Z22" s="54"/>
      <c r="AA22" s="54"/>
      <c r="AB22" s="879"/>
      <c r="AC22" s="879"/>
      <c r="AD22" s="615">
        <v>1</v>
      </c>
      <c r="AE22" s="615"/>
      <c r="AF22" s="91">
        <f t="shared" si="6"/>
        <v>-131.58536585365823</v>
      </c>
      <c r="AG22" s="92">
        <f t="shared" si="7"/>
        <v>0.9159198940232216</v>
      </c>
      <c r="AH22" s="922"/>
    </row>
    <row r="23" spans="1:34" ht="19.2" customHeight="1">
      <c r="A23" s="877"/>
      <c r="B23" s="612" t="s">
        <v>127</v>
      </c>
      <c r="C23" s="97"/>
      <c r="D23" s="42" t="s">
        <v>54</v>
      </c>
      <c r="E23" s="43"/>
      <c r="F23" s="355">
        <v>38.479999999999997</v>
      </c>
      <c r="G23" s="44">
        <v>3367</v>
      </c>
      <c r="H23" s="84">
        <f t="shared" si="12"/>
        <v>129562.15999999999</v>
      </c>
      <c r="I23" s="60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2623.6363636363621</v>
      </c>
      <c r="O23" s="95">
        <f t="shared" si="14"/>
        <v>138.08612440191379</v>
      </c>
      <c r="P23" s="54">
        <f t="shared" si="10"/>
        <v>0</v>
      </c>
      <c r="Q23" s="88">
        <f t="shared" si="11"/>
        <v>-7.6507177033493576</v>
      </c>
      <c r="R23" s="608">
        <f t="shared" si="15"/>
        <v>0.94750320102432728</v>
      </c>
      <c r="S23" s="878"/>
      <c r="T23" s="89">
        <v>0.54374999999999996</v>
      </c>
      <c r="U23" s="89">
        <v>0.59722222222222221</v>
      </c>
      <c r="V23" s="615">
        <v>5</v>
      </c>
      <c r="W23" s="90">
        <f t="shared" si="16"/>
        <v>77.000000000000043</v>
      </c>
      <c r="X23" s="96"/>
      <c r="Y23" s="96"/>
      <c r="Z23" s="54"/>
      <c r="AA23" s="54"/>
      <c r="AB23" s="879"/>
      <c r="AC23" s="879"/>
      <c r="AD23" s="615"/>
      <c r="AE23" s="615"/>
      <c r="AF23" s="48">
        <f t="shared" si="6"/>
        <v>-145.36363636363785</v>
      </c>
      <c r="AG23" s="605">
        <f t="shared" si="7"/>
        <v>0.94750320102432728</v>
      </c>
      <c r="AH23" s="922"/>
    </row>
    <row r="24" spans="1:34" ht="19.2" customHeight="1">
      <c r="A24" s="877"/>
      <c r="B24" s="612" t="s">
        <v>127</v>
      </c>
      <c r="C24" s="81"/>
      <c r="D24" s="82" t="s">
        <v>60</v>
      </c>
      <c r="E24" s="83"/>
      <c r="F24" s="355">
        <v>36.86</v>
      </c>
      <c r="G24" s="57">
        <v>1929.1999999999998</v>
      </c>
      <c r="H24" s="84">
        <f t="shared" si="12"/>
        <v>71110.311999999991</v>
      </c>
      <c r="I24" s="60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2143.5555555555502</v>
      </c>
      <c r="O24" s="95">
        <f t="shared" si="14"/>
        <v>119.08641975308612</v>
      </c>
      <c r="P24" s="54">
        <f t="shared" si="10"/>
        <v>0</v>
      </c>
      <c r="Q24" s="88">
        <f t="shared" si="11"/>
        <v>-14.246913580247224</v>
      </c>
      <c r="R24" s="608">
        <f t="shared" si="15"/>
        <v>0.8931481481481458</v>
      </c>
      <c r="S24" s="878"/>
      <c r="T24" s="89">
        <v>0.60277777777777775</v>
      </c>
      <c r="U24" s="89">
        <v>0.64027777777777783</v>
      </c>
      <c r="V24" s="615">
        <v>8</v>
      </c>
      <c r="W24" s="90">
        <f t="shared" si="16"/>
        <v>54.000000000000128</v>
      </c>
      <c r="X24" s="96"/>
      <c r="Y24" s="96"/>
      <c r="Z24" s="54"/>
      <c r="AA24" s="54"/>
      <c r="AB24" s="879"/>
      <c r="AC24" s="879"/>
      <c r="AD24" s="615"/>
      <c r="AE24" s="615"/>
      <c r="AF24" s="91">
        <f t="shared" si="6"/>
        <v>-256.4444444444498</v>
      </c>
      <c r="AG24" s="92">
        <f t="shared" si="7"/>
        <v>0.89314814814814592</v>
      </c>
      <c r="AH24" s="922"/>
    </row>
    <row r="25" spans="1:34" ht="19.2" customHeight="1">
      <c r="A25" s="877"/>
      <c r="B25" s="61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8"/>
      <c r="S25" s="878"/>
      <c r="T25" s="89"/>
      <c r="U25" s="89"/>
      <c r="V25" s="615"/>
      <c r="W25" s="90">
        <f t="shared" si="16"/>
        <v>0</v>
      </c>
      <c r="X25" s="615"/>
      <c r="Y25" s="615"/>
      <c r="Z25" s="54"/>
      <c r="AA25" s="54"/>
      <c r="AB25" s="879"/>
      <c r="AC25" s="879"/>
      <c r="AD25" s="615"/>
      <c r="AE25" s="615"/>
      <c r="AF25" s="48">
        <f t="shared" si="6"/>
        <v>0</v>
      </c>
      <c r="AG25" s="605" t="e">
        <f t="shared" si="7"/>
        <v>#DIV/0!</v>
      </c>
      <c r="AH25" s="922"/>
    </row>
    <row r="26" spans="1:34" ht="19.2" customHeight="1">
      <c r="A26" s="877"/>
      <c r="B26" s="61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08"/>
      <c r="S26" s="878"/>
      <c r="T26" s="89"/>
      <c r="U26" s="89"/>
      <c r="V26" s="615"/>
      <c r="W26" s="90">
        <f t="shared" si="16"/>
        <v>0</v>
      </c>
      <c r="X26" s="615"/>
      <c r="Y26" s="615"/>
      <c r="Z26" s="54"/>
      <c r="AA26" s="54"/>
      <c r="AB26" s="879"/>
      <c r="AC26" s="879"/>
      <c r="AD26" s="615"/>
      <c r="AE26" s="615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08"/>
      <c r="S27" s="878"/>
      <c r="T27" s="89"/>
      <c r="U27" s="89"/>
      <c r="V27" s="615"/>
      <c r="W27" s="90">
        <f t="shared" si="16"/>
        <v>0</v>
      </c>
      <c r="X27" s="615"/>
      <c r="Y27" s="615"/>
      <c r="Z27" s="54"/>
      <c r="AA27" s="54"/>
      <c r="AB27" s="879"/>
      <c r="AC27" s="879"/>
      <c r="AD27" s="615"/>
      <c r="AE27" s="615"/>
      <c r="AF27" s="48">
        <f t="shared" si="6"/>
        <v>0</v>
      </c>
      <c r="AG27" s="605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08"/>
      <c r="S28" s="878"/>
      <c r="T28" s="89"/>
      <c r="U28" s="89"/>
      <c r="V28" s="615"/>
      <c r="W28" s="90">
        <f t="shared" si="16"/>
        <v>0</v>
      </c>
      <c r="X28" s="615"/>
      <c r="Y28" s="615"/>
      <c r="Z28" s="54"/>
      <c r="AA28" s="54"/>
      <c r="AB28" s="879"/>
      <c r="AC28" s="879"/>
      <c r="AD28" s="615"/>
      <c r="AE28" s="615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8"/>
      <c r="S29" s="878"/>
      <c r="T29" s="89"/>
      <c r="U29" s="89"/>
      <c r="V29" s="615"/>
      <c r="W29" s="90">
        <f t="shared" si="16"/>
        <v>0</v>
      </c>
      <c r="X29" s="615"/>
      <c r="Y29" s="615"/>
      <c r="Z29" s="54"/>
      <c r="AA29" s="54"/>
      <c r="AB29" s="879"/>
      <c r="AC29" s="879"/>
      <c r="AD29" s="615"/>
      <c r="AE29" s="615"/>
      <c r="AF29" s="48">
        <f t="shared" si="6"/>
        <v>0</v>
      </c>
      <c r="AG29" s="605"/>
      <c r="AH29" s="922"/>
    </row>
    <row r="30" spans="1:34" ht="19.2" customHeight="1">
      <c r="A30" s="877"/>
      <c r="B30" s="99">
        <v>0</v>
      </c>
      <c r="C30" s="100" t="s">
        <v>245</v>
      </c>
      <c r="D30" s="924" t="s">
        <v>243</v>
      </c>
      <c r="E30" s="92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1810.1242834221371</v>
      </c>
      <c r="O30" s="104">
        <f t="shared" si="17"/>
        <v>106.78300326956791</v>
      </c>
      <c r="P30" s="54">
        <f t="shared" ref="P30:P38" si="18">M30-J30</f>
        <v>0</v>
      </c>
      <c r="Q30" s="88">
        <f t="shared" ref="Q30:Q38" si="19">O30-L30</f>
        <v>-14.664463436412731</v>
      </c>
      <c r="R30" s="105">
        <f t="shared" ref="R30:R38" si="20">O30/L30</f>
        <v>0.8792526198021503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-227.59000229214871</v>
      </c>
      <c r="AG30" s="109">
        <f t="shared" ref="AG30" si="21">N30/K30</f>
        <v>0.8883111317971788</v>
      </c>
      <c r="AH30" s="923"/>
    </row>
    <row r="31" spans="1:34" ht="19.2" customHeight="1">
      <c r="A31" s="914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1860.3</v>
      </c>
      <c r="H31" s="112">
        <f t="shared" ref="H31:H40" si="22">F31*G31</f>
        <v>49297.95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1412.8860759493671</v>
      </c>
      <c r="O31" s="115">
        <f t="shared" ref="O31:O38" si="24">N31/M31</f>
        <v>117.74050632911393</v>
      </c>
      <c r="P31" s="116">
        <f t="shared" si="18"/>
        <v>0</v>
      </c>
      <c r="Q31" s="117">
        <f t="shared" si="19"/>
        <v>-48.92616033755273</v>
      </c>
      <c r="R31" s="609">
        <f t="shared" si="20"/>
        <v>0.70644303797468355</v>
      </c>
      <c r="S31" s="915">
        <f>R43</f>
        <v>0.8365767492629449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-587.11392405063293</v>
      </c>
      <c r="AG31" s="120">
        <f t="shared" si="7"/>
        <v>0.70644303797468355</v>
      </c>
      <c r="AH31" s="893">
        <f>AG43</f>
        <v>0.83807913012456292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2359</v>
      </c>
      <c r="H32" s="84">
        <f t="shared" si="22"/>
        <v>83343.47</v>
      </c>
      <c r="I32" s="59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1887.1999999999996</v>
      </c>
      <c r="O32" s="47">
        <f t="shared" si="24"/>
        <v>157.26666666666662</v>
      </c>
      <c r="P32" s="116">
        <f t="shared" si="18"/>
        <v>0</v>
      </c>
      <c r="Q32" s="49">
        <f t="shared" si="19"/>
        <v>-19.233333333333377</v>
      </c>
      <c r="R32" s="605">
        <f t="shared" si="20"/>
        <v>0.89102927289896106</v>
      </c>
      <c r="S32" s="878"/>
      <c r="T32" s="89">
        <v>0.18541666666666667</v>
      </c>
      <c r="U32" s="89">
        <v>0.23750000000000002</v>
      </c>
      <c r="V32" s="142">
        <v>8</v>
      </c>
      <c r="W32" s="90">
        <f t="shared" si="25"/>
        <v>75.000000000000014</v>
      </c>
      <c r="X32" s="123"/>
      <c r="Y32" s="123"/>
      <c r="Z32" s="124"/>
      <c r="AA32" s="124"/>
      <c r="AB32" s="879"/>
      <c r="AC32" s="879"/>
      <c r="AD32" s="615">
        <v>1</v>
      </c>
      <c r="AE32" s="615"/>
      <c r="AF32" s="48">
        <f t="shared" si="6"/>
        <v>-230.80000000000041</v>
      </c>
      <c r="AG32" s="605">
        <f t="shared" si="7"/>
        <v>0.89102927289896106</v>
      </c>
      <c r="AH32" s="894"/>
    </row>
    <row r="33" spans="1:34" ht="19.2" customHeight="1">
      <c r="A33" s="907"/>
      <c r="B33" s="121" t="s">
        <v>131</v>
      </c>
      <c r="C33" s="615"/>
      <c r="D33" s="42" t="s">
        <v>94</v>
      </c>
      <c r="E33" s="83"/>
      <c r="F33" s="355">
        <v>34.229999999999997</v>
      </c>
      <c r="G33" s="134">
        <v>1851</v>
      </c>
      <c r="H33" s="84">
        <f t="shared" si="22"/>
        <v>63359.729999999996</v>
      </c>
      <c r="I33" s="615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1882.3728813559314</v>
      </c>
      <c r="O33" s="47">
        <f t="shared" si="24"/>
        <v>156.86440677966095</v>
      </c>
      <c r="P33" s="116">
        <f t="shared" si="18"/>
        <v>0</v>
      </c>
      <c r="Q33" s="49">
        <f t="shared" si="19"/>
        <v>-19.635593220339047</v>
      </c>
      <c r="R33" s="605">
        <f t="shared" si="20"/>
        <v>0.88875018005473627</v>
      </c>
      <c r="S33" s="878"/>
      <c r="T33" s="89">
        <v>0.25277777777777777</v>
      </c>
      <c r="U33" s="89">
        <v>0.29375000000000001</v>
      </c>
      <c r="V33" s="142">
        <v>22</v>
      </c>
      <c r="W33" s="90">
        <f t="shared" si="25"/>
        <v>59.000000000000028</v>
      </c>
      <c r="X33" s="123">
        <v>0.24166666666666667</v>
      </c>
      <c r="Y33" s="123">
        <v>0.25138888888888888</v>
      </c>
      <c r="Z33" s="124"/>
      <c r="AA33" s="124"/>
      <c r="AB33" s="879"/>
      <c r="AC33" s="879"/>
      <c r="AD33" s="615"/>
      <c r="AE33" s="615"/>
      <c r="AF33" s="48">
        <f t="shared" si="6"/>
        <v>-235.62711864406856</v>
      </c>
      <c r="AG33" s="125">
        <f t="shared" si="7"/>
        <v>0.88875018005473627</v>
      </c>
      <c r="AH33" s="894"/>
    </row>
    <row r="34" spans="1:34" ht="19.2" customHeight="1">
      <c r="A34" s="907"/>
      <c r="B34" s="121" t="s">
        <v>132</v>
      </c>
      <c r="C34" s="126"/>
      <c r="D34" s="147" t="s">
        <v>144</v>
      </c>
      <c r="E34" s="83"/>
      <c r="F34" s="355">
        <v>54.09</v>
      </c>
      <c r="G34" s="137">
        <v>628.40000000000009</v>
      </c>
      <c r="H34" s="84">
        <f t="shared" si="22"/>
        <v>33990.15600000001</v>
      </c>
      <c r="I34" s="615"/>
      <c r="J34" s="113">
        <v>16</v>
      </c>
      <c r="K34" s="94">
        <v>1500</v>
      </c>
      <c r="L34" s="95">
        <v>93.75</v>
      </c>
      <c r="M34" s="149">
        <v>16</v>
      </c>
      <c r="N34" s="44">
        <f t="shared" si="23"/>
        <v>1256.8000000000013</v>
      </c>
      <c r="O34" s="47">
        <f t="shared" si="24"/>
        <v>78.550000000000082</v>
      </c>
      <c r="P34" s="116">
        <f t="shared" si="18"/>
        <v>0</v>
      </c>
      <c r="Q34" s="49">
        <f t="shared" si="19"/>
        <v>-15.199999999999918</v>
      </c>
      <c r="R34" s="605">
        <f t="shared" si="20"/>
        <v>0.83786666666666754</v>
      </c>
      <c r="S34" s="878"/>
      <c r="T34" s="89">
        <v>0.2986111111111111</v>
      </c>
      <c r="U34" s="89">
        <v>0.31944444444444442</v>
      </c>
      <c r="V34" s="137">
        <v>7</v>
      </c>
      <c r="W34" s="90">
        <f t="shared" si="25"/>
        <v>29.999999999999972</v>
      </c>
      <c r="X34" s="123"/>
      <c r="Y34" s="123"/>
      <c r="Z34" s="124"/>
      <c r="AA34" s="124"/>
      <c r="AB34" s="879"/>
      <c r="AC34" s="879"/>
      <c r="AD34" s="615"/>
      <c r="AE34" s="615">
        <v>1</v>
      </c>
      <c r="AF34" s="48">
        <f t="shared" si="6"/>
        <v>-243.19999999999868</v>
      </c>
      <c r="AG34" s="125">
        <f t="shared" si="7"/>
        <v>0.83786666666666754</v>
      </c>
      <c r="AH34" s="894"/>
    </row>
    <row r="35" spans="1:34" ht="19.2" customHeight="1">
      <c r="A35" s="907"/>
      <c r="B35" s="121" t="s">
        <v>129</v>
      </c>
      <c r="C35" s="41"/>
      <c r="D35" s="150" t="s">
        <v>189</v>
      </c>
      <c r="E35" s="43"/>
      <c r="F35" s="355">
        <v>56.43</v>
      </c>
      <c r="G35" s="137">
        <v>1380.8000000000002</v>
      </c>
      <c r="H35" s="84">
        <f t="shared" si="22"/>
        <v>77918.544000000009</v>
      </c>
      <c r="I35" s="60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1294.5</v>
      </c>
      <c r="O35" s="47">
        <f t="shared" si="24"/>
        <v>71.916666666666671</v>
      </c>
      <c r="P35" s="116">
        <f t="shared" si="18"/>
        <v>0</v>
      </c>
      <c r="Q35" s="49">
        <f t="shared" si="19"/>
        <v>-15.027777777777771</v>
      </c>
      <c r="R35" s="605">
        <f t="shared" si="20"/>
        <v>0.82715654952076689</v>
      </c>
      <c r="S35" s="878"/>
      <c r="T35" s="89">
        <v>0.32430555555555551</v>
      </c>
      <c r="U35" s="89">
        <v>0.36874999999999997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879"/>
      <c r="AC35" s="879"/>
      <c r="AD35" s="615"/>
      <c r="AE35" s="615"/>
      <c r="AF35" s="116">
        <f t="shared" si="6"/>
        <v>-270.5</v>
      </c>
      <c r="AG35" s="120">
        <f t="shared" si="7"/>
        <v>0.82715654952076678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3220.75</v>
      </c>
      <c r="H36" s="84">
        <f t="shared" si="22"/>
        <v>160747.63249999998</v>
      </c>
      <c r="I36" s="6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1305.70945945946</v>
      </c>
      <c r="O36" s="47">
        <f t="shared" si="24"/>
        <v>76.806438791732944</v>
      </c>
      <c r="P36" s="116">
        <f t="shared" si="18"/>
        <v>0</v>
      </c>
      <c r="Q36" s="49">
        <f t="shared" si="19"/>
        <v>-15.252384737678824</v>
      </c>
      <c r="R36" s="605">
        <f t="shared" si="20"/>
        <v>0.83431914342457503</v>
      </c>
      <c r="S36" s="878"/>
      <c r="T36" s="89">
        <v>0.38402777777777775</v>
      </c>
      <c r="U36" s="89">
        <v>0.48680555555555549</v>
      </c>
      <c r="V36" s="134">
        <v>22</v>
      </c>
      <c r="W36" s="90">
        <f t="shared" si="25"/>
        <v>147.99999999999994</v>
      </c>
      <c r="X36" s="123">
        <v>0.37361111111111112</v>
      </c>
      <c r="Y36" s="123">
        <v>0.3833333333333333</v>
      </c>
      <c r="Z36" s="124"/>
      <c r="AA36" s="124"/>
      <c r="AB36" s="879"/>
      <c r="AC36" s="879"/>
      <c r="AD36" s="615"/>
      <c r="AE36" s="615"/>
      <c r="AF36" s="48">
        <f t="shared" si="6"/>
        <v>-259.29054054053995</v>
      </c>
      <c r="AG36" s="605">
        <f t="shared" si="7"/>
        <v>0.83431914342457514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1313</v>
      </c>
      <c r="H37" s="84">
        <f t="shared" si="22"/>
        <v>61619.09</v>
      </c>
      <c r="I37" s="61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2019.9999999999991</v>
      </c>
      <c r="O37" s="47">
        <f t="shared" si="24"/>
        <v>106.31578947368416</v>
      </c>
      <c r="P37" s="116">
        <f t="shared" si="18"/>
        <v>0</v>
      </c>
      <c r="Q37" s="49">
        <f t="shared" si="19"/>
        <v>-20.000000000000043</v>
      </c>
      <c r="R37" s="605">
        <f t="shared" si="20"/>
        <v>0.84166666666666634</v>
      </c>
      <c r="S37" s="878"/>
      <c r="T37" s="89">
        <v>0.52708333333333324</v>
      </c>
      <c r="U37" s="89">
        <v>0.55416666666666659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879"/>
      <c r="AC37" s="879"/>
      <c r="AD37" s="615"/>
      <c r="AE37" s="615"/>
      <c r="AF37" s="48">
        <f t="shared" si="6"/>
        <v>-380.00000000000091</v>
      </c>
      <c r="AG37" s="125">
        <f t="shared" si="7"/>
        <v>0.84166666666666634</v>
      </c>
      <c r="AH37" s="895"/>
    </row>
    <row r="38" spans="1:34" ht="19.2" customHeight="1">
      <c r="A38" s="907"/>
      <c r="B38" s="121" t="s">
        <v>127</v>
      </c>
      <c r="C38" s="128"/>
      <c r="D38" s="150" t="s">
        <v>55</v>
      </c>
      <c r="E38" s="83"/>
      <c r="F38" s="355">
        <v>37.799999999999997</v>
      </c>
      <c r="G38" s="134">
        <v>4560</v>
      </c>
      <c r="H38" s="84">
        <f t="shared" si="22"/>
        <v>172368</v>
      </c>
      <c r="I38" s="615"/>
      <c r="J38" s="113">
        <v>20</v>
      </c>
      <c r="K38" s="94">
        <v>2769</v>
      </c>
      <c r="L38" s="95">
        <v>138.44999999999999</v>
      </c>
      <c r="M38" s="149">
        <v>20</v>
      </c>
      <c r="N38" s="44">
        <f t="shared" si="23"/>
        <v>2379.1304347826103</v>
      </c>
      <c r="O38" s="47">
        <f t="shared" si="24"/>
        <v>118.95652173913052</v>
      </c>
      <c r="P38" s="116">
        <f t="shared" si="18"/>
        <v>0</v>
      </c>
      <c r="Q38" s="49">
        <f t="shared" si="19"/>
        <v>-19.493478260869466</v>
      </c>
      <c r="R38" s="605">
        <f t="shared" si="20"/>
        <v>0.85920203495218872</v>
      </c>
      <c r="S38" s="878"/>
      <c r="T38" s="151">
        <v>0.55972222222222212</v>
      </c>
      <c r="U38" s="151">
        <v>0.63958333333333317</v>
      </c>
      <c r="V38" s="134">
        <v>8</v>
      </c>
      <c r="W38" s="90">
        <f t="shared" si="25"/>
        <v>114.99999999999991</v>
      </c>
      <c r="X38" s="123"/>
      <c r="Y38" s="123"/>
      <c r="Z38" s="124"/>
      <c r="AA38" s="124"/>
      <c r="AB38" s="879"/>
      <c r="AC38" s="879"/>
      <c r="AD38" s="615"/>
      <c r="AE38" s="615"/>
      <c r="AF38" s="48">
        <f t="shared" si="6"/>
        <v>-389.86956521738966</v>
      </c>
      <c r="AG38" s="125">
        <f t="shared" si="7"/>
        <v>0.85920203495218861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5"/>
      <c r="J39" s="46"/>
      <c r="K39" s="44"/>
      <c r="L39" s="47"/>
      <c r="M39" s="604"/>
      <c r="N39" s="44"/>
      <c r="O39" s="47"/>
      <c r="P39" s="116"/>
      <c r="Q39" s="49"/>
      <c r="R39" s="605"/>
      <c r="S39" s="878"/>
      <c r="T39" s="89"/>
      <c r="U39" s="89"/>
      <c r="V39" s="615"/>
      <c r="W39" s="90">
        <f t="shared" si="25"/>
        <v>0</v>
      </c>
      <c r="X39" s="123"/>
      <c r="Y39" s="123"/>
      <c r="Z39" s="124"/>
      <c r="AA39" s="124"/>
      <c r="AB39" s="879"/>
      <c r="AC39" s="879"/>
      <c r="AD39" s="615"/>
      <c r="AE39" s="615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01"/>
      <c r="J40" s="46"/>
      <c r="K40" s="44"/>
      <c r="L40" s="47"/>
      <c r="M40" s="599"/>
      <c r="N40" s="44"/>
      <c r="O40" s="47"/>
      <c r="P40" s="116"/>
      <c r="Q40" s="49"/>
      <c r="R40" s="605"/>
      <c r="S40" s="878"/>
      <c r="T40" s="89"/>
      <c r="U40" s="89"/>
      <c r="V40" s="615"/>
      <c r="W40" s="90">
        <f t="shared" si="25"/>
        <v>0</v>
      </c>
      <c r="X40" s="123"/>
      <c r="Y40" s="123"/>
      <c r="Z40" s="124"/>
      <c r="AA40" s="124"/>
      <c r="AB40" s="879"/>
      <c r="AC40" s="879"/>
      <c r="AD40" s="615"/>
      <c r="AE40" s="615"/>
      <c r="AF40" s="48">
        <f t="shared" si="6"/>
        <v>0</v>
      </c>
      <c r="AG40" s="605" t="e">
        <f t="shared" si="7"/>
        <v>#DIV/0!</v>
      </c>
      <c r="AH40" s="895"/>
    </row>
    <row r="41" spans="1:34" ht="19.2" customHeight="1">
      <c r="A41" s="907"/>
      <c r="B41" s="615">
        <v>0</v>
      </c>
      <c r="C41" s="55"/>
      <c r="D41" s="82"/>
      <c r="E41" s="83"/>
      <c r="F41" s="355" t="s">
        <v>133</v>
      </c>
      <c r="G41" s="57"/>
      <c r="H41" s="84"/>
      <c r="I41" s="615"/>
      <c r="J41" s="87"/>
      <c r="K41" s="57"/>
      <c r="L41" s="86"/>
      <c r="M41" s="604"/>
      <c r="N41" s="57"/>
      <c r="O41" s="86"/>
      <c r="P41" s="54"/>
      <c r="Q41" s="88"/>
      <c r="R41" s="608"/>
      <c r="S41" s="878"/>
      <c r="T41" s="89"/>
      <c r="U41" s="89"/>
      <c r="V41" s="615"/>
      <c r="W41" s="90">
        <f t="shared" si="25"/>
        <v>0</v>
      </c>
      <c r="X41" s="123"/>
      <c r="Y41" s="123"/>
      <c r="Z41" s="124"/>
      <c r="AA41" s="124"/>
      <c r="AB41" s="879"/>
      <c r="AC41" s="879"/>
      <c r="AD41" s="615"/>
      <c r="AE41" s="615"/>
      <c r="AF41" s="48"/>
      <c r="AG41" s="129"/>
      <c r="AH41" s="895"/>
    </row>
    <row r="42" spans="1:34" ht="19.2" customHeight="1">
      <c r="A42" s="907"/>
      <c r="B42" s="615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5"/>
      <c r="J42" s="87"/>
      <c r="K42" s="57"/>
      <c r="L42" s="86"/>
      <c r="M42" s="604"/>
      <c r="N42" s="57"/>
      <c r="O42" s="86"/>
      <c r="P42" s="54"/>
      <c r="Q42" s="88"/>
      <c r="R42" s="608"/>
      <c r="S42" s="878"/>
      <c r="T42" s="89"/>
      <c r="U42" s="89"/>
      <c r="V42" s="615"/>
      <c r="W42" s="90">
        <f t="shared" si="25"/>
        <v>0</v>
      </c>
      <c r="X42" s="123"/>
      <c r="Y42" s="123"/>
      <c r="Z42" s="124"/>
      <c r="AA42" s="124"/>
      <c r="AB42" s="879"/>
      <c r="AC42" s="879"/>
      <c r="AD42" s="615"/>
      <c r="AE42" s="615"/>
      <c r="AF42" s="48"/>
      <c r="AG42" s="129"/>
      <c r="AH42" s="895"/>
    </row>
    <row r="43" spans="1:34" ht="19.2" customHeight="1">
      <c r="A43" s="907"/>
      <c r="B43" s="121">
        <v>0</v>
      </c>
      <c r="C43" s="100" t="s">
        <v>247</v>
      </c>
      <c r="D43" s="875" t="s">
        <v>243</v>
      </c>
      <c r="E43" s="875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1679.8248564434209</v>
      </c>
      <c r="O43" s="104">
        <f t="shared" si="26"/>
        <v>110.55212455583198</v>
      </c>
      <c r="P43" s="54">
        <f>M43-J43</f>
        <v>0</v>
      </c>
      <c r="Q43" s="88">
        <f>N43-K43</f>
        <v>-324.55014355657909</v>
      </c>
      <c r="R43" s="105">
        <f t="shared" ref="R43:R50" si="27">O43/L43</f>
        <v>0.8365767492629449</v>
      </c>
      <c r="S43" s="878"/>
      <c r="T43" s="89"/>
      <c r="U43" s="89"/>
      <c r="V43" s="615"/>
      <c r="W43" s="615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1</v>
      </c>
      <c r="AF43" s="48">
        <f t="shared" ref="AF43:AF54" si="28">N43-K43</f>
        <v>-324.55014355657909</v>
      </c>
      <c r="AG43" s="606">
        <f t="shared" si="7"/>
        <v>0.83807913012456292</v>
      </c>
      <c r="AH43" s="895"/>
    </row>
    <row r="44" spans="1:34" s="145" customFormat="1" ht="19.2" customHeight="1">
      <c r="A44" s="917" t="s">
        <v>248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2260</v>
      </c>
      <c r="H44" s="45">
        <f>F44*G44</f>
        <v>55889.8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2187.0967741935474</v>
      </c>
      <c r="O44" s="138">
        <f t="shared" ref="O44:O50" si="30">N44/M44</f>
        <v>437.41935483870947</v>
      </c>
      <c r="P44" s="51">
        <f t="shared" ref="P44:P50" si="31">M44-J44</f>
        <v>1</v>
      </c>
      <c r="Q44" s="139">
        <f t="shared" ref="Q44:Q50" si="32">O44-L44</f>
        <v>-62.580645161290533</v>
      </c>
      <c r="R44" s="140">
        <f t="shared" si="27"/>
        <v>0.87483870967741895</v>
      </c>
      <c r="S44" s="894">
        <f>R56</f>
        <v>0.92032313003778343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879"/>
      <c r="AC44" s="879"/>
      <c r="AD44" s="615"/>
      <c r="AE44" s="615"/>
      <c r="AF44" s="144">
        <f t="shared" si="28"/>
        <v>187.09677419354739</v>
      </c>
      <c r="AG44" s="610">
        <f t="shared" si="7"/>
        <v>1.0935483870967737</v>
      </c>
      <c r="AH44" s="911">
        <f>AG56</f>
        <v>1.0059792513196413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2103</v>
      </c>
      <c r="H45" s="45">
        <f>F45*G45</f>
        <v>52007.19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2175.5172413793107</v>
      </c>
      <c r="O45" s="138">
        <f t="shared" si="30"/>
        <v>435.10344827586215</v>
      </c>
      <c r="P45" s="51">
        <f t="shared" si="31"/>
        <v>1</v>
      </c>
      <c r="Q45" s="139">
        <f t="shared" si="32"/>
        <v>-64.896551724137851</v>
      </c>
      <c r="R45" s="140">
        <f t="shared" si="27"/>
        <v>0.87020689655172434</v>
      </c>
      <c r="S45" s="894"/>
      <c r="T45" s="89">
        <v>0.17152777777777778</v>
      </c>
      <c r="U45" s="89">
        <v>0.21180555555555555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879"/>
      <c r="AC45" s="879"/>
      <c r="AD45" s="615"/>
      <c r="AE45" s="615"/>
      <c r="AF45" s="144">
        <f t="shared" si="28"/>
        <v>175.51724137931069</v>
      </c>
      <c r="AG45" s="610">
        <f t="shared" si="7"/>
        <v>1.0877586206896555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1909</v>
      </c>
      <c r="H46" s="45">
        <f t="shared" ref="H46:H51" si="34">F46*G46</f>
        <v>59999.87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1487.5324675324675</v>
      </c>
      <c r="O46" s="138">
        <f t="shared" si="30"/>
        <v>212.50463821892393</v>
      </c>
      <c r="P46" s="51">
        <f t="shared" si="31"/>
        <v>0</v>
      </c>
      <c r="Q46" s="139">
        <f t="shared" si="32"/>
        <v>-1.781076066790348</v>
      </c>
      <c r="R46" s="140">
        <f t="shared" si="27"/>
        <v>0.99168831168831173</v>
      </c>
      <c r="S46" s="894"/>
      <c r="T46" s="89">
        <v>0.22569444444444445</v>
      </c>
      <c r="U46" s="89">
        <v>0.27916666666666667</v>
      </c>
      <c r="V46" s="142">
        <v>20</v>
      </c>
      <c r="W46" s="143">
        <f t="shared" si="33"/>
        <v>77</v>
      </c>
      <c r="X46" s="123">
        <v>0.21666666666666667</v>
      </c>
      <c r="Y46" s="123">
        <v>0.22500000000000001</v>
      </c>
      <c r="Z46" s="124"/>
      <c r="AA46" s="124"/>
      <c r="AB46" s="879"/>
      <c r="AC46" s="879"/>
      <c r="AD46" s="615"/>
      <c r="AE46" s="615"/>
      <c r="AF46" s="144">
        <f t="shared" si="28"/>
        <v>-12.467532467532465</v>
      </c>
      <c r="AG46" s="610">
        <f t="shared" si="7"/>
        <v>0.99168831168831173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3217</v>
      </c>
      <c r="H47" s="45">
        <f t="shared" si="34"/>
        <v>91587.989999999991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1473.4351145038167</v>
      </c>
      <c r="O47" s="138">
        <f t="shared" si="30"/>
        <v>210.4907306434024</v>
      </c>
      <c r="P47" s="51">
        <f t="shared" si="31"/>
        <v>0</v>
      </c>
      <c r="Q47" s="139">
        <f t="shared" si="32"/>
        <v>-3.7949836423118768</v>
      </c>
      <c r="R47" s="140">
        <f t="shared" si="27"/>
        <v>0.98229007633587795</v>
      </c>
      <c r="S47" s="894"/>
      <c r="T47" s="89">
        <v>0.29305555555555557</v>
      </c>
      <c r="U47" s="89">
        <v>0.3840277777777778</v>
      </c>
      <c r="V47" s="137">
        <v>20</v>
      </c>
      <c r="W47" s="143">
        <f t="shared" si="33"/>
        <v>131</v>
      </c>
      <c r="X47" s="123">
        <v>0.28333333333333333</v>
      </c>
      <c r="Y47" s="123">
        <v>0.29166666666666669</v>
      </c>
      <c r="Z47" s="124"/>
      <c r="AA47" s="124"/>
      <c r="AB47" s="879"/>
      <c r="AC47" s="879"/>
      <c r="AD47" s="615"/>
      <c r="AE47" s="615">
        <v>1</v>
      </c>
      <c r="AF47" s="144">
        <f t="shared" si="28"/>
        <v>-26.564885496183251</v>
      </c>
      <c r="AG47" s="610">
        <f t="shared" si="7"/>
        <v>0.98229007633587784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1740</v>
      </c>
      <c r="H48" s="45">
        <f t="shared" si="34"/>
        <v>20636.399999999998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1450.0000000000002</v>
      </c>
      <c r="O48" s="138">
        <f t="shared" si="30"/>
        <v>241.66666666666671</v>
      </c>
      <c r="P48" s="51">
        <f t="shared" si="31"/>
        <v>0</v>
      </c>
      <c r="Q48" s="139">
        <f t="shared" si="32"/>
        <v>-30.999999999999972</v>
      </c>
      <c r="R48" s="140">
        <f t="shared" si="27"/>
        <v>0.88630806845965782</v>
      </c>
      <c r="S48" s="894"/>
      <c r="T48" s="89">
        <v>0.3979166666666667</v>
      </c>
      <c r="U48" s="89">
        <v>0.44791666666666669</v>
      </c>
      <c r="V48" s="134">
        <v>20</v>
      </c>
      <c r="W48" s="143">
        <f t="shared" si="33"/>
        <v>71.999999999999986</v>
      </c>
      <c r="X48" s="123">
        <v>0.3888888888888889</v>
      </c>
      <c r="Y48" s="123">
        <v>0.3972222222222222</v>
      </c>
      <c r="Z48" s="124"/>
      <c r="AA48" s="124"/>
      <c r="AB48" s="879"/>
      <c r="AC48" s="879"/>
      <c r="AD48" s="615"/>
      <c r="AE48" s="615"/>
      <c r="AF48" s="144">
        <f t="shared" si="28"/>
        <v>-185.99999999999977</v>
      </c>
      <c r="AG48" s="610">
        <f t="shared" si="7"/>
        <v>0.88630806845965782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3691.75</v>
      </c>
      <c r="H49" s="45">
        <f t="shared" si="34"/>
        <v>37249.7575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1466.9205298013242</v>
      </c>
      <c r="O49" s="138">
        <f t="shared" si="30"/>
        <v>244.48675496688736</v>
      </c>
      <c r="P49" s="51">
        <f t="shared" si="31"/>
        <v>0</v>
      </c>
      <c r="Q49" s="139">
        <f t="shared" si="32"/>
        <v>-5.5132450331126392</v>
      </c>
      <c r="R49" s="140">
        <f t="shared" si="27"/>
        <v>0.97794701986754939</v>
      </c>
      <c r="S49" s="894"/>
      <c r="T49" s="89">
        <v>0.4548611111111111</v>
      </c>
      <c r="U49" s="89">
        <v>0.55972222222222223</v>
      </c>
      <c r="V49" s="134">
        <v>10</v>
      </c>
      <c r="W49" s="143">
        <f t="shared" si="33"/>
        <v>151.00000000000003</v>
      </c>
      <c r="X49" s="152"/>
      <c r="Y49" s="152"/>
      <c r="Z49" s="153"/>
      <c r="AA49" s="124"/>
      <c r="AB49" s="879"/>
      <c r="AC49" s="879"/>
      <c r="AD49" s="615"/>
      <c r="AE49" s="615"/>
      <c r="AF49" s="144">
        <f t="shared" si="28"/>
        <v>-33.079470198675835</v>
      </c>
      <c r="AG49" s="610">
        <f t="shared" si="7"/>
        <v>0.97794701986754939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3101.0699999999997</v>
      </c>
      <c r="H50" s="45">
        <f t="shared" si="34"/>
        <v>31289.796299999998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1465.0724409448815</v>
      </c>
      <c r="O50" s="138">
        <f t="shared" si="30"/>
        <v>244.17874015748023</v>
      </c>
      <c r="P50" s="51">
        <f t="shared" si="31"/>
        <v>0</v>
      </c>
      <c r="Q50" s="139">
        <f t="shared" si="32"/>
        <v>-5.8212598425197655</v>
      </c>
      <c r="R50" s="140">
        <f t="shared" si="27"/>
        <v>0.97671496062992091</v>
      </c>
      <c r="S50" s="894"/>
      <c r="T50" s="89">
        <v>0.6</v>
      </c>
      <c r="U50" s="89">
        <v>0.68819444444444444</v>
      </c>
      <c r="V50" s="134">
        <v>5</v>
      </c>
      <c r="W50" s="143">
        <f t="shared" si="33"/>
        <v>127.00000000000003</v>
      </c>
      <c r="X50" s="152"/>
      <c r="Y50" s="152"/>
      <c r="Z50" s="153"/>
      <c r="AA50" s="153"/>
      <c r="AB50" s="879"/>
      <c r="AC50" s="879"/>
      <c r="AD50" s="615"/>
      <c r="AE50" s="615"/>
      <c r="AF50" s="144">
        <f t="shared" si="28"/>
        <v>-34.927559055118536</v>
      </c>
      <c r="AG50" s="610">
        <f t="shared" si="7"/>
        <v>0.97671496062992103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15"/>
      <c r="AE51" s="615"/>
      <c r="AF51" s="144">
        <f t="shared" si="28"/>
        <v>0</v>
      </c>
      <c r="AG51" s="61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15"/>
      <c r="AE52" s="615"/>
      <c r="AF52" s="144">
        <f t="shared" si="28"/>
        <v>0</v>
      </c>
      <c r="AG52" s="61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08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15"/>
      <c r="AE53" s="615"/>
      <c r="AF53" s="144">
        <f t="shared" si="28"/>
        <v>0</v>
      </c>
      <c r="AG53" s="61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08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15"/>
      <c r="AE54" s="615"/>
      <c r="AF54" s="144">
        <f t="shared" si="28"/>
        <v>0</v>
      </c>
      <c r="AG54" s="61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8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15"/>
      <c r="AE55" s="615"/>
      <c r="AF55" s="144"/>
      <c r="AG55" s="610"/>
      <c r="AH55" s="911"/>
    </row>
    <row r="56" spans="1:34" ht="19.2" customHeight="1">
      <c r="A56" s="919"/>
      <c r="B56" s="157">
        <v>0</v>
      </c>
      <c r="C56" s="268" t="s">
        <v>1269</v>
      </c>
      <c r="D56" s="916" t="s">
        <v>1270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1672.2249383364781</v>
      </c>
      <c r="O56" s="104">
        <f t="shared" si="35"/>
        <v>289.40719053827604</v>
      </c>
      <c r="P56" s="158">
        <f>M56-J56</f>
        <v>0.28571428571428559</v>
      </c>
      <c r="Q56" s="117">
        <f>N56-K56</f>
        <v>9.9392240507638689</v>
      </c>
      <c r="R56" s="159">
        <f t="shared" ref="R56:R61" si="36">O56/L56</f>
        <v>0.92032313003778343</v>
      </c>
      <c r="S56" s="894"/>
      <c r="T56" s="160"/>
      <c r="U56" s="160"/>
      <c r="V56" s="60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9.9392240507638689</v>
      </c>
      <c r="AG56" s="608">
        <f>N56/K56</f>
        <v>1.0059792513196413</v>
      </c>
      <c r="AH56" s="911"/>
    </row>
    <row r="57" spans="1:34" ht="19.2" customHeight="1">
      <c r="A57" s="906" t="s">
        <v>1271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1336</v>
      </c>
      <c r="H57" s="84">
        <f t="shared" ref="H57:H66" si="37">F57*G57</f>
        <v>37755.360000000001</v>
      </c>
      <c r="I57" s="615"/>
      <c r="J57" s="87">
        <v>7</v>
      </c>
      <c r="K57" s="57">
        <v>1500</v>
      </c>
      <c r="L57" s="86">
        <v>214.28571428571428</v>
      </c>
      <c r="M57" s="604">
        <v>7</v>
      </c>
      <c r="N57" s="57">
        <f t="shared" ref="N57:N61" si="38">G57/W57*60</f>
        <v>1457.4545454545453</v>
      </c>
      <c r="O57" s="86">
        <f t="shared" ref="O57:O61" si="39">N57/M57</f>
        <v>208.20779220779218</v>
      </c>
      <c r="P57" s="165">
        <f t="shared" ref="P57:P61" si="40">M57-J57</f>
        <v>0</v>
      </c>
      <c r="Q57" s="49">
        <f t="shared" ref="Q57:Q61" si="41">O57-L57</f>
        <v>-6.0779220779220964</v>
      </c>
      <c r="R57" s="605">
        <f t="shared" si="36"/>
        <v>0.97163636363636352</v>
      </c>
      <c r="S57" s="894">
        <f>R69</f>
        <v>0.98574294903288606</v>
      </c>
      <c r="T57" s="50">
        <v>0.125</v>
      </c>
      <c r="U57" s="50">
        <v>0.16319444444444445</v>
      </c>
      <c r="V57" s="601">
        <v>5</v>
      </c>
      <c r="W57" s="598">
        <f>(U57-T57)*24*60</f>
        <v>55.000000000000007</v>
      </c>
      <c r="X57" s="53"/>
      <c r="Y57" s="53"/>
      <c r="Z57" s="54"/>
      <c r="AA57" s="54"/>
      <c r="AB57" s="879"/>
      <c r="AC57" s="879"/>
      <c r="AD57" s="615"/>
      <c r="AE57" s="615"/>
      <c r="AF57" s="48">
        <f t="shared" si="6"/>
        <v>-42.545454545454731</v>
      </c>
      <c r="AG57" s="609">
        <f t="shared" si="7"/>
        <v>0.97163636363636352</v>
      </c>
      <c r="AH57" s="893">
        <f>AG69</f>
        <v>0.98523181410011607</v>
      </c>
    </row>
    <row r="58" spans="1:34" ht="19.2" customHeight="1">
      <c r="A58" s="907"/>
      <c r="B58" s="121" t="s">
        <v>130</v>
      </c>
      <c r="C58" s="615"/>
      <c r="D58" s="42" t="s">
        <v>69</v>
      </c>
      <c r="E58" s="43"/>
      <c r="F58" s="355">
        <v>27.88</v>
      </c>
      <c r="G58" s="44">
        <v>3846</v>
      </c>
      <c r="H58" s="45">
        <f t="shared" si="37"/>
        <v>107226.48</v>
      </c>
      <c r="I58" s="601"/>
      <c r="J58" s="46">
        <v>7</v>
      </c>
      <c r="K58" s="44">
        <v>1500</v>
      </c>
      <c r="L58" s="86">
        <v>214.28571428571428</v>
      </c>
      <c r="M58" s="599">
        <v>7</v>
      </c>
      <c r="N58" s="44">
        <f t="shared" si="38"/>
        <v>1498.4415584415585</v>
      </c>
      <c r="O58" s="47">
        <f t="shared" si="39"/>
        <v>214.06307977736552</v>
      </c>
      <c r="P58" s="165">
        <f t="shared" si="40"/>
        <v>0</v>
      </c>
      <c r="Q58" s="49">
        <f t="shared" si="41"/>
        <v>-0.22263450834876153</v>
      </c>
      <c r="R58" s="605">
        <f t="shared" si="36"/>
        <v>0.99896103896103916</v>
      </c>
      <c r="S58" s="894"/>
      <c r="T58" s="50">
        <v>0.1701388888888889</v>
      </c>
      <c r="U58" s="50">
        <v>0.27708333333333335</v>
      </c>
      <c r="V58" s="601">
        <v>10</v>
      </c>
      <c r="W58" s="598">
        <f>(U58-T58)*24*60</f>
        <v>154</v>
      </c>
      <c r="X58" s="53"/>
      <c r="Y58" s="53"/>
      <c r="Z58" s="54"/>
      <c r="AA58" s="54"/>
      <c r="AB58" s="912"/>
      <c r="AC58" s="913"/>
      <c r="AD58" s="615"/>
      <c r="AE58" s="615"/>
      <c r="AF58" s="48">
        <f t="shared" si="6"/>
        <v>-1.5584415584414728</v>
      </c>
      <c r="AG58" s="605">
        <f t="shared" si="7"/>
        <v>0.99896103896103905</v>
      </c>
      <c r="AH58" s="894"/>
    </row>
    <row r="59" spans="1:34" ht="19.2" customHeight="1">
      <c r="A59" s="907"/>
      <c r="B59" s="121" t="s">
        <v>130</v>
      </c>
      <c r="C59" s="615"/>
      <c r="D59" s="42" t="s">
        <v>70</v>
      </c>
      <c r="E59" s="43"/>
      <c r="F59" s="355">
        <v>28</v>
      </c>
      <c r="G59" s="44">
        <v>3657</v>
      </c>
      <c r="H59" s="45">
        <f t="shared" si="37"/>
        <v>102396</v>
      </c>
      <c r="I59" s="601"/>
      <c r="J59" s="46">
        <v>7</v>
      </c>
      <c r="K59" s="44">
        <v>1500</v>
      </c>
      <c r="L59" s="86">
        <v>214.28571428571428</v>
      </c>
      <c r="M59" s="599">
        <v>7</v>
      </c>
      <c r="N59" s="44">
        <f t="shared" si="38"/>
        <v>1453.1125827814574</v>
      </c>
      <c r="O59" s="47">
        <f t="shared" si="39"/>
        <v>207.58751182592249</v>
      </c>
      <c r="P59" s="165">
        <f t="shared" si="40"/>
        <v>0</v>
      </c>
      <c r="Q59" s="49">
        <f t="shared" si="41"/>
        <v>-6.6982024597917871</v>
      </c>
      <c r="R59" s="605">
        <f t="shared" si="36"/>
        <v>0.96874172185430496</v>
      </c>
      <c r="S59" s="894"/>
      <c r="T59" s="50">
        <v>0.29097222222222224</v>
      </c>
      <c r="U59" s="50">
        <v>0.39583333333333331</v>
      </c>
      <c r="V59" s="142">
        <v>20</v>
      </c>
      <c r="W59" s="598">
        <f t="shared" ref="W59:W69" si="42">(U59-T59)*24*60</f>
        <v>150.99999999999994</v>
      </c>
      <c r="X59" s="53">
        <v>0.28194444444444444</v>
      </c>
      <c r="Y59" s="53">
        <v>0.2902777777777778</v>
      </c>
      <c r="Z59" s="54"/>
      <c r="AA59" s="54"/>
      <c r="AB59" s="879"/>
      <c r="AC59" s="879"/>
      <c r="AD59" s="615"/>
      <c r="AE59" s="615"/>
      <c r="AF59" s="48">
        <f t="shared" si="6"/>
        <v>-46.887417218542623</v>
      </c>
      <c r="AG59" s="605">
        <f t="shared" si="7"/>
        <v>0.96874172185430496</v>
      </c>
      <c r="AH59" s="894"/>
    </row>
    <row r="60" spans="1:34" ht="19.2" customHeight="1">
      <c r="A60" s="907"/>
      <c r="B60" s="121" t="s">
        <v>132</v>
      </c>
      <c r="C60" s="615"/>
      <c r="D60" s="42" t="s">
        <v>66</v>
      </c>
      <c r="E60" s="43"/>
      <c r="F60" s="355">
        <v>10.09</v>
      </c>
      <c r="G60" s="44">
        <v>4577.7699999999995</v>
      </c>
      <c r="H60" s="45">
        <f t="shared" si="37"/>
        <v>46189.699299999993</v>
      </c>
      <c r="I60" s="60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1492.7510869565212</v>
      </c>
      <c r="O60" s="47">
        <f t="shared" si="39"/>
        <v>248.79184782608687</v>
      </c>
      <c r="P60" s="165">
        <f t="shared" si="40"/>
        <v>0</v>
      </c>
      <c r="Q60" s="49">
        <f t="shared" si="41"/>
        <v>-1.2081521739131347</v>
      </c>
      <c r="R60" s="605">
        <f t="shared" si="36"/>
        <v>0.9951673913043475</v>
      </c>
      <c r="S60" s="894"/>
      <c r="T60" s="50">
        <v>0.40972222222222227</v>
      </c>
      <c r="U60" s="50">
        <v>0.53750000000000009</v>
      </c>
      <c r="V60" s="142">
        <v>20</v>
      </c>
      <c r="W60" s="598">
        <f t="shared" si="42"/>
        <v>184.00000000000006</v>
      </c>
      <c r="X60" s="53">
        <v>0.39930555555555558</v>
      </c>
      <c r="Y60" s="53">
        <v>0.40833333333333338</v>
      </c>
      <c r="Z60" s="54"/>
      <c r="AA60" s="54"/>
      <c r="AB60" s="879"/>
      <c r="AC60" s="879"/>
      <c r="AD60" s="615"/>
      <c r="AE60" s="615">
        <v>1</v>
      </c>
      <c r="AF60" s="48">
        <f t="shared" si="6"/>
        <v>-7.2489130434787512</v>
      </c>
      <c r="AG60" s="609">
        <f t="shared" si="7"/>
        <v>0.9951673913043475</v>
      </c>
      <c r="AH60" s="894"/>
    </row>
    <row r="61" spans="1:34" ht="19.2" customHeight="1">
      <c r="A61" s="907"/>
      <c r="B61" s="121" t="s">
        <v>132</v>
      </c>
      <c r="C61" s="615"/>
      <c r="D61" s="42" t="s">
        <v>66</v>
      </c>
      <c r="E61" s="43"/>
      <c r="F61" s="355">
        <v>10.09</v>
      </c>
      <c r="G61" s="44">
        <v>3396.4100000000003</v>
      </c>
      <c r="H61" s="45">
        <f t="shared" si="37"/>
        <v>34269.776900000004</v>
      </c>
      <c r="I61" s="60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1487.4788321167885</v>
      </c>
      <c r="O61" s="47">
        <f t="shared" si="39"/>
        <v>247.91313868613142</v>
      </c>
      <c r="P61" s="165">
        <f t="shared" si="40"/>
        <v>0</v>
      </c>
      <c r="Q61" s="49">
        <f t="shared" si="41"/>
        <v>-2.0868613138685816</v>
      </c>
      <c r="R61" s="605">
        <f t="shared" si="36"/>
        <v>0.99165255474452563</v>
      </c>
      <c r="S61" s="894"/>
      <c r="T61" s="50">
        <v>0.57777777777777783</v>
      </c>
      <c r="U61" s="50">
        <v>0.67291666666666672</v>
      </c>
      <c r="V61" s="142">
        <v>5</v>
      </c>
      <c r="W61" s="598">
        <f t="shared" si="42"/>
        <v>137</v>
      </c>
      <c r="X61" s="53"/>
      <c r="Y61" s="53"/>
      <c r="Z61" s="54"/>
      <c r="AA61" s="54"/>
      <c r="AB61" s="879"/>
      <c r="AC61" s="879"/>
      <c r="AD61" s="615"/>
      <c r="AE61" s="615"/>
      <c r="AF61" s="48">
        <f t="shared" si="6"/>
        <v>-12.521167883211547</v>
      </c>
      <c r="AG61" s="605">
        <f t="shared" si="7"/>
        <v>0.99165255474452563</v>
      </c>
      <c r="AH61" s="894"/>
    </row>
    <row r="62" spans="1:34" ht="19.2" customHeight="1">
      <c r="A62" s="907"/>
      <c r="B62" s="121">
        <v>0</v>
      </c>
      <c r="C62" s="615"/>
      <c r="D62" s="42"/>
      <c r="E62" s="43"/>
      <c r="F62" s="355" t="s">
        <v>133</v>
      </c>
      <c r="G62" s="134"/>
      <c r="H62" s="45">
        <f t="shared" si="37"/>
        <v>0</v>
      </c>
      <c r="I62" s="601"/>
      <c r="J62" s="46"/>
      <c r="K62" s="44"/>
      <c r="L62" s="86"/>
      <c r="M62" s="62"/>
      <c r="N62" s="44"/>
      <c r="O62" s="47"/>
      <c r="P62" s="165"/>
      <c r="Q62" s="49"/>
      <c r="R62" s="605"/>
      <c r="S62" s="894"/>
      <c r="T62" s="166"/>
      <c r="U62" s="166"/>
      <c r="V62" s="142"/>
      <c r="W62" s="598">
        <f t="shared" si="42"/>
        <v>0</v>
      </c>
      <c r="X62" s="53"/>
      <c r="Y62" s="53"/>
      <c r="Z62" s="54"/>
      <c r="AA62" s="54"/>
      <c r="AB62" s="879"/>
      <c r="AC62" s="879"/>
      <c r="AD62" s="615"/>
      <c r="AE62" s="615"/>
      <c r="AF62" s="48">
        <f t="shared" si="6"/>
        <v>0</v>
      </c>
      <c r="AG62" s="605" t="e">
        <f t="shared" si="7"/>
        <v>#DIV/0!</v>
      </c>
      <c r="AH62" s="894"/>
    </row>
    <row r="63" spans="1:34" ht="19.2" customHeight="1">
      <c r="A63" s="907"/>
      <c r="B63" s="121">
        <v>0</v>
      </c>
      <c r="C63" s="615"/>
      <c r="D63" s="42"/>
      <c r="E63" s="43"/>
      <c r="F63" s="355" t="s">
        <v>133</v>
      </c>
      <c r="G63" s="134"/>
      <c r="H63" s="45">
        <f t="shared" si="37"/>
        <v>0</v>
      </c>
      <c r="I63" s="601"/>
      <c r="J63" s="46"/>
      <c r="K63" s="44"/>
      <c r="L63" s="86"/>
      <c r="M63" s="62" t="s">
        <v>15</v>
      </c>
      <c r="N63" s="44"/>
      <c r="O63" s="47"/>
      <c r="P63" s="165"/>
      <c r="Q63" s="49"/>
      <c r="R63" s="605"/>
      <c r="S63" s="894"/>
      <c r="T63" s="166"/>
      <c r="U63" s="166"/>
      <c r="V63" s="142"/>
      <c r="W63" s="598">
        <f t="shared" si="42"/>
        <v>0</v>
      </c>
      <c r="X63" s="53"/>
      <c r="Y63" s="53"/>
      <c r="Z63" s="54"/>
      <c r="AA63" s="54"/>
      <c r="AB63" s="879"/>
      <c r="AC63" s="879"/>
      <c r="AD63" s="615"/>
      <c r="AE63" s="615"/>
      <c r="AF63" s="48">
        <f t="shared" si="6"/>
        <v>0</v>
      </c>
      <c r="AG63" s="609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01"/>
      <c r="J64" s="167"/>
      <c r="K64" s="61"/>
      <c r="L64" s="86"/>
      <c r="M64" s="62"/>
      <c r="N64" s="44"/>
      <c r="O64" s="47"/>
      <c r="P64" s="165"/>
      <c r="Q64" s="49"/>
      <c r="R64" s="605"/>
      <c r="S64" s="894"/>
      <c r="T64" s="166"/>
      <c r="U64" s="166"/>
      <c r="V64" s="142"/>
      <c r="W64" s="598">
        <f t="shared" si="42"/>
        <v>0</v>
      </c>
      <c r="X64" s="601"/>
      <c r="Y64" s="601"/>
      <c r="Z64" s="54"/>
      <c r="AA64" s="54"/>
      <c r="AB64" s="879"/>
      <c r="AC64" s="879"/>
      <c r="AD64" s="615"/>
      <c r="AE64" s="615"/>
      <c r="AF64" s="48">
        <f t="shared" si="6"/>
        <v>0</v>
      </c>
      <c r="AG64" s="605" t="e">
        <f t="shared" si="7"/>
        <v>#DIV/0!</v>
      </c>
      <c r="AH64" s="894"/>
    </row>
    <row r="65" spans="1:34" ht="19.2" customHeight="1">
      <c r="A65" s="908"/>
      <c r="B65" s="97">
        <v>0</v>
      </c>
      <c r="C65" s="611"/>
      <c r="D65" s="42"/>
      <c r="E65" s="43"/>
      <c r="F65" s="355" t="s">
        <v>133</v>
      </c>
      <c r="G65" s="134"/>
      <c r="H65" s="45">
        <f t="shared" si="37"/>
        <v>0</v>
      </c>
      <c r="I65" s="601"/>
      <c r="J65" s="167"/>
      <c r="K65" s="61"/>
      <c r="L65" s="86"/>
      <c r="M65" s="62"/>
      <c r="N65" s="61"/>
      <c r="O65" s="77"/>
      <c r="P65" s="48"/>
      <c r="Q65" s="49"/>
      <c r="R65" s="605"/>
      <c r="S65" s="894"/>
      <c r="T65" s="166"/>
      <c r="U65" s="166"/>
      <c r="V65" s="142"/>
      <c r="W65" s="598">
        <f t="shared" si="42"/>
        <v>0</v>
      </c>
      <c r="X65" s="601"/>
      <c r="Y65" s="601"/>
      <c r="Z65" s="54"/>
      <c r="AA65" s="54"/>
      <c r="AB65" s="879"/>
      <c r="AC65" s="879"/>
      <c r="AD65" s="615"/>
      <c r="AE65" s="615"/>
      <c r="AF65" s="48">
        <f t="shared" si="6"/>
        <v>0</v>
      </c>
      <c r="AG65" s="605" t="e">
        <f t="shared" si="7"/>
        <v>#DIV/0!</v>
      </c>
      <c r="AH65" s="894"/>
    </row>
    <row r="66" spans="1:34" ht="19.2" customHeight="1">
      <c r="A66" s="908"/>
      <c r="B66" s="97">
        <v>0</v>
      </c>
      <c r="C66" s="611"/>
      <c r="D66" s="42"/>
      <c r="E66" s="43"/>
      <c r="F66" s="355" t="s">
        <v>133</v>
      </c>
      <c r="G66" s="134"/>
      <c r="H66" s="45">
        <f t="shared" si="37"/>
        <v>0</v>
      </c>
      <c r="I66" s="601"/>
      <c r="J66" s="167"/>
      <c r="K66" s="61"/>
      <c r="L66" s="86"/>
      <c r="M66" s="62"/>
      <c r="N66" s="61"/>
      <c r="O66" s="77"/>
      <c r="P66" s="48"/>
      <c r="Q66" s="49"/>
      <c r="R66" s="605"/>
      <c r="S66" s="894"/>
      <c r="T66" s="166"/>
      <c r="U66" s="166"/>
      <c r="V66" s="142"/>
      <c r="W66" s="598">
        <f t="shared" si="42"/>
        <v>0</v>
      </c>
      <c r="X66" s="601"/>
      <c r="Y66" s="601"/>
      <c r="Z66" s="54"/>
      <c r="AA66" s="54"/>
      <c r="AB66" s="879"/>
      <c r="AC66" s="879"/>
      <c r="AD66" s="615"/>
      <c r="AE66" s="615"/>
      <c r="AF66" s="48">
        <f t="shared" si="6"/>
        <v>0</v>
      </c>
      <c r="AG66" s="609" t="e">
        <f t="shared" si="7"/>
        <v>#DIV/0!</v>
      </c>
      <c r="AH66" s="894"/>
    </row>
    <row r="67" spans="1:34" ht="19.2" customHeight="1">
      <c r="A67" s="908"/>
      <c r="B67" s="97">
        <v>0</v>
      </c>
      <c r="C67" s="611"/>
      <c r="D67" s="42"/>
      <c r="E67" s="43"/>
      <c r="F67" s="355" t="s">
        <v>133</v>
      </c>
      <c r="G67" s="134"/>
      <c r="H67" s="45">
        <f>F67*G67</f>
        <v>0</v>
      </c>
      <c r="I67" s="601"/>
      <c r="J67" s="167"/>
      <c r="K67" s="61"/>
      <c r="L67" s="86"/>
      <c r="M67" s="62"/>
      <c r="N67" s="61"/>
      <c r="O67" s="77"/>
      <c r="P67" s="48"/>
      <c r="Q67" s="49"/>
      <c r="R67" s="605"/>
      <c r="S67" s="894"/>
      <c r="T67" s="166"/>
      <c r="U67" s="166"/>
      <c r="V67" s="142"/>
      <c r="W67" s="598">
        <f t="shared" si="42"/>
        <v>0</v>
      </c>
      <c r="X67" s="601"/>
      <c r="Y67" s="601"/>
      <c r="Z67" s="54"/>
      <c r="AA67" s="54"/>
      <c r="AB67" s="879"/>
      <c r="AC67" s="879"/>
      <c r="AD67" s="615"/>
      <c r="AE67" s="615"/>
      <c r="AF67" s="48">
        <f t="shared" si="6"/>
        <v>0</v>
      </c>
      <c r="AG67" s="605" t="e">
        <f t="shared" si="7"/>
        <v>#DIV/0!</v>
      </c>
      <c r="AH67" s="894"/>
    </row>
    <row r="68" spans="1:34" ht="19.2" customHeight="1">
      <c r="A68" s="908"/>
      <c r="B68" s="601">
        <v>0</v>
      </c>
      <c r="C68" s="611"/>
      <c r="D68" s="42"/>
      <c r="E68" s="43"/>
      <c r="F68" s="362" t="s">
        <v>133</v>
      </c>
      <c r="G68" s="134"/>
      <c r="H68" s="45">
        <f>F68*G68</f>
        <v>0</v>
      </c>
      <c r="I68" s="601"/>
      <c r="J68" s="167"/>
      <c r="K68" s="61"/>
      <c r="L68" s="86"/>
      <c r="M68" s="62"/>
      <c r="N68" s="61"/>
      <c r="O68" s="77"/>
      <c r="P68" s="48"/>
      <c r="Q68" s="49"/>
      <c r="R68" s="605"/>
      <c r="S68" s="894"/>
      <c r="T68" s="166"/>
      <c r="U68" s="166"/>
      <c r="V68" s="142"/>
      <c r="W68" s="598">
        <f t="shared" si="42"/>
        <v>0</v>
      </c>
      <c r="X68" s="601"/>
      <c r="Y68" s="601"/>
      <c r="Z68" s="54"/>
      <c r="AA68" s="54"/>
      <c r="AB68" s="879"/>
      <c r="AC68" s="879"/>
      <c r="AD68" s="615"/>
      <c r="AE68" s="615"/>
      <c r="AF68" s="48"/>
      <c r="AG68" s="605"/>
      <c r="AH68" s="894"/>
    </row>
    <row r="69" spans="1:34" ht="19.2" customHeight="1">
      <c r="A69" s="908"/>
      <c r="B69" s="168">
        <v>0</v>
      </c>
      <c r="C69" s="6" t="s">
        <v>251</v>
      </c>
      <c r="D69" s="875" t="s">
        <v>243</v>
      </c>
      <c r="E69" s="875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1477.847721150174</v>
      </c>
      <c r="O69" s="73">
        <f t="shared" si="43"/>
        <v>225.31267406465969</v>
      </c>
      <c r="P69" s="48">
        <f>M69-J69</f>
        <v>0</v>
      </c>
      <c r="Q69" s="49">
        <f>N69-K69</f>
        <v>-22.152278849825962</v>
      </c>
      <c r="R69" s="172">
        <f t="shared" ref="R69:R75" si="44">O69/L69</f>
        <v>0.98574294903288606</v>
      </c>
      <c r="S69" s="894"/>
      <c r="T69" s="141"/>
      <c r="U69" s="141"/>
      <c r="V69" s="44"/>
      <c r="W69" s="59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1</v>
      </c>
      <c r="AF69" s="48">
        <f t="shared" si="6"/>
        <v>-22.152278849825962</v>
      </c>
      <c r="AG69" s="605">
        <f t="shared" si="7"/>
        <v>0.98523181410011607</v>
      </c>
      <c r="AH69" s="894"/>
    </row>
    <row r="70" spans="1:34" ht="19.2" customHeight="1">
      <c r="A70" s="909" t="s">
        <v>252</v>
      </c>
      <c r="B70" s="601" t="s">
        <v>130</v>
      </c>
      <c r="C70" s="97"/>
      <c r="D70" s="42" t="s">
        <v>61</v>
      </c>
      <c r="E70" s="43"/>
      <c r="F70" s="355">
        <v>43.14</v>
      </c>
      <c r="G70" s="57">
        <v>2089</v>
      </c>
      <c r="H70" s="45">
        <f>F70*G70</f>
        <v>90119.46</v>
      </c>
      <c r="I70" s="601"/>
      <c r="J70" s="46">
        <v>17</v>
      </c>
      <c r="K70" s="44">
        <v>1500</v>
      </c>
      <c r="L70" s="47">
        <v>88.235294117647058</v>
      </c>
      <c r="M70" s="599">
        <v>17</v>
      </c>
      <c r="N70" s="44">
        <f t="shared" ref="N70:N75" si="45">G70/W70*60</f>
        <v>1392.6666666666667</v>
      </c>
      <c r="O70" s="47">
        <f t="shared" ref="O70:O75" si="46">N70/M70</f>
        <v>81.921568627450981</v>
      </c>
      <c r="P70" s="48">
        <f t="shared" ref="P70:P75" si="47">M70-J70</f>
        <v>0</v>
      </c>
      <c r="Q70" s="49">
        <f t="shared" ref="Q70:Q75" si="48">O70-L70</f>
        <v>-6.3137254901960773</v>
      </c>
      <c r="R70" s="605">
        <f t="shared" si="44"/>
        <v>0.92844444444444441</v>
      </c>
      <c r="S70" s="894">
        <f>R82</f>
        <v>0.90857607061172863</v>
      </c>
      <c r="T70" s="50">
        <v>0.25</v>
      </c>
      <c r="U70" s="50">
        <v>0.3125</v>
      </c>
      <c r="V70" s="601">
        <v>5</v>
      </c>
      <c r="W70" s="598">
        <f>(U70-T70)*24*60</f>
        <v>90</v>
      </c>
      <c r="X70" s="601"/>
      <c r="Y70" s="601"/>
      <c r="Z70" s="54"/>
      <c r="AA70" s="54"/>
      <c r="AB70" s="879"/>
      <c r="AC70" s="879"/>
      <c r="AD70" s="615"/>
      <c r="AE70" s="615"/>
      <c r="AF70" s="48">
        <f t="shared" si="6"/>
        <v>-107.33333333333326</v>
      </c>
      <c r="AG70" s="605">
        <f t="shared" si="7"/>
        <v>0.92844444444444452</v>
      </c>
      <c r="AH70" s="894">
        <f>AG82</f>
        <v>0.90283643850666861</v>
      </c>
    </row>
    <row r="71" spans="1:34" ht="19.2" customHeight="1">
      <c r="A71" s="909"/>
      <c r="B71" s="601" t="s">
        <v>129</v>
      </c>
      <c r="C71" s="41"/>
      <c r="D71" s="173" t="s">
        <v>197</v>
      </c>
      <c r="E71" s="43"/>
      <c r="F71" s="355">
        <v>62.13</v>
      </c>
      <c r="G71" s="44">
        <v>1980</v>
      </c>
      <c r="H71" s="45">
        <f>F71*G71</f>
        <v>123017.40000000001</v>
      </c>
      <c r="I71" s="601"/>
      <c r="J71" s="46">
        <v>14</v>
      </c>
      <c r="K71" s="174">
        <v>1500</v>
      </c>
      <c r="L71" s="47">
        <v>107.14285714285714</v>
      </c>
      <c r="M71" s="604">
        <v>14</v>
      </c>
      <c r="N71" s="44">
        <f t="shared" si="45"/>
        <v>1466.6666666666661</v>
      </c>
      <c r="O71" s="47">
        <f t="shared" si="46"/>
        <v>104.76190476190472</v>
      </c>
      <c r="P71" s="48">
        <f t="shared" si="47"/>
        <v>0</v>
      </c>
      <c r="Q71" s="49">
        <f t="shared" si="48"/>
        <v>-2.3809523809524222</v>
      </c>
      <c r="R71" s="605">
        <f t="shared" si="44"/>
        <v>0.97777777777777741</v>
      </c>
      <c r="S71" s="894"/>
      <c r="T71" s="50">
        <v>0.31736111111111109</v>
      </c>
      <c r="U71" s="50">
        <v>0.37361111111111112</v>
      </c>
      <c r="V71" s="601">
        <v>7</v>
      </c>
      <c r="W71" s="598">
        <f t="shared" ref="W71:W81" si="49">(U71-T71)*24*60</f>
        <v>81.000000000000028</v>
      </c>
      <c r="X71" s="53"/>
      <c r="Y71" s="53"/>
      <c r="Z71" s="54"/>
      <c r="AA71" s="54"/>
      <c r="AB71" s="879"/>
      <c r="AC71" s="879"/>
      <c r="AD71" s="615"/>
      <c r="AE71" s="615"/>
      <c r="AF71" s="48">
        <f>N71-K71</f>
        <v>-33.33333333333394</v>
      </c>
      <c r="AG71" s="605">
        <f>N71/K71</f>
        <v>0.97777777777777741</v>
      </c>
      <c r="AH71" s="894"/>
    </row>
    <row r="72" spans="1:34" ht="19.2" customHeight="1">
      <c r="A72" s="909"/>
      <c r="B72" s="601" t="s">
        <v>128</v>
      </c>
      <c r="C72" s="66"/>
      <c r="D72" s="173" t="s">
        <v>72</v>
      </c>
      <c r="E72" s="43"/>
      <c r="F72" s="355">
        <v>53.36</v>
      </c>
      <c r="G72" s="44">
        <v>3443.01</v>
      </c>
      <c r="H72" s="45">
        <f t="shared" ref="H72:H80" si="50">F72*G72</f>
        <v>183719.01360000001</v>
      </c>
      <c r="I72" s="601"/>
      <c r="J72" s="87">
        <v>19</v>
      </c>
      <c r="K72" s="57">
        <v>1636</v>
      </c>
      <c r="L72" s="86">
        <v>86.10526315789474</v>
      </c>
      <c r="M72" s="599">
        <v>19</v>
      </c>
      <c r="N72" s="44">
        <f t="shared" si="45"/>
        <v>1359.0828947368418</v>
      </c>
      <c r="O72" s="47">
        <f t="shared" si="46"/>
        <v>71.530678670360089</v>
      </c>
      <c r="P72" s="48">
        <f t="shared" si="47"/>
        <v>0</v>
      </c>
      <c r="Q72" s="49">
        <f t="shared" si="48"/>
        <v>-14.574584487534651</v>
      </c>
      <c r="R72" s="605">
        <f t="shared" si="44"/>
        <v>0.83073526573156575</v>
      </c>
      <c r="S72" s="894"/>
      <c r="T72" s="50">
        <v>0.38958333333333334</v>
      </c>
      <c r="U72" s="50">
        <v>0.49513888888888891</v>
      </c>
      <c r="V72" s="601">
        <v>23</v>
      </c>
      <c r="W72" s="598">
        <f t="shared" si="49"/>
        <v>152.00000000000003</v>
      </c>
      <c r="X72" s="53">
        <v>0.37847222222222227</v>
      </c>
      <c r="Y72" s="53">
        <v>0.3888888888888889</v>
      </c>
      <c r="Z72" s="54"/>
      <c r="AA72" s="54"/>
      <c r="AB72" s="879"/>
      <c r="AC72" s="879"/>
      <c r="AD72" s="615"/>
      <c r="AE72" s="615"/>
      <c r="AF72" s="48">
        <f>N72-K72</f>
        <v>-276.91710526315819</v>
      </c>
      <c r="AG72" s="605">
        <f>N72/K72</f>
        <v>0.83073526573156586</v>
      </c>
      <c r="AH72" s="894"/>
    </row>
    <row r="73" spans="1:34" ht="19.2" customHeight="1">
      <c r="A73" s="909"/>
      <c r="B73" s="601" t="s">
        <v>128</v>
      </c>
      <c r="C73" s="175"/>
      <c r="D73" s="176" t="s">
        <v>73</v>
      </c>
      <c r="E73" s="177"/>
      <c r="F73" s="355">
        <v>53.76</v>
      </c>
      <c r="G73" s="44">
        <v>2158.4</v>
      </c>
      <c r="H73" s="45">
        <f t="shared" si="50"/>
        <v>116035.584</v>
      </c>
      <c r="I73" s="615"/>
      <c r="J73" s="178">
        <v>16</v>
      </c>
      <c r="K73" s="179">
        <v>1440</v>
      </c>
      <c r="L73" s="86">
        <v>90</v>
      </c>
      <c r="M73" s="604">
        <v>16</v>
      </c>
      <c r="N73" s="44">
        <f t="shared" si="45"/>
        <v>1349.0000000000005</v>
      </c>
      <c r="O73" s="47">
        <f t="shared" si="46"/>
        <v>84.312500000000028</v>
      </c>
      <c r="P73" s="48">
        <f t="shared" si="47"/>
        <v>0</v>
      </c>
      <c r="Q73" s="49">
        <f t="shared" si="48"/>
        <v>-5.6874999999999716</v>
      </c>
      <c r="R73" s="605">
        <f t="shared" si="44"/>
        <v>0.93680555555555589</v>
      </c>
      <c r="S73" s="894"/>
      <c r="T73" s="50">
        <v>0.53541666666666665</v>
      </c>
      <c r="U73" s="50">
        <v>0.6020833333333333</v>
      </c>
      <c r="V73" s="601">
        <v>5</v>
      </c>
      <c r="W73" s="598">
        <f t="shared" si="49"/>
        <v>95.999999999999972</v>
      </c>
      <c r="X73" s="180"/>
      <c r="Y73" s="180"/>
      <c r="Z73" s="124"/>
      <c r="AA73" s="124"/>
      <c r="AB73" s="879"/>
      <c r="AC73" s="879"/>
      <c r="AD73" s="615"/>
      <c r="AE73" s="615"/>
      <c r="AF73" s="48">
        <f>N73-K73</f>
        <v>-90.999999999999545</v>
      </c>
      <c r="AG73" s="605">
        <f>N73/K73</f>
        <v>0.93680555555555589</v>
      </c>
      <c r="AH73" s="894"/>
    </row>
    <row r="74" spans="1:34" ht="19.2" customHeight="1">
      <c r="A74" s="909"/>
      <c r="B74" s="601" t="s">
        <v>128</v>
      </c>
      <c r="C74" s="175"/>
      <c r="D74" s="176" t="s">
        <v>74</v>
      </c>
      <c r="E74" s="177"/>
      <c r="F74" s="355">
        <v>47.51</v>
      </c>
      <c r="G74" s="44">
        <v>2354</v>
      </c>
      <c r="H74" s="45">
        <f t="shared" si="50"/>
        <v>111838.54</v>
      </c>
      <c r="I74" s="601"/>
      <c r="J74" s="46">
        <v>17</v>
      </c>
      <c r="K74" s="174">
        <v>1440</v>
      </c>
      <c r="L74" s="47">
        <v>84.705882352941174</v>
      </c>
      <c r="M74" s="599">
        <v>17</v>
      </c>
      <c r="N74" s="44">
        <f t="shared" si="45"/>
        <v>1345.1428571428578</v>
      </c>
      <c r="O74" s="47">
        <f t="shared" si="46"/>
        <v>79.126050420168099</v>
      </c>
      <c r="P74" s="48">
        <f t="shared" si="47"/>
        <v>0</v>
      </c>
      <c r="Q74" s="49">
        <f t="shared" si="48"/>
        <v>-5.5798319327730752</v>
      </c>
      <c r="R74" s="605">
        <f t="shared" si="44"/>
        <v>0.93412698412698447</v>
      </c>
      <c r="S74" s="894"/>
      <c r="T74" s="50">
        <v>0.61736111111111103</v>
      </c>
      <c r="U74" s="50">
        <v>0.69027777777777766</v>
      </c>
      <c r="V74" s="601">
        <v>22</v>
      </c>
      <c r="W74" s="598">
        <f t="shared" si="49"/>
        <v>104.99999999999994</v>
      </c>
      <c r="X74" s="180">
        <v>0.6069444444444444</v>
      </c>
      <c r="Y74" s="180">
        <v>0.6166666666666667</v>
      </c>
      <c r="Z74" s="124"/>
      <c r="AA74" s="124"/>
      <c r="AB74" s="879"/>
      <c r="AC74" s="879"/>
      <c r="AD74" s="615"/>
      <c r="AE74" s="615"/>
      <c r="AF74" s="48">
        <f t="shared" ref="AF74:AF80" si="51">N74-K74</f>
        <v>-94.857142857142208</v>
      </c>
      <c r="AG74" s="605">
        <f t="shared" ref="AG74:AG80" si="52">N74/K74</f>
        <v>0.93412698412698458</v>
      </c>
      <c r="AH74" s="894"/>
    </row>
    <row r="75" spans="1:34" ht="19.2" customHeight="1">
      <c r="A75" s="909"/>
      <c r="B75" s="601" t="s">
        <v>128</v>
      </c>
      <c r="C75" s="66"/>
      <c r="D75" s="173" t="s">
        <v>72</v>
      </c>
      <c r="E75" s="43"/>
      <c r="F75" s="355">
        <v>53.36</v>
      </c>
      <c r="G75" s="57">
        <v>1620.24</v>
      </c>
      <c r="H75" s="45">
        <f t="shared" si="50"/>
        <v>86456.006399999998</v>
      </c>
      <c r="I75" s="601">
        <v>1</v>
      </c>
      <c r="J75" s="87">
        <v>19</v>
      </c>
      <c r="K75" s="57">
        <v>1636</v>
      </c>
      <c r="L75" s="86">
        <v>86.10526315789474</v>
      </c>
      <c r="M75" s="599">
        <v>19</v>
      </c>
      <c r="N75" s="44">
        <f t="shared" si="45"/>
        <v>1350.1999999999989</v>
      </c>
      <c r="O75" s="47">
        <f t="shared" si="46"/>
        <v>71.06315789473679</v>
      </c>
      <c r="P75" s="48">
        <f t="shared" si="47"/>
        <v>0</v>
      </c>
      <c r="Q75" s="49">
        <f t="shared" si="48"/>
        <v>-15.04210526315795</v>
      </c>
      <c r="R75" s="605">
        <f t="shared" si="44"/>
        <v>0.82530562347188197</v>
      </c>
      <c r="S75" s="894"/>
      <c r="T75" s="50">
        <v>0.69513888888888875</v>
      </c>
      <c r="U75" s="50">
        <v>0.7451388888888888</v>
      </c>
      <c r="V75" s="601">
        <v>7</v>
      </c>
      <c r="W75" s="598">
        <f t="shared" si="49"/>
        <v>72.000000000000057</v>
      </c>
      <c r="X75" s="180"/>
      <c r="Y75" s="180"/>
      <c r="Z75" s="124"/>
      <c r="AA75" s="124"/>
      <c r="AB75" s="879"/>
      <c r="AC75" s="879"/>
      <c r="AD75" s="615">
        <v>1</v>
      </c>
      <c r="AE75" s="615"/>
      <c r="AF75" s="48">
        <f t="shared" si="51"/>
        <v>-285.80000000000109</v>
      </c>
      <c r="AG75" s="605">
        <f t="shared" si="52"/>
        <v>0.82530562347188197</v>
      </c>
      <c r="AH75" s="894"/>
    </row>
    <row r="76" spans="1:34" ht="19.2" customHeight="1">
      <c r="A76" s="909"/>
      <c r="B76" s="601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01"/>
      <c r="J76" s="178"/>
      <c r="K76" s="179"/>
      <c r="L76" s="86"/>
      <c r="M76" s="604"/>
      <c r="N76" s="44"/>
      <c r="O76" s="47"/>
      <c r="P76" s="48"/>
      <c r="Q76" s="49"/>
      <c r="R76" s="605"/>
      <c r="S76" s="894"/>
      <c r="T76" s="50"/>
      <c r="U76" s="50"/>
      <c r="V76" s="601" t="s">
        <v>15</v>
      </c>
      <c r="W76" s="598">
        <f t="shared" si="49"/>
        <v>0</v>
      </c>
      <c r="X76" s="180"/>
      <c r="Y76" s="180"/>
      <c r="Z76" s="124"/>
      <c r="AA76" s="124"/>
      <c r="AB76" s="879"/>
      <c r="AC76" s="879"/>
      <c r="AD76" s="615"/>
      <c r="AE76" s="615"/>
      <c r="AF76" s="48">
        <f t="shared" si="51"/>
        <v>0</v>
      </c>
      <c r="AG76" s="605" t="e">
        <f t="shared" si="52"/>
        <v>#DIV/0!</v>
      </c>
      <c r="AH76" s="894"/>
    </row>
    <row r="77" spans="1:34" ht="19.2" customHeight="1">
      <c r="A77" s="909"/>
      <c r="B77" s="601">
        <v>0</v>
      </c>
      <c r="C77" s="611"/>
      <c r="D77" s="42"/>
      <c r="E77" s="43"/>
      <c r="F77" s="355" t="s">
        <v>133</v>
      </c>
      <c r="G77" s="174"/>
      <c r="H77" s="45">
        <f t="shared" si="50"/>
        <v>0</v>
      </c>
      <c r="I77" s="615"/>
      <c r="J77" s="46"/>
      <c r="K77" s="174"/>
      <c r="L77" s="47"/>
      <c r="M77" s="604"/>
      <c r="N77" s="44"/>
      <c r="O77" s="47"/>
      <c r="P77" s="48"/>
      <c r="Q77" s="49"/>
      <c r="R77" s="605"/>
      <c r="S77" s="894"/>
      <c r="T77" s="50"/>
      <c r="U77" s="50"/>
      <c r="V77" s="601"/>
      <c r="W77" s="598">
        <f t="shared" si="49"/>
        <v>0</v>
      </c>
      <c r="X77" s="180"/>
      <c r="Y77" s="180"/>
      <c r="Z77" s="124"/>
      <c r="AA77" s="124"/>
      <c r="AB77" s="879"/>
      <c r="AC77" s="879"/>
      <c r="AD77" s="615"/>
      <c r="AE77" s="615"/>
      <c r="AF77" s="48">
        <f t="shared" si="51"/>
        <v>0</v>
      </c>
      <c r="AG77" s="605" t="e">
        <f t="shared" si="52"/>
        <v>#DIV/0!</v>
      </c>
      <c r="AH77" s="894"/>
    </row>
    <row r="78" spans="1:34" ht="19.2" customHeight="1">
      <c r="A78" s="909"/>
      <c r="B78" s="601">
        <v>0</v>
      </c>
      <c r="C78" s="611"/>
      <c r="D78" s="42"/>
      <c r="E78" s="43"/>
      <c r="F78" s="355" t="s">
        <v>133</v>
      </c>
      <c r="G78" s="57"/>
      <c r="H78" s="45">
        <f t="shared" si="50"/>
        <v>0</v>
      </c>
      <c r="I78" s="615"/>
      <c r="J78" s="87"/>
      <c r="K78" s="57"/>
      <c r="L78" s="86"/>
      <c r="M78" s="604"/>
      <c r="N78" s="44"/>
      <c r="O78" s="47"/>
      <c r="P78" s="48"/>
      <c r="Q78" s="49"/>
      <c r="R78" s="605"/>
      <c r="S78" s="894"/>
      <c r="T78" s="50"/>
      <c r="U78" s="50"/>
      <c r="V78" s="601"/>
      <c r="W78" s="598">
        <f t="shared" si="49"/>
        <v>0</v>
      </c>
      <c r="X78" s="180"/>
      <c r="Y78" s="180"/>
      <c r="Z78" s="124"/>
      <c r="AA78" s="124"/>
      <c r="AB78" s="879"/>
      <c r="AC78" s="879"/>
      <c r="AD78" s="615"/>
      <c r="AE78" s="615"/>
      <c r="AF78" s="48">
        <f t="shared" si="51"/>
        <v>0</v>
      </c>
      <c r="AG78" s="605" t="e">
        <f t="shared" si="52"/>
        <v>#DIV/0!</v>
      </c>
      <c r="AH78" s="894"/>
    </row>
    <row r="79" spans="1:34" ht="19.2" customHeight="1">
      <c r="A79" s="909"/>
      <c r="B79" s="601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5"/>
      <c r="J79" s="87"/>
      <c r="K79" s="57"/>
      <c r="L79" s="86"/>
      <c r="M79" s="604"/>
      <c r="N79" s="57"/>
      <c r="O79" s="181"/>
      <c r="P79" s="108"/>
      <c r="Q79" s="182"/>
      <c r="R79" s="109"/>
      <c r="S79" s="894"/>
      <c r="T79" s="50"/>
      <c r="U79" s="50"/>
      <c r="V79" s="601"/>
      <c r="W79" s="598">
        <f t="shared" si="49"/>
        <v>0</v>
      </c>
      <c r="X79" s="180"/>
      <c r="Y79" s="180"/>
      <c r="Z79" s="124"/>
      <c r="AA79" s="124"/>
      <c r="AB79" s="879"/>
      <c r="AC79" s="879"/>
      <c r="AD79" s="615"/>
      <c r="AE79" s="615"/>
      <c r="AF79" s="48">
        <f t="shared" si="51"/>
        <v>0</v>
      </c>
      <c r="AG79" s="605" t="e">
        <f t="shared" si="52"/>
        <v>#DIV/0!</v>
      </c>
      <c r="AH79" s="894"/>
    </row>
    <row r="80" spans="1:34" ht="19.2" customHeight="1">
      <c r="A80" s="909"/>
      <c r="B80" s="601">
        <v>0</v>
      </c>
      <c r="C80" s="611"/>
      <c r="D80" s="42"/>
      <c r="E80" s="43"/>
      <c r="F80" s="355"/>
      <c r="G80" s="57"/>
      <c r="H80" s="45">
        <f t="shared" si="50"/>
        <v>0</v>
      </c>
      <c r="I80" s="615"/>
      <c r="J80" s="87"/>
      <c r="K80" s="57"/>
      <c r="L80" s="86"/>
      <c r="M80" s="604"/>
      <c r="N80" s="57"/>
      <c r="O80" s="183"/>
      <c r="P80" s="54"/>
      <c r="Q80" s="88"/>
      <c r="R80" s="614"/>
      <c r="S80" s="894"/>
      <c r="T80" s="50"/>
      <c r="U80" s="50"/>
      <c r="V80" s="601"/>
      <c r="W80" s="598">
        <f t="shared" si="49"/>
        <v>0</v>
      </c>
      <c r="X80" s="180"/>
      <c r="Y80" s="180"/>
      <c r="Z80" s="124"/>
      <c r="AA80" s="124"/>
      <c r="AB80" s="879"/>
      <c r="AC80" s="879"/>
      <c r="AD80" s="615"/>
      <c r="AE80" s="615"/>
      <c r="AF80" s="48">
        <f t="shared" si="51"/>
        <v>0</v>
      </c>
      <c r="AG80" s="605" t="e">
        <f t="shared" si="52"/>
        <v>#DIV/0!</v>
      </c>
      <c r="AH80" s="894"/>
    </row>
    <row r="81" spans="1:34" ht="19.2" customHeight="1">
      <c r="A81" s="909"/>
      <c r="B81" s="601">
        <v>0</v>
      </c>
      <c r="C81" s="611"/>
      <c r="D81" s="42"/>
      <c r="E81" s="43"/>
      <c r="F81" s="362"/>
      <c r="G81" s="57"/>
      <c r="H81" s="84"/>
      <c r="I81" s="615"/>
      <c r="J81" s="87"/>
      <c r="K81" s="57"/>
      <c r="L81" s="86"/>
      <c r="M81" s="604"/>
      <c r="N81" s="57"/>
      <c r="O81" s="183"/>
      <c r="P81" s="54"/>
      <c r="Q81" s="88"/>
      <c r="R81" s="614"/>
      <c r="S81" s="894"/>
      <c r="T81" s="50"/>
      <c r="U81" s="50"/>
      <c r="V81" s="601"/>
      <c r="W81" s="598">
        <f t="shared" si="49"/>
        <v>0</v>
      </c>
      <c r="X81" s="180"/>
      <c r="Y81" s="180"/>
      <c r="Z81" s="124"/>
      <c r="AA81" s="124"/>
      <c r="AB81" s="879"/>
      <c r="AC81" s="879"/>
      <c r="AD81" s="615"/>
      <c r="AE81" s="615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1272</v>
      </c>
      <c r="D82" s="875" t="s">
        <v>1273</v>
      </c>
      <c r="E82" s="875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1377.1265142021718</v>
      </c>
      <c r="O82" s="184">
        <f t="shared" si="53"/>
        <v>82.119310062436782</v>
      </c>
      <c r="P82" s="116">
        <f>M82-J82</f>
        <v>0</v>
      </c>
      <c r="Q82" s="117">
        <f>N82-K82</f>
        <v>-148.20681913116141</v>
      </c>
      <c r="R82" s="172">
        <f>O82/L82</f>
        <v>0.90857607061172863</v>
      </c>
      <c r="S82" s="894"/>
      <c r="T82" s="50"/>
      <c r="U82" s="50"/>
      <c r="V82" s="601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-148.20681913116141</v>
      </c>
      <c r="AG82" s="605">
        <f>N82/K82</f>
        <v>0.90283643850666861</v>
      </c>
      <c r="AH82" s="894"/>
    </row>
    <row r="83" spans="1:34" ht="19.2" customHeight="1">
      <c r="A83" s="902" t="s">
        <v>1274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2359.1</v>
      </c>
      <c r="H83" s="84">
        <f t="shared" ref="H83:H94" si="54">F83*G83</f>
        <v>119535.59699999999</v>
      </c>
      <c r="I83" s="615"/>
      <c r="J83" s="87">
        <v>19</v>
      </c>
      <c r="K83" s="57">
        <v>1500</v>
      </c>
      <c r="L83" s="86">
        <v>78.94736842105263</v>
      </c>
      <c r="M83" s="604">
        <v>19</v>
      </c>
      <c r="N83" s="57">
        <f t="shared" ref="N83:N90" si="55">G83/W83*60</f>
        <v>1335.3396226415091</v>
      </c>
      <c r="O83" s="183">
        <f t="shared" ref="O83:O90" si="56">N83/M83</f>
        <v>70.281032770605748</v>
      </c>
      <c r="P83" s="54">
        <f t="shared" ref="P83:P90" si="57">M83-J83</f>
        <v>0</v>
      </c>
      <c r="Q83" s="88">
        <f t="shared" ref="Q83:Q90" si="58">O83-L83</f>
        <v>-8.6663356504468823</v>
      </c>
      <c r="R83" s="185">
        <f t="shared" ref="R83:R90" si="59">O83/L83</f>
        <v>0.89022641509433953</v>
      </c>
      <c r="S83" s="894">
        <f>R95</f>
        <v>0.86764627226128399</v>
      </c>
      <c r="T83" s="50">
        <v>0.33333333333333331</v>
      </c>
      <c r="U83" s="50">
        <v>0.40694444444444444</v>
      </c>
      <c r="V83" s="601">
        <v>5</v>
      </c>
      <c r="W83" s="598">
        <f t="shared" ref="W83:W93" si="60">(U83-T83)*24*60</f>
        <v>106.00000000000003</v>
      </c>
      <c r="X83" s="53"/>
      <c r="Y83" s="53"/>
      <c r="Z83" s="54"/>
      <c r="AA83" s="54"/>
      <c r="AB83" s="879"/>
      <c r="AC83" s="879"/>
      <c r="AD83" s="615"/>
      <c r="AE83" s="615"/>
      <c r="AF83" s="48">
        <f t="shared" ref="AF83:AF173" si="61">N83-K83</f>
        <v>-164.6603773584909</v>
      </c>
      <c r="AG83" s="605">
        <f t="shared" ref="AG83:AG173" si="62">N83/K83</f>
        <v>0.89022641509433942</v>
      </c>
      <c r="AH83" s="894">
        <f>AG95</f>
        <v>0.86726615376985994</v>
      </c>
    </row>
    <row r="84" spans="1:34" ht="19.2" customHeight="1">
      <c r="A84" s="903"/>
      <c r="B84" s="110" t="s">
        <v>128</v>
      </c>
      <c r="C84" s="611"/>
      <c r="D84" s="186" t="s">
        <v>185</v>
      </c>
      <c r="E84" s="43"/>
      <c r="F84" s="362">
        <v>61.02</v>
      </c>
      <c r="G84" s="44">
        <v>2510</v>
      </c>
      <c r="H84" s="84">
        <f t="shared" si="54"/>
        <v>153160.20000000001</v>
      </c>
      <c r="I84" s="601"/>
      <c r="J84" s="87">
        <v>17</v>
      </c>
      <c r="K84" s="57">
        <v>1440</v>
      </c>
      <c r="L84" s="86">
        <v>84.705882352941174</v>
      </c>
      <c r="M84" s="604">
        <v>17</v>
      </c>
      <c r="N84" s="57">
        <f t="shared" si="55"/>
        <v>1332.7433628318583</v>
      </c>
      <c r="O84" s="183">
        <f t="shared" si="56"/>
        <v>78.396668401874024</v>
      </c>
      <c r="P84" s="54">
        <f t="shared" si="57"/>
        <v>0</v>
      </c>
      <c r="Q84" s="88">
        <f t="shared" si="58"/>
        <v>-6.3092139510671501</v>
      </c>
      <c r="R84" s="185">
        <f t="shared" si="59"/>
        <v>0.92551622418879054</v>
      </c>
      <c r="S84" s="894"/>
      <c r="T84" s="50">
        <v>0.42222222222222222</v>
      </c>
      <c r="U84" s="50">
        <v>0.50069444444444444</v>
      </c>
      <c r="V84" s="601">
        <v>22</v>
      </c>
      <c r="W84" s="598">
        <f t="shared" si="60"/>
        <v>113</v>
      </c>
      <c r="X84" s="53">
        <v>0.41111111111111115</v>
      </c>
      <c r="Y84" s="53">
        <v>0.42083333333333334</v>
      </c>
      <c r="Z84" s="54"/>
      <c r="AA84" s="54"/>
      <c r="AB84" s="879"/>
      <c r="AC84" s="879"/>
      <c r="AD84" s="615"/>
      <c r="AE84" s="615"/>
      <c r="AF84" s="48">
        <f t="shared" si="61"/>
        <v>-107.25663716814165</v>
      </c>
      <c r="AG84" s="605">
        <f t="shared" si="62"/>
        <v>0.92551622418879054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1043</v>
      </c>
      <c r="H85" s="84">
        <f t="shared" si="54"/>
        <v>56415.87</v>
      </c>
      <c r="I85" s="601"/>
      <c r="J85" s="87">
        <v>20</v>
      </c>
      <c r="K85" s="57">
        <v>1350</v>
      </c>
      <c r="L85" s="86">
        <v>67.5</v>
      </c>
      <c r="M85" s="604">
        <v>20</v>
      </c>
      <c r="N85" s="57">
        <f t="shared" si="55"/>
        <v>1117.5000000000041</v>
      </c>
      <c r="O85" s="183">
        <f t="shared" si="56"/>
        <v>55.875000000000206</v>
      </c>
      <c r="P85" s="54">
        <f t="shared" si="57"/>
        <v>0</v>
      </c>
      <c r="Q85" s="88">
        <f t="shared" si="58"/>
        <v>-11.624999999999794</v>
      </c>
      <c r="R85" s="185">
        <f t="shared" si="59"/>
        <v>0.82777777777778083</v>
      </c>
      <c r="S85" s="894"/>
      <c r="T85" s="50">
        <v>0.54375000000000007</v>
      </c>
      <c r="U85" s="50">
        <v>0.58263888888888882</v>
      </c>
      <c r="V85" s="601">
        <v>5</v>
      </c>
      <c r="W85" s="598">
        <f t="shared" si="60"/>
        <v>55.999999999999801</v>
      </c>
      <c r="X85" s="53"/>
      <c r="Y85" s="53"/>
      <c r="Z85" s="54"/>
      <c r="AA85" s="54"/>
      <c r="AB85" s="879"/>
      <c r="AC85" s="879"/>
      <c r="AD85" s="615"/>
      <c r="AE85" s="615"/>
      <c r="AF85" s="48">
        <f t="shared" si="61"/>
        <v>-232.49999999999591</v>
      </c>
      <c r="AG85" s="605">
        <f t="shared" si="62"/>
        <v>0.82777777777778083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2391</v>
      </c>
      <c r="H86" s="84">
        <f t="shared" si="54"/>
        <v>146066.19</v>
      </c>
      <c r="I86" s="601"/>
      <c r="J86" s="87">
        <v>17</v>
      </c>
      <c r="K86" s="57">
        <v>1440</v>
      </c>
      <c r="L86" s="86">
        <v>84.705882352941174</v>
      </c>
      <c r="M86" s="604">
        <v>17</v>
      </c>
      <c r="N86" s="57">
        <f t="shared" si="55"/>
        <v>1247.4782608695643</v>
      </c>
      <c r="O86" s="183">
        <f t="shared" si="56"/>
        <v>73.381074168797909</v>
      </c>
      <c r="P86" s="54">
        <f t="shared" si="57"/>
        <v>0</v>
      </c>
      <c r="Q86" s="88">
        <f t="shared" si="58"/>
        <v>-11.324808184143265</v>
      </c>
      <c r="R86" s="185">
        <f t="shared" si="59"/>
        <v>0.86630434782608645</v>
      </c>
      <c r="S86" s="894"/>
      <c r="T86" s="50">
        <v>0.58749999999999991</v>
      </c>
      <c r="U86" s="50">
        <v>0.66736111111111107</v>
      </c>
      <c r="V86" s="601">
        <v>7</v>
      </c>
      <c r="W86" s="598">
        <f t="shared" si="60"/>
        <v>115.00000000000007</v>
      </c>
      <c r="X86" s="53"/>
      <c r="Y86" s="53"/>
      <c r="Z86" s="54"/>
      <c r="AA86" s="54"/>
      <c r="AB86" s="879"/>
      <c r="AC86" s="879"/>
      <c r="AD86" s="615"/>
      <c r="AE86" s="615"/>
      <c r="AF86" s="48">
        <f t="shared" si="61"/>
        <v>-192.52173913043566</v>
      </c>
      <c r="AG86" s="605">
        <f t="shared" si="62"/>
        <v>0.86630434782608634</v>
      </c>
      <c r="AH86" s="894"/>
    </row>
    <row r="87" spans="1:34" ht="19.2" customHeight="1">
      <c r="A87" s="903"/>
      <c r="B87" s="110" t="s">
        <v>129</v>
      </c>
      <c r="C87" s="97"/>
      <c r="D87" s="186" t="s">
        <v>817</v>
      </c>
      <c r="E87" s="43"/>
      <c r="F87" s="362">
        <v>49.91</v>
      </c>
      <c r="G87" s="44">
        <v>1404.36</v>
      </c>
      <c r="H87" s="84">
        <f t="shared" si="54"/>
        <v>70091.607599999988</v>
      </c>
      <c r="I87" s="601">
        <v>1</v>
      </c>
      <c r="J87" s="87">
        <v>17</v>
      </c>
      <c r="K87" s="57">
        <v>1565</v>
      </c>
      <c r="L87" s="86">
        <v>92.058823529411768</v>
      </c>
      <c r="M87" s="604">
        <v>17</v>
      </c>
      <c r="N87" s="57">
        <f t="shared" si="55"/>
        <v>1337.4857142857156</v>
      </c>
      <c r="O87" s="183">
        <f t="shared" si="56"/>
        <v>78.675630252100916</v>
      </c>
      <c r="P87" s="54">
        <f t="shared" si="57"/>
        <v>0</v>
      </c>
      <c r="Q87" s="88">
        <f t="shared" si="58"/>
        <v>-13.383193277310852</v>
      </c>
      <c r="R87" s="185">
        <f t="shared" si="59"/>
        <v>0.85462345960748598</v>
      </c>
      <c r="S87" s="894"/>
      <c r="T87" s="50">
        <v>0.68333333333333335</v>
      </c>
      <c r="U87" s="50">
        <v>0.7270833333333333</v>
      </c>
      <c r="V87" s="601">
        <v>23</v>
      </c>
      <c r="W87" s="598">
        <f t="shared" si="60"/>
        <v>62.999999999999936</v>
      </c>
      <c r="X87" s="53">
        <v>0.67222222222222217</v>
      </c>
      <c r="Y87" s="53">
        <v>0.68194444444444446</v>
      </c>
      <c r="Z87" s="54"/>
      <c r="AA87" s="54"/>
      <c r="AB87" s="879"/>
      <c r="AC87" s="879"/>
      <c r="AD87" s="615"/>
      <c r="AE87" s="615"/>
      <c r="AF87" s="48">
        <f t="shared" si="61"/>
        <v>-227.51428571428437</v>
      </c>
      <c r="AG87" s="605">
        <f t="shared" si="62"/>
        <v>0.85462345960748598</v>
      </c>
      <c r="AH87" s="894"/>
    </row>
    <row r="88" spans="1:34" ht="19.2" customHeight="1">
      <c r="A88" s="903"/>
      <c r="B88" s="110" t="s">
        <v>129</v>
      </c>
      <c r="C88" s="611"/>
      <c r="D88" s="186" t="s">
        <v>62</v>
      </c>
      <c r="E88" s="43"/>
      <c r="F88" s="362">
        <v>38.39</v>
      </c>
      <c r="G88" s="57">
        <v>894.94999999999993</v>
      </c>
      <c r="H88" s="84">
        <f t="shared" si="54"/>
        <v>34357.130499999999</v>
      </c>
      <c r="I88" s="601">
        <v>1</v>
      </c>
      <c r="J88" s="87">
        <v>17</v>
      </c>
      <c r="K88" s="57">
        <v>1565</v>
      </c>
      <c r="L88" s="86">
        <v>92.058823529411768</v>
      </c>
      <c r="M88" s="604">
        <v>17</v>
      </c>
      <c r="N88" s="57">
        <f t="shared" si="55"/>
        <v>1342.4249999999995</v>
      </c>
      <c r="O88" s="183">
        <f t="shared" si="56"/>
        <v>78.966176470588209</v>
      </c>
      <c r="P88" s="54">
        <f t="shared" si="57"/>
        <v>0</v>
      </c>
      <c r="Q88" s="88">
        <f t="shared" si="58"/>
        <v>-13.092647058823559</v>
      </c>
      <c r="R88" s="185">
        <f t="shared" si="59"/>
        <v>0.85777955271565465</v>
      </c>
      <c r="S88" s="894"/>
      <c r="T88" s="50">
        <v>0.73263888888888884</v>
      </c>
      <c r="U88" s="50">
        <v>0.76041666666666663</v>
      </c>
      <c r="V88" s="601">
        <v>8</v>
      </c>
      <c r="W88" s="598">
        <f t="shared" si="60"/>
        <v>40.000000000000014</v>
      </c>
      <c r="X88" s="53"/>
      <c r="Y88" s="53"/>
      <c r="Z88" s="54"/>
      <c r="AA88" s="54"/>
      <c r="AB88" s="879"/>
      <c r="AC88" s="879"/>
      <c r="AD88" s="615"/>
      <c r="AE88" s="615"/>
      <c r="AF88" s="48">
        <f t="shared" si="61"/>
        <v>-222.5750000000005</v>
      </c>
      <c r="AG88" s="605">
        <f t="shared" si="62"/>
        <v>0.85777955271565465</v>
      </c>
      <c r="AH88" s="894"/>
    </row>
    <row r="89" spans="1:34" ht="19.2" customHeight="1">
      <c r="A89" s="903"/>
      <c r="B89" s="110" t="s">
        <v>129</v>
      </c>
      <c r="C89" s="611"/>
      <c r="D89" s="42" t="s">
        <v>206</v>
      </c>
      <c r="E89" s="43"/>
      <c r="F89" s="362">
        <v>50.67</v>
      </c>
      <c r="G89" s="114">
        <v>1445.9</v>
      </c>
      <c r="H89" s="84">
        <f t="shared" si="54"/>
        <v>73263.753000000012</v>
      </c>
      <c r="I89" s="601">
        <v>1</v>
      </c>
      <c r="J89" s="87">
        <v>19</v>
      </c>
      <c r="K89" s="57">
        <v>1500</v>
      </c>
      <c r="L89" s="86">
        <v>78.94736842105263</v>
      </c>
      <c r="M89" s="604">
        <v>19</v>
      </c>
      <c r="N89" s="57">
        <f t="shared" si="55"/>
        <v>1334.6769230769246</v>
      </c>
      <c r="O89" s="183">
        <f t="shared" si="56"/>
        <v>70.246153846153931</v>
      </c>
      <c r="P89" s="54">
        <f t="shared" si="57"/>
        <v>0</v>
      </c>
      <c r="Q89" s="88">
        <f t="shared" si="58"/>
        <v>-8.7012145748986995</v>
      </c>
      <c r="R89" s="185">
        <f t="shared" si="59"/>
        <v>0.88978461538461651</v>
      </c>
      <c r="S89" s="894"/>
      <c r="T89" s="50">
        <v>0.76527777777777772</v>
      </c>
      <c r="U89" s="50">
        <v>0.81041666666666656</v>
      </c>
      <c r="V89" s="601">
        <v>7</v>
      </c>
      <c r="W89" s="598">
        <f t="shared" si="60"/>
        <v>64.999999999999929</v>
      </c>
      <c r="X89" s="53"/>
      <c r="Y89" s="53"/>
      <c r="Z89" s="54"/>
      <c r="AA89" s="54"/>
      <c r="AB89" s="879"/>
      <c r="AC89" s="879"/>
      <c r="AD89" s="615"/>
      <c r="AE89" s="615"/>
      <c r="AF89" s="48">
        <f t="shared" si="61"/>
        <v>-165.3230769230754</v>
      </c>
      <c r="AG89" s="605">
        <f t="shared" si="62"/>
        <v>0.8897846153846164</v>
      </c>
      <c r="AH89" s="894"/>
    </row>
    <row r="90" spans="1:34" ht="19.2" customHeight="1">
      <c r="A90" s="903"/>
      <c r="B90" s="110" t="s">
        <v>129</v>
      </c>
      <c r="C90" s="611"/>
      <c r="D90" s="42" t="s">
        <v>189</v>
      </c>
      <c r="E90" s="43"/>
      <c r="F90" s="362">
        <v>56.43</v>
      </c>
      <c r="G90" s="127">
        <v>345.20000000000005</v>
      </c>
      <c r="H90" s="84">
        <f t="shared" si="54"/>
        <v>19479.636000000002</v>
      </c>
      <c r="I90" s="187">
        <v>1</v>
      </c>
      <c r="J90" s="87">
        <v>18</v>
      </c>
      <c r="K90" s="57">
        <v>1565</v>
      </c>
      <c r="L90" s="86">
        <v>86.944444444444443</v>
      </c>
      <c r="M90" s="604">
        <v>18</v>
      </c>
      <c r="N90" s="57">
        <f t="shared" si="55"/>
        <v>1294.5000000000048</v>
      </c>
      <c r="O90" s="183">
        <f t="shared" si="56"/>
        <v>71.916666666666927</v>
      </c>
      <c r="P90" s="54">
        <f t="shared" si="57"/>
        <v>0</v>
      </c>
      <c r="Q90" s="88">
        <f t="shared" si="58"/>
        <v>-15.027777777777516</v>
      </c>
      <c r="R90" s="185">
        <f t="shared" si="59"/>
        <v>0.82715654952076978</v>
      </c>
      <c r="S90" s="894"/>
      <c r="T90" s="50">
        <v>0.81527777777777766</v>
      </c>
      <c r="U90" s="50">
        <v>0.82638888888888873</v>
      </c>
      <c r="V90" s="601">
        <v>7</v>
      </c>
      <c r="W90" s="598">
        <f t="shared" si="60"/>
        <v>15.999999999999943</v>
      </c>
      <c r="X90" s="188"/>
      <c r="Y90" s="188"/>
      <c r="Z90" s="54"/>
      <c r="AA90" s="54"/>
      <c r="AB90" s="879"/>
      <c r="AC90" s="879"/>
      <c r="AD90" s="615"/>
      <c r="AE90" s="615"/>
      <c r="AF90" s="48">
        <f t="shared" si="61"/>
        <v>-270.49999999999523</v>
      </c>
      <c r="AG90" s="605">
        <f t="shared" si="62"/>
        <v>0.82715654952076978</v>
      </c>
      <c r="AH90" s="894"/>
    </row>
    <row r="91" spans="1:34" ht="19.2" customHeight="1">
      <c r="A91" s="903"/>
      <c r="B91" s="110">
        <v>0</v>
      </c>
      <c r="C91" s="61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04"/>
      <c r="N91" s="57"/>
      <c r="O91" s="183"/>
      <c r="P91" s="54"/>
      <c r="Q91" s="88"/>
      <c r="R91" s="185"/>
      <c r="S91" s="895"/>
      <c r="T91" s="50"/>
      <c r="U91" s="50"/>
      <c r="V91" s="601"/>
      <c r="W91" s="598">
        <f t="shared" si="60"/>
        <v>0</v>
      </c>
      <c r="X91" s="115"/>
      <c r="Y91" s="115"/>
      <c r="Z91" s="54"/>
      <c r="AA91" s="54"/>
      <c r="AB91" s="879"/>
      <c r="AC91" s="879"/>
      <c r="AD91" s="615"/>
      <c r="AE91" s="615"/>
      <c r="AF91" s="48">
        <f t="shared" si="61"/>
        <v>0</v>
      </c>
      <c r="AG91" s="605" t="e">
        <f t="shared" si="62"/>
        <v>#DIV/0!</v>
      </c>
      <c r="AH91" s="895"/>
    </row>
    <row r="92" spans="1:34" ht="19.2" customHeight="1">
      <c r="A92" s="903"/>
      <c r="B92" s="110">
        <v>0</v>
      </c>
      <c r="C92" s="61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13"/>
      <c r="S92" s="895"/>
      <c r="T92" s="50"/>
      <c r="U92" s="50"/>
      <c r="V92" s="601"/>
      <c r="W92" s="598">
        <f t="shared" si="60"/>
        <v>0</v>
      </c>
      <c r="X92" s="180"/>
      <c r="Y92" s="180"/>
      <c r="Z92" s="124"/>
      <c r="AA92" s="124"/>
      <c r="AB92" s="879"/>
      <c r="AC92" s="879"/>
      <c r="AD92" s="615"/>
      <c r="AE92" s="615"/>
      <c r="AF92" s="48">
        <f t="shared" si="61"/>
        <v>0</v>
      </c>
      <c r="AG92" s="605" t="e">
        <f t="shared" si="62"/>
        <v>#DIV/0!</v>
      </c>
      <c r="AH92" s="895"/>
    </row>
    <row r="93" spans="1:34" ht="19.2" customHeight="1">
      <c r="A93" s="903"/>
      <c r="B93" s="60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04"/>
      <c r="N93" s="57"/>
      <c r="O93" s="86"/>
      <c r="P93" s="54"/>
      <c r="Q93" s="88"/>
      <c r="R93" s="608"/>
      <c r="S93" s="904"/>
      <c r="T93" s="63"/>
      <c r="U93" s="63"/>
      <c r="V93" s="602"/>
      <c r="W93" s="598">
        <f t="shared" si="60"/>
        <v>0</v>
      </c>
      <c r="X93" s="197"/>
      <c r="Y93" s="197"/>
      <c r="Z93" s="124"/>
      <c r="AA93" s="124"/>
      <c r="AB93" s="879"/>
      <c r="AC93" s="879"/>
      <c r="AD93" s="615"/>
      <c r="AE93" s="615"/>
      <c r="AF93" s="48">
        <f t="shared" si="61"/>
        <v>0</v>
      </c>
      <c r="AG93" s="605" t="e">
        <f t="shared" si="62"/>
        <v>#DIV/0!</v>
      </c>
      <c r="AH93" s="895"/>
    </row>
    <row r="94" spans="1:34" ht="19.2" customHeight="1">
      <c r="A94" s="903"/>
      <c r="B94" s="60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08"/>
      <c r="S94" s="904"/>
      <c r="T94" s="63"/>
      <c r="U94" s="63"/>
      <c r="V94" s="602"/>
      <c r="W94" s="598">
        <f>(U94-T94)*24*60</f>
        <v>0</v>
      </c>
      <c r="X94" s="197"/>
      <c r="Y94" s="197"/>
      <c r="Z94" s="124"/>
      <c r="AA94" s="124"/>
      <c r="AB94" s="879"/>
      <c r="AC94" s="879"/>
      <c r="AD94" s="615"/>
      <c r="AE94" s="615"/>
      <c r="AF94" s="48">
        <f t="shared" si="61"/>
        <v>0</v>
      </c>
      <c r="AG94" s="605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255</v>
      </c>
      <c r="D95" s="875" t="s">
        <v>243</v>
      </c>
      <c r="E95" s="875"/>
      <c r="F95" s="356"/>
      <c r="G95" s="70"/>
      <c r="H95" s="201"/>
      <c r="I95" s="103"/>
      <c r="J95" s="202">
        <v>18</v>
      </c>
      <c r="K95" s="202">
        <v>1490.625</v>
      </c>
      <c r="L95" s="203">
        <v>83.233574131406954</v>
      </c>
      <c r="M95" s="202">
        <f t="shared" ref="M95:O95" si="63">AVERAGE(M83:M94)</f>
        <v>18</v>
      </c>
      <c r="N95" s="202">
        <f t="shared" si="63"/>
        <v>1292.7686104631975</v>
      </c>
      <c r="O95" s="203">
        <f t="shared" si="63"/>
        <v>72.217300322098481</v>
      </c>
      <c r="P95" s="204">
        <f>M95-J95</f>
        <v>0</v>
      </c>
      <c r="Q95" s="205">
        <f t="shared" ref="Q95:Q104" si="64">O95-L95</f>
        <v>-11.016273809308473</v>
      </c>
      <c r="R95" s="206">
        <f>O95/L95</f>
        <v>0.86764627226128399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-197.85638953680245</v>
      </c>
      <c r="AG95" s="606">
        <f t="shared" si="62"/>
        <v>0.86726615376985994</v>
      </c>
      <c r="AH95" s="895"/>
    </row>
    <row r="96" spans="1:34" ht="19.2" customHeight="1">
      <c r="A96" s="905" t="s">
        <v>912</v>
      </c>
      <c r="B96" s="601" t="s">
        <v>130</v>
      </c>
      <c r="C96" s="97"/>
      <c r="D96" s="42" t="s">
        <v>211</v>
      </c>
      <c r="E96" s="43"/>
      <c r="F96" s="355">
        <v>29.46</v>
      </c>
      <c r="G96" s="44">
        <v>1993</v>
      </c>
      <c r="H96" s="45">
        <f t="shared" ref="H96:H105" si="65">F96*G96</f>
        <v>58713.78</v>
      </c>
      <c r="I96" s="601"/>
      <c r="J96" s="46">
        <v>16</v>
      </c>
      <c r="K96" s="44">
        <v>1385</v>
      </c>
      <c r="L96" s="47">
        <v>86.5625</v>
      </c>
      <c r="M96" s="599">
        <v>16</v>
      </c>
      <c r="N96" s="44">
        <f t="shared" ref="N96:N104" si="66">G96/W96*60</f>
        <v>1128.1132075471696</v>
      </c>
      <c r="O96" s="47">
        <f t="shared" ref="O96:O104" si="67">N96/M96</f>
        <v>70.507075471698101</v>
      </c>
      <c r="P96" s="48">
        <f t="shared" ref="P96:P104" si="68">M96-J96</f>
        <v>0</v>
      </c>
      <c r="Q96" s="49">
        <f t="shared" si="64"/>
        <v>-16.055424528301899</v>
      </c>
      <c r="R96" s="605">
        <f t="shared" ref="R96:R104" si="69">O96/L96</f>
        <v>0.81452217151420192</v>
      </c>
      <c r="S96" s="894">
        <f>R108</f>
        <v>0.90859712318788177</v>
      </c>
      <c r="T96" s="89">
        <v>0.33333333333333331</v>
      </c>
      <c r="U96" s="89">
        <v>0.40694444444444444</v>
      </c>
      <c r="V96" s="615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879"/>
      <c r="AC96" s="879"/>
      <c r="AD96" s="615"/>
      <c r="AE96" s="615">
        <v>2</v>
      </c>
      <c r="AF96" s="54">
        <f t="shared" si="61"/>
        <v>-256.88679245283038</v>
      </c>
      <c r="AG96" s="608">
        <f t="shared" si="62"/>
        <v>0.81452217151420192</v>
      </c>
      <c r="AH96" s="878">
        <f>AG108</f>
        <v>0.88234120193753096</v>
      </c>
    </row>
    <row r="97" spans="1:34" s="215" customFormat="1" ht="19.2" customHeight="1">
      <c r="A97" s="905"/>
      <c r="B97" s="601" t="s">
        <v>130</v>
      </c>
      <c r="C97" s="207"/>
      <c r="D97" s="208" t="s">
        <v>65</v>
      </c>
      <c r="E97" s="56"/>
      <c r="F97" s="366">
        <v>29.113149847094796</v>
      </c>
      <c r="G97" s="209">
        <v>2560.35</v>
      </c>
      <c r="H97" s="210">
        <f t="shared" si="65"/>
        <v>74539.853211009162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1301.8728813559321</v>
      </c>
      <c r="O97" s="47">
        <f t="shared" si="67"/>
        <v>68.519625334522743</v>
      </c>
      <c r="P97" s="48">
        <f t="shared" si="68"/>
        <v>-1</v>
      </c>
      <c r="Q97" s="49">
        <f t="shared" si="64"/>
        <v>-0.73037466547725671</v>
      </c>
      <c r="R97" s="605">
        <f t="shared" si="69"/>
        <v>0.98945307342271105</v>
      </c>
      <c r="S97" s="894"/>
      <c r="T97" s="211">
        <v>0.42291666666666666</v>
      </c>
      <c r="U97" s="211">
        <v>0.50486111111111109</v>
      </c>
      <c r="V97" s="212">
        <v>23</v>
      </c>
      <c r="W97" s="90">
        <f t="shared" si="70"/>
        <v>117.99999999999999</v>
      </c>
      <c r="X97" s="53">
        <v>0.41111111111111115</v>
      </c>
      <c r="Y97" s="53">
        <v>0.42222222222222222</v>
      </c>
      <c r="Z97" s="54"/>
      <c r="AA97" s="54"/>
      <c r="AB97" s="879"/>
      <c r="AC97" s="879"/>
      <c r="AD97" s="212"/>
      <c r="AE97" s="212"/>
      <c r="AF97" s="213">
        <f t="shared" si="61"/>
        <v>-83.127118644067878</v>
      </c>
      <c r="AG97" s="214">
        <f t="shared" si="62"/>
        <v>0.93998041975157554</v>
      </c>
      <c r="AH97" s="878"/>
    </row>
    <row r="98" spans="1:34" s="218" customFormat="1" ht="19.2" customHeight="1">
      <c r="A98" s="905"/>
      <c r="B98" s="601" t="s">
        <v>128</v>
      </c>
      <c r="C98" s="55"/>
      <c r="D98" s="42" t="s">
        <v>177</v>
      </c>
      <c r="E98" s="83"/>
      <c r="F98" s="366">
        <v>77.349999999999994</v>
      </c>
      <c r="G98" s="57">
        <v>379</v>
      </c>
      <c r="H98" s="210">
        <f t="shared" si="65"/>
        <v>29315.649999999998</v>
      </c>
      <c r="I98" s="61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1196.8421052631722</v>
      </c>
      <c r="O98" s="47">
        <f t="shared" si="67"/>
        <v>66.491228070176234</v>
      </c>
      <c r="P98" s="48">
        <f t="shared" si="68"/>
        <v>-1</v>
      </c>
      <c r="Q98" s="49">
        <f t="shared" si="64"/>
        <v>-9.2982456140342862</v>
      </c>
      <c r="R98" s="605">
        <f t="shared" si="69"/>
        <v>0.87731481481482543</v>
      </c>
      <c r="S98" s="894"/>
      <c r="T98" s="89">
        <v>0.54652777777777783</v>
      </c>
      <c r="U98" s="89">
        <v>0.55972222222222212</v>
      </c>
      <c r="V98" s="615">
        <v>5</v>
      </c>
      <c r="W98" s="90">
        <f t="shared" si="70"/>
        <v>18.999999999999773</v>
      </c>
      <c r="X98" s="216"/>
      <c r="Y98" s="216"/>
      <c r="Z98" s="217"/>
      <c r="AA98" s="217"/>
      <c r="AB98" s="879"/>
      <c r="AC98" s="879"/>
      <c r="AD98" s="615"/>
      <c r="AE98" s="615"/>
      <c r="AF98" s="54">
        <f t="shared" si="61"/>
        <v>-243.15789473682776</v>
      </c>
      <c r="AG98" s="608">
        <f t="shared" si="62"/>
        <v>0.83114035087720295</v>
      </c>
      <c r="AH98" s="878"/>
    </row>
    <row r="99" spans="1:34" ht="19.2" customHeight="1">
      <c r="A99" s="905"/>
      <c r="B99" s="601" t="s">
        <v>128</v>
      </c>
      <c r="C99" s="81"/>
      <c r="D99" s="82" t="s">
        <v>58</v>
      </c>
      <c r="E99" s="83"/>
      <c r="F99" s="366">
        <v>77.34</v>
      </c>
      <c r="G99" s="57">
        <v>994</v>
      </c>
      <c r="H99" s="210">
        <f t="shared" si="65"/>
        <v>76875.960000000006</v>
      </c>
      <c r="I99" s="615"/>
      <c r="J99" s="46">
        <v>18</v>
      </c>
      <c r="K99" s="44">
        <v>1440</v>
      </c>
      <c r="L99" s="47">
        <v>80</v>
      </c>
      <c r="M99" s="599">
        <v>18</v>
      </c>
      <c r="N99" s="44">
        <f t="shared" si="66"/>
        <v>1296.5217391304348</v>
      </c>
      <c r="O99" s="47">
        <f t="shared" si="67"/>
        <v>72.028985507246375</v>
      </c>
      <c r="P99" s="48">
        <f t="shared" si="68"/>
        <v>0</v>
      </c>
      <c r="Q99" s="49">
        <f t="shared" si="64"/>
        <v>-7.9710144927536248</v>
      </c>
      <c r="R99" s="605">
        <f t="shared" si="69"/>
        <v>0.90036231884057971</v>
      </c>
      <c r="S99" s="894"/>
      <c r="T99" s="89">
        <v>0.56458333333333321</v>
      </c>
      <c r="U99" s="89">
        <v>0.59652777777777766</v>
      </c>
      <c r="V99" s="615">
        <v>7</v>
      </c>
      <c r="W99" s="90">
        <f t="shared" si="70"/>
        <v>46</v>
      </c>
      <c r="X99" s="180"/>
      <c r="Y99" s="180"/>
      <c r="Z99" s="124"/>
      <c r="AA99" s="124"/>
      <c r="AB99" s="879"/>
      <c r="AC99" s="879"/>
      <c r="AD99" s="615"/>
      <c r="AE99" s="615"/>
      <c r="AF99" s="213">
        <f t="shared" si="61"/>
        <v>-143.47826086956525</v>
      </c>
      <c r="AG99" s="214">
        <f t="shared" si="62"/>
        <v>0.90036231884057971</v>
      </c>
      <c r="AH99" s="878"/>
    </row>
    <row r="100" spans="1:34" s="218" customFormat="1" ht="19.2" customHeight="1">
      <c r="A100" s="905"/>
      <c r="B100" s="601" t="s">
        <v>128</v>
      </c>
      <c r="C100" s="55"/>
      <c r="D100" s="42" t="s">
        <v>57</v>
      </c>
      <c r="E100" s="83"/>
      <c r="F100" s="366">
        <v>71.55</v>
      </c>
      <c r="G100" s="57">
        <v>1029</v>
      </c>
      <c r="H100" s="210">
        <f t="shared" si="65"/>
        <v>73624.95</v>
      </c>
      <c r="I100" s="61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1234.8000000000004</v>
      </c>
      <c r="O100" s="47">
        <f t="shared" si="67"/>
        <v>68.600000000000023</v>
      </c>
      <c r="P100" s="48">
        <f t="shared" si="68"/>
        <v>0</v>
      </c>
      <c r="Q100" s="49">
        <f t="shared" si="64"/>
        <v>-8.3444444444444201</v>
      </c>
      <c r="R100" s="605">
        <f t="shared" si="69"/>
        <v>0.89155234657039739</v>
      </c>
      <c r="S100" s="894"/>
      <c r="T100" s="211">
        <v>0.60069444444444431</v>
      </c>
      <c r="U100" s="211">
        <v>0.63541666666666652</v>
      </c>
      <c r="V100" s="212">
        <v>6</v>
      </c>
      <c r="W100" s="90">
        <f t="shared" si="70"/>
        <v>49.999999999999986</v>
      </c>
      <c r="X100" s="219"/>
      <c r="Y100" s="219"/>
      <c r="Z100" s="217"/>
      <c r="AA100" s="217"/>
      <c r="AB100" s="879"/>
      <c r="AC100" s="879"/>
      <c r="AD100" s="615"/>
      <c r="AE100" s="615"/>
      <c r="AF100" s="54">
        <f t="shared" si="61"/>
        <v>-150.19999999999959</v>
      </c>
      <c r="AG100" s="608">
        <f t="shared" si="62"/>
        <v>0.89155234657039739</v>
      </c>
      <c r="AH100" s="878"/>
    </row>
    <row r="101" spans="1:34" s="218" customFormat="1" ht="19.2" customHeight="1">
      <c r="A101" s="905"/>
      <c r="B101" s="601" t="s">
        <v>128</v>
      </c>
      <c r="C101" s="55"/>
      <c r="D101" s="82" t="s">
        <v>56</v>
      </c>
      <c r="E101" s="83"/>
      <c r="F101" s="366">
        <v>59.34</v>
      </c>
      <c r="G101" s="57">
        <v>867</v>
      </c>
      <c r="H101" s="210">
        <f t="shared" si="65"/>
        <v>51447.780000000006</v>
      </c>
      <c r="I101" s="615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1300.4999999999995</v>
      </c>
      <c r="O101" s="47">
        <f t="shared" si="67"/>
        <v>76.499999999999972</v>
      </c>
      <c r="P101" s="48">
        <f t="shared" si="68"/>
        <v>0</v>
      </c>
      <c r="Q101" s="49">
        <f t="shared" si="64"/>
        <v>-8.2058823529412024</v>
      </c>
      <c r="R101" s="605">
        <f t="shared" si="69"/>
        <v>0.90312499999999973</v>
      </c>
      <c r="S101" s="894"/>
      <c r="T101" s="211">
        <v>0.65069444444444424</v>
      </c>
      <c r="U101" s="89">
        <v>0.67847222222222203</v>
      </c>
      <c r="V101" s="212">
        <v>22</v>
      </c>
      <c r="W101" s="90">
        <f t="shared" si="70"/>
        <v>40.000000000000014</v>
      </c>
      <c r="X101" s="220">
        <v>0.64027777777777783</v>
      </c>
      <c r="Y101" s="220">
        <v>0.65</v>
      </c>
      <c r="Z101" s="217"/>
      <c r="AA101" s="217"/>
      <c r="AB101" s="879"/>
      <c r="AC101" s="879"/>
      <c r="AD101" s="615"/>
      <c r="AE101" s="615"/>
      <c r="AF101" s="213">
        <f t="shared" si="61"/>
        <v>-139.50000000000045</v>
      </c>
      <c r="AG101" s="214">
        <f t="shared" si="62"/>
        <v>0.90312499999999973</v>
      </c>
      <c r="AH101" s="878"/>
    </row>
    <row r="102" spans="1:34" s="218" customFormat="1" ht="19.2" customHeight="1">
      <c r="A102" s="905"/>
      <c r="B102" s="601" t="s">
        <v>129</v>
      </c>
      <c r="C102" s="175"/>
      <c r="D102" s="176" t="s">
        <v>179</v>
      </c>
      <c r="E102" s="177"/>
      <c r="F102" s="366">
        <v>49.91</v>
      </c>
      <c r="G102" s="57">
        <v>1734.25</v>
      </c>
      <c r="H102" s="210">
        <f t="shared" si="65"/>
        <v>86556.417499999996</v>
      </c>
      <c r="I102" s="601">
        <v>1</v>
      </c>
      <c r="J102" s="46">
        <v>17</v>
      </c>
      <c r="K102" s="44">
        <v>1565</v>
      </c>
      <c r="L102" s="47">
        <v>92.058823529411768</v>
      </c>
      <c r="M102" s="87">
        <v>15</v>
      </c>
      <c r="N102" s="44">
        <f t="shared" si="66"/>
        <v>1284.6296296296291</v>
      </c>
      <c r="O102" s="47">
        <f t="shared" si="67"/>
        <v>85.641975308641946</v>
      </c>
      <c r="P102" s="48">
        <f t="shared" si="68"/>
        <v>-2</v>
      </c>
      <c r="Q102" s="49">
        <f t="shared" si="64"/>
        <v>-6.4168482207698219</v>
      </c>
      <c r="R102" s="605">
        <f t="shared" si="69"/>
        <v>0.9302962174101681</v>
      </c>
      <c r="S102" s="894"/>
      <c r="T102" s="211">
        <v>0.68333333333333313</v>
      </c>
      <c r="U102" s="211">
        <v>0.73958333333333315</v>
      </c>
      <c r="V102" s="212">
        <v>7</v>
      </c>
      <c r="W102" s="90">
        <f t="shared" si="70"/>
        <v>81.000000000000028</v>
      </c>
      <c r="X102" s="220"/>
      <c r="Y102" s="220"/>
      <c r="Z102" s="217"/>
      <c r="AA102" s="217"/>
      <c r="AB102" s="879"/>
      <c r="AC102" s="879"/>
      <c r="AD102" s="615"/>
      <c r="AE102" s="615"/>
      <c r="AF102" s="54">
        <f t="shared" si="61"/>
        <v>-280.37037037037089</v>
      </c>
      <c r="AG102" s="608">
        <f t="shared" si="62"/>
        <v>0.82084960359720704</v>
      </c>
      <c r="AH102" s="878"/>
    </row>
    <row r="103" spans="1:34" s="218" customFormat="1" ht="19.2" customHeight="1">
      <c r="A103" s="905"/>
      <c r="B103" s="601" t="s">
        <v>130</v>
      </c>
      <c r="C103" s="221"/>
      <c r="D103" s="82" t="s">
        <v>65</v>
      </c>
      <c r="E103" s="83"/>
      <c r="F103" s="366">
        <v>29.113149847094796</v>
      </c>
      <c r="G103" s="57">
        <v>1378.6499999999999</v>
      </c>
      <c r="H103" s="210">
        <f t="shared" si="65"/>
        <v>40136.844036697235</v>
      </c>
      <c r="I103" s="222">
        <v>1</v>
      </c>
      <c r="J103" s="46">
        <v>20</v>
      </c>
      <c r="K103" s="44">
        <v>1385</v>
      </c>
      <c r="L103" s="47">
        <v>69.25</v>
      </c>
      <c r="M103" s="87">
        <v>19</v>
      </c>
      <c r="N103" s="44">
        <f t="shared" si="66"/>
        <v>1313.0000000000014</v>
      </c>
      <c r="O103" s="47">
        <f t="shared" si="67"/>
        <v>69.105263157894811</v>
      </c>
      <c r="P103" s="48">
        <f t="shared" si="68"/>
        <v>-1</v>
      </c>
      <c r="Q103" s="49">
        <f t="shared" si="64"/>
        <v>-0.14473684210518911</v>
      </c>
      <c r="R103" s="605">
        <f t="shared" si="69"/>
        <v>0.99790993729812005</v>
      </c>
      <c r="S103" s="894"/>
      <c r="T103" s="211">
        <v>0.74513888888888868</v>
      </c>
      <c r="U103" s="211">
        <v>0.78888888888888864</v>
      </c>
      <c r="V103" s="212">
        <v>8</v>
      </c>
      <c r="W103" s="90">
        <f t="shared" si="70"/>
        <v>62.999999999999936</v>
      </c>
      <c r="X103" s="220"/>
      <c r="Y103" s="220"/>
      <c r="Z103" s="217"/>
      <c r="AA103" s="217"/>
      <c r="AB103" s="879"/>
      <c r="AC103" s="879"/>
      <c r="AD103" s="615"/>
      <c r="AE103" s="615"/>
      <c r="AF103" s="54">
        <f t="shared" si="61"/>
        <v>-71.999999999998636</v>
      </c>
      <c r="AG103" s="608">
        <f t="shared" si="62"/>
        <v>0.94801444043321403</v>
      </c>
      <c r="AH103" s="878"/>
    </row>
    <row r="104" spans="1:34" s="218" customFormat="1" ht="19.2" customHeight="1">
      <c r="A104" s="905"/>
      <c r="B104" s="601" t="s">
        <v>128</v>
      </c>
      <c r="C104" s="223"/>
      <c r="D104" s="82" t="s">
        <v>73</v>
      </c>
      <c r="E104" s="83"/>
      <c r="F104" s="366">
        <v>53.76</v>
      </c>
      <c r="G104" s="209">
        <v>539.6</v>
      </c>
      <c r="H104" s="210">
        <f t="shared" si="65"/>
        <v>29008.896000000001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1295.0399999999963</v>
      </c>
      <c r="O104" s="47">
        <f t="shared" si="67"/>
        <v>80.93999999999977</v>
      </c>
      <c r="P104" s="48">
        <f t="shared" si="68"/>
        <v>0</v>
      </c>
      <c r="Q104" s="49">
        <f t="shared" si="64"/>
        <v>-9.0600000000002296</v>
      </c>
      <c r="R104" s="605">
        <f t="shared" si="69"/>
        <v>0.89933333333333076</v>
      </c>
      <c r="S104" s="895"/>
      <c r="T104" s="211">
        <v>0.79374999999999973</v>
      </c>
      <c r="U104" s="211">
        <v>0.81111111111111089</v>
      </c>
      <c r="V104" s="212">
        <v>7</v>
      </c>
      <c r="W104" s="90">
        <f t="shared" si="70"/>
        <v>25.000000000000071</v>
      </c>
      <c r="X104" s="220"/>
      <c r="Y104" s="220"/>
      <c r="Z104" s="217"/>
      <c r="AA104" s="217"/>
      <c r="AB104" s="879"/>
      <c r="AC104" s="879"/>
      <c r="AD104" s="615"/>
      <c r="AE104" s="615"/>
      <c r="AF104" s="213">
        <f t="shared" si="61"/>
        <v>-144.96000000000367</v>
      </c>
      <c r="AG104" s="214">
        <f t="shared" si="62"/>
        <v>0.89933333333333076</v>
      </c>
      <c r="AH104" s="878"/>
    </row>
    <row r="105" spans="1:34" s="218" customFormat="1" ht="19.2" customHeight="1">
      <c r="A105" s="905"/>
      <c r="B105" s="601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05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15"/>
      <c r="AE105" s="615"/>
      <c r="AF105" s="54">
        <f t="shared" si="61"/>
        <v>0</v>
      </c>
      <c r="AG105" s="608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05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15"/>
      <c r="AE106" s="615"/>
      <c r="AF106" s="54">
        <f t="shared" si="61"/>
        <v>0</v>
      </c>
      <c r="AG106" s="608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08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15"/>
      <c r="AE107" s="615"/>
      <c r="AF107" s="217"/>
      <c r="AG107" s="608"/>
      <c r="AH107" s="878"/>
    </row>
    <row r="108" spans="1:34" ht="19.2" customHeight="1">
      <c r="A108" s="905"/>
      <c r="B108" s="110">
        <v>0</v>
      </c>
      <c r="C108" s="100" t="s">
        <v>1275</v>
      </c>
      <c r="D108" s="875" t="s">
        <v>1273</v>
      </c>
      <c r="E108" s="875"/>
      <c r="F108" s="367"/>
      <c r="G108" s="101"/>
      <c r="H108" s="102"/>
      <c r="I108" s="103"/>
      <c r="J108" s="101">
        <v>17.888888888888889</v>
      </c>
      <c r="K108" s="101">
        <v>1429.4444444444443</v>
      </c>
      <c r="L108" s="104">
        <v>80.506791556778651</v>
      </c>
      <c r="M108" s="101">
        <f t="shared" ref="M108:O108" si="71">AVERAGE(M96:M107)</f>
        <v>17.333333333333332</v>
      </c>
      <c r="N108" s="101">
        <f t="shared" si="71"/>
        <v>1261.2577292140372</v>
      </c>
      <c r="O108" s="104">
        <f t="shared" si="71"/>
        <v>73.148239205575535</v>
      </c>
      <c r="P108" s="54">
        <f t="shared" ref="P108:P117" si="72">M108-J108</f>
        <v>-0.55555555555555713</v>
      </c>
      <c r="Q108" s="88">
        <f t="shared" ref="Q108:Q117" si="73">O108-L108</f>
        <v>-7.3585523512031159</v>
      </c>
      <c r="R108" s="105">
        <f t="shared" ref="R108:R117" si="74">O108/L108</f>
        <v>0.90859712318788177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2</v>
      </c>
      <c r="AF108" s="54">
        <f t="shared" si="61"/>
        <v>-168.18671523040712</v>
      </c>
      <c r="AG108" s="608">
        <f t="shared" si="62"/>
        <v>0.88234120193753096</v>
      </c>
      <c r="AH108" s="878"/>
    </row>
    <row r="109" spans="1:34" ht="19.2" customHeight="1">
      <c r="A109" s="896" t="s">
        <v>1276</v>
      </c>
      <c r="B109" s="601" t="s">
        <v>131</v>
      </c>
      <c r="C109" s="611"/>
      <c r="D109" s="403" t="s">
        <v>819</v>
      </c>
      <c r="E109" s="43"/>
      <c r="F109" s="355">
        <v>29.965493443754308</v>
      </c>
      <c r="G109" s="44">
        <v>1963</v>
      </c>
      <c r="H109" s="45">
        <f t="shared" ref="H109:H119" si="75">F109*G109</f>
        <v>58822.263630089707</v>
      </c>
      <c r="I109" s="601"/>
      <c r="J109" s="46">
        <v>18</v>
      </c>
      <c r="K109" s="44">
        <v>1200</v>
      </c>
      <c r="L109" s="47">
        <v>66.666666666666671</v>
      </c>
      <c r="M109" s="599">
        <v>18</v>
      </c>
      <c r="N109" s="44">
        <f t="shared" ref="N109:N117" si="76">G109/W109*60</f>
        <v>1132.5000000000007</v>
      </c>
      <c r="O109" s="47">
        <f t="shared" ref="O109:O117" si="77">N109/M109</f>
        <v>62.916666666666707</v>
      </c>
      <c r="P109" s="48">
        <f t="shared" si="72"/>
        <v>0</v>
      </c>
      <c r="Q109" s="49">
        <f t="shared" si="73"/>
        <v>-3.7499999999999645</v>
      </c>
      <c r="R109" s="605">
        <f t="shared" si="74"/>
        <v>0.94375000000000053</v>
      </c>
      <c r="S109" s="899">
        <f>R121</f>
        <v>0.8726280775832852</v>
      </c>
      <c r="T109" s="226">
        <v>0.5</v>
      </c>
      <c r="U109" s="226">
        <v>0.57222222222222219</v>
      </c>
      <c r="V109" s="227">
        <v>5</v>
      </c>
      <c r="W109" s="598">
        <f t="shared" si="70"/>
        <v>103.99999999999994</v>
      </c>
      <c r="X109" s="53"/>
      <c r="Y109" s="53"/>
      <c r="Z109" s="54"/>
      <c r="AA109" s="54"/>
      <c r="AB109" s="879"/>
      <c r="AC109" s="879"/>
      <c r="AD109" s="615"/>
      <c r="AE109" s="615"/>
      <c r="AF109" s="48">
        <f t="shared" si="61"/>
        <v>-67.499999999999318</v>
      </c>
      <c r="AG109" s="125">
        <f t="shared" si="62"/>
        <v>0.94375000000000053</v>
      </c>
      <c r="AH109" s="878">
        <f>AG121</f>
        <v>0.87048401792582297</v>
      </c>
    </row>
    <row r="110" spans="1:34" ht="19.2" customHeight="1">
      <c r="A110" s="897"/>
      <c r="B110" s="601" t="s">
        <v>132</v>
      </c>
      <c r="C110" s="175"/>
      <c r="D110" s="42" t="s">
        <v>79</v>
      </c>
      <c r="E110" s="177"/>
      <c r="F110" s="355">
        <v>56.43</v>
      </c>
      <c r="G110" s="174">
        <v>1067</v>
      </c>
      <c r="H110" s="45">
        <f t="shared" si="75"/>
        <v>60210.81</v>
      </c>
      <c r="I110" s="601"/>
      <c r="J110" s="46">
        <v>18</v>
      </c>
      <c r="K110" s="44">
        <v>1500</v>
      </c>
      <c r="L110" s="47">
        <v>83.333333333333329</v>
      </c>
      <c r="M110" s="599">
        <v>18</v>
      </c>
      <c r="N110" s="44">
        <f t="shared" si="76"/>
        <v>1231.1538461538469</v>
      </c>
      <c r="O110" s="47">
        <f t="shared" si="77"/>
        <v>68.39743589743594</v>
      </c>
      <c r="P110" s="48">
        <f t="shared" si="72"/>
        <v>0</v>
      </c>
      <c r="Q110" s="49">
        <f t="shared" si="73"/>
        <v>-14.935897435897388</v>
      </c>
      <c r="R110" s="605">
        <f t="shared" si="74"/>
        <v>0.82076923076923136</v>
      </c>
      <c r="S110" s="885"/>
      <c r="T110" s="226">
        <v>0.58819444444444446</v>
      </c>
      <c r="U110" s="226">
        <v>0.62430555555555556</v>
      </c>
      <c r="V110" s="227">
        <v>23</v>
      </c>
      <c r="W110" s="598">
        <f t="shared" si="70"/>
        <v>51.999999999999972</v>
      </c>
      <c r="X110" s="188">
        <v>0.57638888888888895</v>
      </c>
      <c r="Y110" s="188">
        <v>0.58680555555555558</v>
      </c>
      <c r="Z110" s="54"/>
      <c r="AA110" s="54"/>
      <c r="AB110" s="879"/>
      <c r="AC110" s="879"/>
      <c r="AD110" s="615"/>
      <c r="AE110" s="615"/>
      <c r="AF110" s="48">
        <f t="shared" si="61"/>
        <v>-268.84615384615313</v>
      </c>
      <c r="AG110" s="125">
        <f t="shared" si="62"/>
        <v>0.82076923076923125</v>
      </c>
      <c r="AH110" s="878"/>
    </row>
    <row r="111" spans="1:34" ht="19.2" customHeight="1">
      <c r="A111" s="897"/>
      <c r="B111" s="601" t="s">
        <v>128</v>
      </c>
      <c r="C111" s="175"/>
      <c r="D111" s="176" t="s">
        <v>59</v>
      </c>
      <c r="E111" s="177"/>
      <c r="F111" s="355">
        <v>59.54</v>
      </c>
      <c r="G111" s="57">
        <v>1649</v>
      </c>
      <c r="H111" s="45">
        <f t="shared" si="75"/>
        <v>98181.459999999992</v>
      </c>
      <c r="I111" s="61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1268.4615384615377</v>
      </c>
      <c r="O111" s="47">
        <f t="shared" si="77"/>
        <v>70.470085470085422</v>
      </c>
      <c r="P111" s="48">
        <f t="shared" si="72"/>
        <v>0</v>
      </c>
      <c r="Q111" s="49">
        <f t="shared" si="73"/>
        <v>-6.4743589743590206</v>
      </c>
      <c r="R111" s="605">
        <f t="shared" si="74"/>
        <v>0.91585670647042428</v>
      </c>
      <c r="S111" s="885"/>
      <c r="T111" s="226">
        <v>0.62916666666666665</v>
      </c>
      <c r="U111" s="226">
        <v>0.68333333333333335</v>
      </c>
      <c r="V111" s="227">
        <v>7</v>
      </c>
      <c r="W111" s="598">
        <f t="shared" si="70"/>
        <v>78.000000000000043</v>
      </c>
      <c r="X111" s="53"/>
      <c r="Y111" s="53"/>
      <c r="Z111" s="54"/>
      <c r="AA111" s="54"/>
      <c r="AB111" s="879"/>
      <c r="AC111" s="879"/>
      <c r="AD111" s="615"/>
      <c r="AE111" s="615"/>
      <c r="AF111" s="48">
        <f t="shared" si="61"/>
        <v>-116.53846153846234</v>
      </c>
      <c r="AG111" s="125">
        <f t="shared" si="62"/>
        <v>0.91585670647042428</v>
      </c>
      <c r="AH111" s="878"/>
    </row>
    <row r="112" spans="1:34" ht="19.2" customHeight="1">
      <c r="A112" s="897"/>
      <c r="B112" s="601" t="s">
        <v>131</v>
      </c>
      <c r="C112" s="175"/>
      <c r="D112" s="176" t="s">
        <v>191</v>
      </c>
      <c r="E112" s="83"/>
      <c r="F112" s="355">
        <v>28.57</v>
      </c>
      <c r="G112" s="57">
        <v>1583</v>
      </c>
      <c r="H112" s="45">
        <f t="shared" si="75"/>
        <v>45226.31</v>
      </c>
      <c r="I112" s="615"/>
      <c r="J112" s="46">
        <v>12</v>
      </c>
      <c r="K112" s="44">
        <v>1500</v>
      </c>
      <c r="L112" s="47">
        <v>125</v>
      </c>
      <c r="M112" s="599">
        <v>12</v>
      </c>
      <c r="N112" s="44">
        <f t="shared" si="76"/>
        <v>1396.7647058823547</v>
      </c>
      <c r="O112" s="47">
        <f t="shared" si="77"/>
        <v>116.39705882352956</v>
      </c>
      <c r="P112" s="48">
        <f t="shared" si="72"/>
        <v>0</v>
      </c>
      <c r="Q112" s="49">
        <f t="shared" si="73"/>
        <v>-8.6029411764704378</v>
      </c>
      <c r="R112" s="605">
        <f t="shared" si="74"/>
        <v>0.93117647058823649</v>
      </c>
      <c r="S112" s="885"/>
      <c r="T112" s="226">
        <v>0.72361111111111109</v>
      </c>
      <c r="U112" s="226">
        <v>0.77083333333333326</v>
      </c>
      <c r="V112" s="227">
        <v>5</v>
      </c>
      <c r="W112" s="598">
        <f t="shared" si="70"/>
        <v>67.999999999999915</v>
      </c>
      <c r="X112" s="216"/>
      <c r="Y112" s="216"/>
      <c r="Z112" s="54"/>
      <c r="AA112" s="54"/>
      <c r="AB112" s="879"/>
      <c r="AC112" s="879"/>
      <c r="AD112" s="615"/>
      <c r="AE112" s="615"/>
      <c r="AF112" s="48">
        <f t="shared" si="61"/>
        <v>-103.23529411764525</v>
      </c>
      <c r="AG112" s="125">
        <f t="shared" si="62"/>
        <v>0.93117647058823649</v>
      </c>
      <c r="AH112" s="878"/>
    </row>
    <row r="113" spans="1:34" s="218" customFormat="1" ht="19.2" customHeight="1">
      <c r="A113" s="897"/>
      <c r="B113" s="601" t="s">
        <v>131</v>
      </c>
      <c r="C113" s="175"/>
      <c r="D113" s="176" t="s">
        <v>176</v>
      </c>
      <c r="E113" s="83"/>
      <c r="F113" s="355">
        <v>20.420000000000002</v>
      </c>
      <c r="G113" s="57">
        <v>427</v>
      </c>
      <c r="H113" s="45">
        <f t="shared" si="75"/>
        <v>8719.34</v>
      </c>
      <c r="I113" s="615"/>
      <c r="J113" s="46">
        <v>12</v>
      </c>
      <c r="K113" s="44">
        <v>1500</v>
      </c>
      <c r="L113" s="47">
        <v>125</v>
      </c>
      <c r="M113" s="604">
        <v>12</v>
      </c>
      <c r="N113" s="44">
        <f t="shared" si="76"/>
        <v>1220.0000000000043</v>
      </c>
      <c r="O113" s="47">
        <f t="shared" si="77"/>
        <v>101.66666666666703</v>
      </c>
      <c r="P113" s="48">
        <f t="shared" si="72"/>
        <v>0</v>
      </c>
      <c r="Q113" s="49">
        <f t="shared" si="73"/>
        <v>-23.333333333332973</v>
      </c>
      <c r="R113" s="605">
        <f t="shared" si="74"/>
        <v>0.81333333333333624</v>
      </c>
      <c r="S113" s="885"/>
      <c r="T113" s="226">
        <v>0.77499999999999991</v>
      </c>
      <c r="U113" s="226">
        <v>0.78958333333333319</v>
      </c>
      <c r="V113" s="227">
        <v>6</v>
      </c>
      <c r="W113" s="598">
        <f t="shared" si="70"/>
        <v>20.999999999999925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-279.99999999999568</v>
      </c>
      <c r="AG113" s="125">
        <f t="shared" si="62"/>
        <v>0.81333333333333624</v>
      </c>
      <c r="AH113" s="878"/>
    </row>
    <row r="114" spans="1:34" s="218" customFormat="1" ht="19.2" customHeight="1">
      <c r="A114" s="897"/>
      <c r="B114" s="601" t="s">
        <v>132</v>
      </c>
      <c r="C114" s="175"/>
      <c r="D114" s="176" t="s">
        <v>142</v>
      </c>
      <c r="E114" s="43"/>
      <c r="F114" s="355">
        <v>44.98</v>
      </c>
      <c r="G114" s="44">
        <v>976</v>
      </c>
      <c r="H114" s="45">
        <f t="shared" si="75"/>
        <v>43900.479999999996</v>
      </c>
      <c r="I114" s="615"/>
      <c r="J114" s="46">
        <v>19</v>
      </c>
      <c r="K114" s="44">
        <v>1500</v>
      </c>
      <c r="L114" s="47">
        <v>78.94736842105263</v>
      </c>
      <c r="M114" s="604">
        <v>19</v>
      </c>
      <c r="N114" s="44">
        <f t="shared" si="76"/>
        <v>1195.1020408163267</v>
      </c>
      <c r="O114" s="47">
        <f t="shared" si="77"/>
        <v>62.900107411385619</v>
      </c>
      <c r="P114" s="48">
        <f t="shared" si="72"/>
        <v>0</v>
      </c>
      <c r="Q114" s="49">
        <f t="shared" si="73"/>
        <v>-16.047261009667011</v>
      </c>
      <c r="R114" s="605">
        <f t="shared" si="74"/>
        <v>0.79673469387755114</v>
      </c>
      <c r="S114" s="885"/>
      <c r="T114" s="226">
        <v>0.7930555555555554</v>
      </c>
      <c r="U114" s="226">
        <v>0.82708333333333317</v>
      </c>
      <c r="V114" s="227">
        <v>5</v>
      </c>
      <c r="W114" s="598">
        <f t="shared" si="70"/>
        <v>48.999999999999986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-304.89795918367327</v>
      </c>
      <c r="AG114" s="125">
        <f t="shared" si="62"/>
        <v>0.79673469387755114</v>
      </c>
      <c r="AH114" s="878"/>
    </row>
    <row r="115" spans="1:34" s="218" customFormat="1" ht="19.2" customHeight="1">
      <c r="A115" s="897"/>
      <c r="B115" s="601" t="s">
        <v>132</v>
      </c>
      <c r="C115" s="175"/>
      <c r="D115" s="82" t="s">
        <v>75</v>
      </c>
      <c r="E115" s="83"/>
      <c r="F115" s="355">
        <v>53.68</v>
      </c>
      <c r="G115" s="229">
        <v>897</v>
      </c>
      <c r="H115" s="45">
        <f t="shared" si="75"/>
        <v>48150.96</v>
      </c>
      <c r="I115" s="615"/>
      <c r="J115" s="46">
        <v>20</v>
      </c>
      <c r="K115" s="44">
        <v>1500</v>
      </c>
      <c r="L115" s="47">
        <v>75</v>
      </c>
      <c r="M115" s="604">
        <v>20</v>
      </c>
      <c r="N115" s="44">
        <f t="shared" si="76"/>
        <v>1196</v>
      </c>
      <c r="O115" s="47">
        <f t="shared" si="77"/>
        <v>59.8</v>
      </c>
      <c r="P115" s="48">
        <f t="shared" si="72"/>
        <v>0</v>
      </c>
      <c r="Q115" s="49">
        <f t="shared" si="73"/>
        <v>-15.200000000000003</v>
      </c>
      <c r="R115" s="605">
        <f t="shared" si="74"/>
        <v>0.79733333333333334</v>
      </c>
      <c r="S115" s="885"/>
      <c r="T115" s="226">
        <v>0.84305555555555545</v>
      </c>
      <c r="U115" s="226">
        <v>0.87430555555555545</v>
      </c>
      <c r="V115" s="227">
        <v>23</v>
      </c>
      <c r="W115" s="598">
        <f t="shared" si="70"/>
        <v>45</v>
      </c>
      <c r="X115" s="216">
        <v>0.83263888888888893</v>
      </c>
      <c r="Y115" s="216">
        <v>0.84236111111111101</v>
      </c>
      <c r="Z115" s="217"/>
      <c r="AA115" s="217"/>
      <c r="AB115" s="879"/>
      <c r="AC115" s="879"/>
      <c r="AD115" s="221"/>
      <c r="AE115" s="221"/>
      <c r="AF115" s="48">
        <f t="shared" si="61"/>
        <v>-304</v>
      </c>
      <c r="AG115" s="125">
        <f t="shared" si="62"/>
        <v>0.79733333333333334</v>
      </c>
      <c r="AH115" s="878"/>
    </row>
    <row r="116" spans="1:34" s="218" customFormat="1" ht="19.2" customHeight="1">
      <c r="A116" s="897"/>
      <c r="B116" s="601" t="s">
        <v>132</v>
      </c>
      <c r="C116" s="55"/>
      <c r="D116" s="82" t="s">
        <v>81</v>
      </c>
      <c r="E116" s="83"/>
      <c r="F116" s="355">
        <v>55.56</v>
      </c>
      <c r="G116" s="229">
        <v>1023</v>
      </c>
      <c r="H116" s="45">
        <f t="shared" si="75"/>
        <v>56837.880000000005</v>
      </c>
      <c r="I116" s="615"/>
      <c r="J116" s="46">
        <v>16</v>
      </c>
      <c r="K116" s="44">
        <v>1440</v>
      </c>
      <c r="L116" s="47">
        <v>90</v>
      </c>
      <c r="M116" s="604">
        <v>16</v>
      </c>
      <c r="N116" s="44">
        <f t="shared" si="76"/>
        <v>1305.9574468085109</v>
      </c>
      <c r="O116" s="47">
        <f t="shared" si="77"/>
        <v>81.622340425531931</v>
      </c>
      <c r="P116" s="48">
        <f t="shared" si="72"/>
        <v>0</v>
      </c>
      <c r="Q116" s="49">
        <f t="shared" si="73"/>
        <v>-8.3776595744680691</v>
      </c>
      <c r="R116" s="605">
        <f t="shared" si="74"/>
        <v>0.90691489361702149</v>
      </c>
      <c r="S116" s="885"/>
      <c r="T116" s="226">
        <v>0.87916666666666654</v>
      </c>
      <c r="U116" s="226">
        <v>0.91180555555555542</v>
      </c>
      <c r="V116" s="227">
        <v>7</v>
      </c>
      <c r="W116" s="598">
        <f t="shared" si="70"/>
        <v>46.999999999999993</v>
      </c>
      <c r="X116" s="216"/>
      <c r="Y116" s="216"/>
      <c r="Z116" s="217"/>
      <c r="AA116" s="217"/>
      <c r="AB116" s="879"/>
      <c r="AC116" s="879"/>
      <c r="AD116" s="221">
        <v>1</v>
      </c>
      <c r="AE116" s="221"/>
      <c r="AF116" s="48">
        <f t="shared" si="61"/>
        <v>-134.04255319148911</v>
      </c>
      <c r="AG116" s="125">
        <f t="shared" si="62"/>
        <v>0.90691489361702149</v>
      </c>
      <c r="AH116" s="878"/>
    </row>
    <row r="117" spans="1:34" s="218" customFormat="1" ht="19.2" customHeight="1">
      <c r="A117" s="897"/>
      <c r="B117" s="601" t="s">
        <v>132</v>
      </c>
      <c r="C117" s="55"/>
      <c r="D117" s="82" t="s">
        <v>1277</v>
      </c>
      <c r="E117" s="83"/>
      <c r="F117" s="355">
        <v>52.21</v>
      </c>
      <c r="G117" s="229">
        <v>2344.7999999999997</v>
      </c>
      <c r="H117" s="45">
        <f t="shared" si="75"/>
        <v>122422.00799999999</v>
      </c>
      <c r="I117" s="615"/>
      <c r="J117" s="46">
        <v>17</v>
      </c>
      <c r="K117" s="44">
        <v>1440</v>
      </c>
      <c r="L117" s="47">
        <v>84.705882352941174</v>
      </c>
      <c r="M117" s="604">
        <v>17</v>
      </c>
      <c r="N117" s="44">
        <f t="shared" si="76"/>
        <v>1339.8857142857148</v>
      </c>
      <c r="O117" s="47">
        <f t="shared" si="77"/>
        <v>78.816806722689108</v>
      </c>
      <c r="P117" s="48">
        <f t="shared" si="72"/>
        <v>0</v>
      </c>
      <c r="Q117" s="49">
        <f t="shared" si="73"/>
        <v>-5.8890756302520657</v>
      </c>
      <c r="R117" s="605">
        <f t="shared" si="74"/>
        <v>0.9304761904761909</v>
      </c>
      <c r="S117" s="885"/>
      <c r="T117" s="226">
        <v>0.91736111111111096</v>
      </c>
      <c r="U117" s="226">
        <v>0.99027777777777759</v>
      </c>
      <c r="V117" s="227">
        <v>8</v>
      </c>
      <c r="W117" s="598">
        <f t="shared" si="70"/>
        <v>104.99999999999994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-100.11428571428519</v>
      </c>
      <c r="AG117" s="125">
        <f t="shared" si="62"/>
        <v>0.93047619047619079</v>
      </c>
      <c r="AH117" s="878"/>
    </row>
    <row r="118" spans="1:34" s="218" customFormat="1" ht="19.2" customHeight="1">
      <c r="A118" s="897"/>
      <c r="B118" s="601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5"/>
      <c r="J118" s="46"/>
      <c r="K118" s="44"/>
      <c r="L118" s="47"/>
      <c r="M118" s="604"/>
      <c r="N118" s="44"/>
      <c r="O118" s="47"/>
      <c r="P118" s="48"/>
      <c r="Q118" s="49"/>
      <c r="R118" s="605"/>
      <c r="S118" s="885"/>
      <c r="T118" s="226"/>
      <c r="U118" s="226"/>
      <c r="V118" s="227"/>
      <c r="W118" s="598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01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5"/>
      <c r="J119" s="178"/>
      <c r="K119" s="231"/>
      <c r="L119" s="47"/>
      <c r="M119" s="604"/>
      <c r="N119" s="179"/>
      <c r="O119" s="224"/>
      <c r="P119" s="165"/>
      <c r="Q119" s="49"/>
      <c r="R119" s="605"/>
      <c r="S119" s="885"/>
      <c r="T119" s="226"/>
      <c r="U119" s="226"/>
      <c r="V119" s="227"/>
      <c r="W119" s="598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01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5"/>
      <c r="J120" s="178"/>
      <c r="K120" s="231"/>
      <c r="L120" s="47"/>
      <c r="M120" s="604"/>
      <c r="N120" s="179"/>
      <c r="O120" s="224"/>
      <c r="P120" s="165"/>
      <c r="Q120" s="49"/>
      <c r="R120" s="605"/>
      <c r="S120" s="885"/>
      <c r="T120" s="226"/>
      <c r="U120" s="226"/>
      <c r="V120" s="227"/>
      <c r="W120" s="598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1278</v>
      </c>
      <c r="D121" s="232" t="s">
        <v>1273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1253.9805880453662</v>
      </c>
      <c r="O121" s="203">
        <f t="shared" si="78"/>
        <v>78.109685342665685</v>
      </c>
      <c r="P121" s="48">
        <f t="shared" ref="P121:P130" si="79">M121-J121</f>
        <v>0</v>
      </c>
      <c r="Q121" s="49">
        <f t="shared" ref="Q121:Q130" si="80">O121-L121</f>
        <v>-11.401169681605239</v>
      </c>
      <c r="R121" s="172">
        <f t="shared" ref="R121:R130" si="81">O121/L121</f>
        <v>0.8726280775832852</v>
      </c>
      <c r="S121" s="893"/>
      <c r="T121" s="50"/>
      <c r="U121" s="50"/>
      <c r="V121" s="44"/>
      <c r="W121" s="59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-186.57496751018948</v>
      </c>
      <c r="AG121" s="125">
        <f>N121/K121</f>
        <v>0.87048401792582297</v>
      </c>
      <c r="AH121" s="878"/>
    </row>
    <row r="122" spans="1:34" ht="19.2" customHeight="1">
      <c r="A122" s="900" t="s">
        <v>1279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1687.75</v>
      </c>
      <c r="H122" s="45">
        <f t="shared" ref="H122:H132" si="82">F122*G122</f>
        <v>90058.34</v>
      </c>
      <c r="I122" s="601">
        <v>1</v>
      </c>
      <c r="J122" s="46">
        <v>19</v>
      </c>
      <c r="K122" s="44">
        <v>1636</v>
      </c>
      <c r="L122" s="47">
        <v>86.10526315789474</v>
      </c>
      <c r="M122" s="599">
        <v>19</v>
      </c>
      <c r="N122" s="174">
        <f t="shared" ref="N122:N130" si="83">G122/W122*60</f>
        <v>1281.8354430379741</v>
      </c>
      <c r="O122" s="237">
        <f t="shared" ref="O122:O130" si="84">N122/M122</f>
        <v>67.465023317788109</v>
      </c>
      <c r="P122" s="108">
        <f t="shared" si="79"/>
        <v>0</v>
      </c>
      <c r="Q122" s="182">
        <f t="shared" si="80"/>
        <v>-18.640239840106631</v>
      </c>
      <c r="R122" s="109">
        <f t="shared" si="81"/>
        <v>0.78351799696697677</v>
      </c>
      <c r="S122" s="894">
        <f>R134</f>
        <v>0.87683390976229236</v>
      </c>
      <c r="T122" s="50">
        <v>0.5</v>
      </c>
      <c r="U122" s="50">
        <v>0.55486111111111114</v>
      </c>
      <c r="V122" s="227">
        <v>5</v>
      </c>
      <c r="W122" s="598">
        <f t="shared" si="70"/>
        <v>79.000000000000043</v>
      </c>
      <c r="X122" s="53"/>
      <c r="Y122" s="53"/>
      <c r="Z122" s="54"/>
      <c r="AA122" s="54"/>
      <c r="AB122" s="879"/>
      <c r="AC122" s="879"/>
      <c r="AD122" s="615"/>
      <c r="AE122" s="615"/>
      <c r="AF122" s="48">
        <f t="shared" si="61"/>
        <v>-354.16455696202593</v>
      </c>
      <c r="AG122" s="605">
        <f t="shared" si="62"/>
        <v>0.78351799696697677</v>
      </c>
      <c r="AH122" s="893">
        <f>AG134</f>
        <v>0.86988737008098904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1740</v>
      </c>
      <c r="H123" s="45">
        <f t="shared" si="82"/>
        <v>102085.8</v>
      </c>
      <c r="I123" s="615"/>
      <c r="J123" s="46">
        <v>19</v>
      </c>
      <c r="K123" s="44">
        <v>1440</v>
      </c>
      <c r="L123" s="47">
        <v>75.78947368421052</v>
      </c>
      <c r="M123" s="604">
        <v>19</v>
      </c>
      <c r="N123" s="57">
        <f t="shared" si="83"/>
        <v>1304.9999999999995</v>
      </c>
      <c r="O123" s="86">
        <f t="shared" si="84"/>
        <v>68.684210526315766</v>
      </c>
      <c r="P123" s="54">
        <f t="shared" si="79"/>
        <v>0</v>
      </c>
      <c r="Q123" s="88">
        <f t="shared" si="80"/>
        <v>-7.105263157894754</v>
      </c>
      <c r="R123" s="608">
        <f t="shared" si="81"/>
        <v>0.90624999999999978</v>
      </c>
      <c r="S123" s="894"/>
      <c r="T123" s="50">
        <v>0.55972222222222223</v>
      </c>
      <c r="U123" s="50">
        <v>0.61527777777777781</v>
      </c>
      <c r="V123" s="227">
        <v>7</v>
      </c>
      <c r="W123" s="598">
        <f t="shared" si="70"/>
        <v>80.000000000000028</v>
      </c>
      <c r="X123" s="53"/>
      <c r="Y123" s="53"/>
      <c r="Z123" s="54"/>
      <c r="AA123" s="54"/>
      <c r="AB123" s="879"/>
      <c r="AC123" s="879"/>
      <c r="AD123" s="615"/>
      <c r="AE123" s="615"/>
      <c r="AF123" s="48">
        <f t="shared" si="61"/>
        <v>-135.00000000000045</v>
      </c>
      <c r="AG123" s="605">
        <f t="shared" si="62"/>
        <v>0.90624999999999967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2338</v>
      </c>
      <c r="H124" s="45">
        <f t="shared" si="82"/>
        <v>139157.76000000001</v>
      </c>
      <c r="I124" s="238"/>
      <c r="J124" s="46">
        <v>21</v>
      </c>
      <c r="K124" s="44">
        <v>1385</v>
      </c>
      <c r="L124" s="47">
        <v>65.952380952380949</v>
      </c>
      <c r="M124" s="599">
        <v>21</v>
      </c>
      <c r="N124" s="174">
        <f t="shared" si="83"/>
        <v>1252.5000000000009</v>
      </c>
      <c r="O124" s="237">
        <f t="shared" si="84"/>
        <v>59.642857142857189</v>
      </c>
      <c r="P124" s="108">
        <f t="shared" si="79"/>
        <v>0</v>
      </c>
      <c r="Q124" s="182">
        <f t="shared" si="80"/>
        <v>-6.3095238095237605</v>
      </c>
      <c r="R124" s="109">
        <f t="shared" si="81"/>
        <v>0.90433212996389967</v>
      </c>
      <c r="S124" s="901"/>
      <c r="T124" s="50">
        <v>0.63125000000000009</v>
      </c>
      <c r="U124" s="50">
        <v>0.70902777777777781</v>
      </c>
      <c r="V124" s="227">
        <v>23</v>
      </c>
      <c r="W124" s="598">
        <f t="shared" si="70"/>
        <v>111.99999999999991</v>
      </c>
      <c r="X124" s="188">
        <v>0.61944444444444446</v>
      </c>
      <c r="Y124" s="188">
        <v>0.63055555555555554</v>
      </c>
      <c r="Z124" s="54"/>
      <c r="AA124" s="54"/>
      <c r="AB124" s="879"/>
      <c r="AC124" s="879"/>
      <c r="AD124" s="615"/>
      <c r="AE124" s="615"/>
      <c r="AF124" s="108">
        <f t="shared" si="61"/>
        <v>-132.49999999999909</v>
      </c>
      <c r="AG124" s="109">
        <f t="shared" si="62"/>
        <v>0.90433212996389956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1487</v>
      </c>
      <c r="H125" s="45">
        <f t="shared" si="82"/>
        <v>84446.73</v>
      </c>
      <c r="I125" s="601"/>
      <c r="J125" s="46">
        <v>18</v>
      </c>
      <c r="K125" s="44">
        <v>1636</v>
      </c>
      <c r="L125" s="47">
        <v>90.888888888888886</v>
      </c>
      <c r="M125" s="599">
        <v>18</v>
      </c>
      <c r="N125" s="174">
        <f t="shared" si="83"/>
        <v>1394.0625000000016</v>
      </c>
      <c r="O125" s="237">
        <f t="shared" si="84"/>
        <v>77.447916666666757</v>
      </c>
      <c r="P125" s="108">
        <f t="shared" si="79"/>
        <v>0</v>
      </c>
      <c r="Q125" s="182">
        <f t="shared" si="80"/>
        <v>-13.440972222222129</v>
      </c>
      <c r="R125" s="109">
        <f t="shared" si="81"/>
        <v>0.85211644254278829</v>
      </c>
      <c r="S125" s="901"/>
      <c r="T125" s="50">
        <v>0.74930555555555556</v>
      </c>
      <c r="U125" s="50">
        <v>0.79374999999999996</v>
      </c>
      <c r="V125" s="227">
        <v>5</v>
      </c>
      <c r="W125" s="598">
        <f t="shared" si="70"/>
        <v>63.999999999999929</v>
      </c>
      <c r="X125" s="64"/>
      <c r="Y125" s="64"/>
      <c r="Z125" s="54"/>
      <c r="AA125" s="54"/>
      <c r="AB125" s="879"/>
      <c r="AC125" s="879"/>
      <c r="AD125" s="615"/>
      <c r="AE125" s="615"/>
      <c r="AF125" s="48">
        <f t="shared" si="61"/>
        <v>-241.93749999999841</v>
      </c>
      <c r="AG125" s="605">
        <f t="shared" si="62"/>
        <v>0.85211644254278829</v>
      </c>
      <c r="AH125" s="895"/>
    </row>
    <row r="126" spans="1:34" ht="19.2" customHeight="1">
      <c r="A126" s="900"/>
      <c r="B126" s="130" t="s">
        <v>132</v>
      </c>
      <c r="C126" s="615"/>
      <c r="D126" s="404" t="s">
        <v>85</v>
      </c>
      <c r="E126" s="177"/>
      <c r="F126" s="355">
        <v>56.87</v>
      </c>
      <c r="G126" s="57">
        <v>1144</v>
      </c>
      <c r="H126" s="45">
        <f t="shared" si="82"/>
        <v>65059.28</v>
      </c>
      <c r="I126" s="615"/>
      <c r="J126" s="46">
        <v>18</v>
      </c>
      <c r="K126" s="44">
        <v>1636</v>
      </c>
      <c r="L126" s="47">
        <v>90.888888888888886</v>
      </c>
      <c r="M126" s="604">
        <v>18</v>
      </c>
      <c r="N126" s="57">
        <f t="shared" si="83"/>
        <v>1372.8000000000004</v>
      </c>
      <c r="O126" s="86">
        <f t="shared" si="84"/>
        <v>76.266666666666694</v>
      </c>
      <c r="P126" s="54">
        <f t="shared" si="79"/>
        <v>0</v>
      </c>
      <c r="Q126" s="88">
        <f t="shared" si="80"/>
        <v>-14.622222222222192</v>
      </c>
      <c r="R126" s="608">
        <f t="shared" si="81"/>
        <v>0.83911980440097833</v>
      </c>
      <c r="S126" s="901"/>
      <c r="T126" s="50">
        <v>0.79861111111111105</v>
      </c>
      <c r="U126" s="50">
        <v>0.83333333333333326</v>
      </c>
      <c r="V126" s="227">
        <v>7</v>
      </c>
      <c r="W126" s="598">
        <f t="shared" si="70"/>
        <v>49.999999999999986</v>
      </c>
      <c r="X126" s="64"/>
      <c r="Y126" s="64"/>
      <c r="Z126" s="54"/>
      <c r="AA126" s="54"/>
      <c r="AB126" s="879"/>
      <c r="AC126" s="879"/>
      <c r="AD126" s="615"/>
      <c r="AE126" s="615"/>
      <c r="AF126" s="108">
        <f t="shared" si="61"/>
        <v>-263.19999999999959</v>
      </c>
      <c r="AG126" s="109">
        <f t="shared" si="62"/>
        <v>0.83911980440097822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599">
        <v>19</v>
      </c>
      <c r="N127" s="57">
        <f t="shared" si="83"/>
        <v>1296.8571428571415</v>
      </c>
      <c r="O127" s="86">
        <f t="shared" si="84"/>
        <v>68.255639097744293</v>
      </c>
      <c r="P127" s="54">
        <f t="shared" si="79"/>
        <v>0</v>
      </c>
      <c r="Q127" s="88">
        <f t="shared" si="80"/>
        <v>-7.5338345864662273</v>
      </c>
      <c r="R127" s="608">
        <f t="shared" si="81"/>
        <v>0.90059523809523723</v>
      </c>
      <c r="S127" s="901"/>
      <c r="T127" s="50">
        <v>0.84861111111111098</v>
      </c>
      <c r="U127" s="50">
        <v>0.89722222222222214</v>
      </c>
      <c r="V127" s="601">
        <v>22</v>
      </c>
      <c r="W127" s="598">
        <f t="shared" si="70"/>
        <v>70.000000000000071</v>
      </c>
      <c r="X127" s="64">
        <v>0.83680555555555547</v>
      </c>
      <c r="Y127" s="64">
        <v>0.84722222222222221</v>
      </c>
      <c r="Z127" s="54"/>
      <c r="AA127" s="54"/>
      <c r="AB127" s="879"/>
      <c r="AC127" s="879"/>
      <c r="AD127" s="615"/>
      <c r="AE127" s="615"/>
      <c r="AF127" s="108">
        <f t="shared" si="61"/>
        <v>-143.14285714285847</v>
      </c>
      <c r="AG127" s="109">
        <f t="shared" si="62"/>
        <v>0.90059523809523712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1371</v>
      </c>
      <c r="H128" s="45">
        <f t="shared" si="82"/>
        <v>69468.570000000007</v>
      </c>
      <c r="I128" s="6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1371.0000000000014</v>
      </c>
      <c r="O128" s="86">
        <f t="shared" si="84"/>
        <v>76.166666666666742</v>
      </c>
      <c r="P128" s="54">
        <f t="shared" si="79"/>
        <v>0</v>
      </c>
      <c r="Q128" s="88">
        <f t="shared" si="80"/>
        <v>-7.1666666666665861</v>
      </c>
      <c r="R128" s="608">
        <f t="shared" si="81"/>
        <v>0.91400000000000092</v>
      </c>
      <c r="S128" s="901"/>
      <c r="T128" s="50">
        <v>0.90208333333333324</v>
      </c>
      <c r="U128" s="50">
        <v>0.94374999999999987</v>
      </c>
      <c r="V128" s="601">
        <v>7</v>
      </c>
      <c r="W128" s="598">
        <f t="shared" si="70"/>
        <v>59.999999999999943</v>
      </c>
      <c r="X128" s="64"/>
      <c r="Y128" s="64"/>
      <c r="Z128" s="54"/>
      <c r="AA128" s="54"/>
      <c r="AB128" s="879"/>
      <c r="AC128" s="879"/>
      <c r="AD128" s="615"/>
      <c r="AE128" s="615"/>
      <c r="AF128" s="48">
        <f t="shared" si="61"/>
        <v>-128.99999999999864</v>
      </c>
      <c r="AG128" s="605">
        <f t="shared" si="62"/>
        <v>0.91400000000000092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1352</v>
      </c>
      <c r="H129" s="45">
        <f t="shared" si="82"/>
        <v>78645.84</v>
      </c>
      <c r="I129" s="6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1374.9152542372894</v>
      </c>
      <c r="O129" s="86">
        <f t="shared" si="84"/>
        <v>85.93220338983059</v>
      </c>
      <c r="P129" s="54">
        <f t="shared" si="79"/>
        <v>0</v>
      </c>
      <c r="Q129" s="88">
        <f t="shared" si="80"/>
        <v>-16.31779661016941</v>
      </c>
      <c r="R129" s="608">
        <f t="shared" si="81"/>
        <v>0.84041274708880775</v>
      </c>
      <c r="S129" s="901"/>
      <c r="T129" s="50">
        <v>0.94861111111111096</v>
      </c>
      <c r="U129" s="50">
        <v>0.98958333333333315</v>
      </c>
      <c r="V129" s="601">
        <v>7</v>
      </c>
      <c r="W129" s="598">
        <f t="shared" si="70"/>
        <v>58.99999999999995</v>
      </c>
      <c r="X129" s="64"/>
      <c r="Y129" s="64"/>
      <c r="Z129" s="54"/>
      <c r="AA129" s="54"/>
      <c r="AB129" s="879"/>
      <c r="AC129" s="879"/>
      <c r="AD129" s="615"/>
      <c r="AE129" s="615"/>
      <c r="AF129" s="108">
        <f t="shared" si="61"/>
        <v>-261.08474576271055</v>
      </c>
      <c r="AG129" s="109">
        <f t="shared" si="62"/>
        <v>0.84041274708880775</v>
      </c>
      <c r="AH129" s="895"/>
    </row>
    <row r="130" spans="1:34" ht="19.2" customHeight="1">
      <c r="A130" s="900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1180</v>
      </c>
      <c r="H130" s="45">
        <f t="shared" si="82"/>
        <v>63826.200000000004</v>
      </c>
      <c r="I130" s="615"/>
      <c r="J130" s="46">
        <v>16</v>
      </c>
      <c r="K130" s="44">
        <v>1440</v>
      </c>
      <c r="L130" s="47">
        <v>90</v>
      </c>
      <c r="M130" s="604">
        <v>15</v>
      </c>
      <c r="N130" s="57">
        <f t="shared" si="83"/>
        <v>1311.1111111111118</v>
      </c>
      <c r="O130" s="86">
        <f t="shared" si="84"/>
        <v>87.407407407407447</v>
      </c>
      <c r="P130" s="54">
        <f t="shared" si="79"/>
        <v>-1</v>
      </c>
      <c r="Q130" s="88">
        <f t="shared" si="80"/>
        <v>-2.5925925925925526</v>
      </c>
      <c r="R130" s="608">
        <f t="shared" si="81"/>
        <v>0.97119341563786055</v>
      </c>
      <c r="S130" s="901"/>
      <c r="T130" s="50">
        <v>0.99513888888888868</v>
      </c>
      <c r="U130" s="50">
        <v>1.0326388888888887</v>
      </c>
      <c r="V130" s="601">
        <v>8</v>
      </c>
      <c r="W130" s="598">
        <f t="shared" si="70"/>
        <v>53.999999999999972</v>
      </c>
      <c r="X130" s="64"/>
      <c r="Y130" s="64"/>
      <c r="Z130" s="54"/>
      <c r="AA130" s="54"/>
      <c r="AB130" s="879"/>
      <c r="AC130" s="879"/>
      <c r="AD130" s="615"/>
      <c r="AE130" s="615">
        <v>1</v>
      </c>
      <c r="AF130" s="108">
        <f t="shared" si="61"/>
        <v>-128.88888888888823</v>
      </c>
      <c r="AG130" s="109">
        <f t="shared" si="62"/>
        <v>0.91049382716049432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08"/>
      <c r="S131" s="901"/>
      <c r="T131" s="50"/>
      <c r="U131" s="50"/>
      <c r="V131" s="601"/>
      <c r="W131" s="598">
        <f t="shared" si="70"/>
        <v>0</v>
      </c>
      <c r="X131" s="64"/>
      <c r="Y131" s="64"/>
      <c r="Z131" s="54"/>
      <c r="AA131" s="54"/>
      <c r="AB131" s="879"/>
      <c r="AC131" s="879"/>
      <c r="AD131" s="615"/>
      <c r="AE131" s="615"/>
      <c r="AF131" s="48">
        <f t="shared" si="61"/>
        <v>0</v>
      </c>
      <c r="AG131" s="605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5"/>
      <c r="J132" s="87"/>
      <c r="K132" s="57"/>
      <c r="L132" s="86"/>
      <c r="M132" s="604"/>
      <c r="N132" s="57"/>
      <c r="O132" s="86"/>
      <c r="P132" s="54"/>
      <c r="Q132" s="88"/>
      <c r="R132" s="608"/>
      <c r="S132" s="901"/>
      <c r="T132" s="50"/>
      <c r="U132" s="50"/>
      <c r="V132" s="601"/>
      <c r="W132" s="598">
        <f t="shared" si="70"/>
        <v>0</v>
      </c>
      <c r="X132" s="64"/>
      <c r="Y132" s="64"/>
      <c r="Z132" s="54"/>
      <c r="AA132" s="54"/>
      <c r="AB132" s="879"/>
      <c r="AC132" s="879"/>
      <c r="AD132" s="615"/>
      <c r="AE132" s="615"/>
      <c r="AF132" s="65"/>
      <c r="AG132" s="606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5"/>
      <c r="J133" s="87"/>
      <c r="K133" s="57"/>
      <c r="L133" s="86"/>
      <c r="M133" s="604"/>
      <c r="N133" s="57"/>
      <c r="O133" s="86"/>
      <c r="P133" s="54"/>
      <c r="Q133" s="88"/>
      <c r="R133" s="608"/>
      <c r="S133" s="901"/>
      <c r="T133" s="50"/>
      <c r="U133" s="50"/>
      <c r="V133" s="601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15"/>
      <c r="AE133" s="615"/>
      <c r="AF133" s="65"/>
      <c r="AG133" s="606"/>
      <c r="AH133" s="895"/>
    </row>
    <row r="134" spans="1:34" ht="19.2" customHeight="1">
      <c r="A134" s="900"/>
      <c r="B134" s="168">
        <v>0</v>
      </c>
      <c r="C134" s="100" t="s">
        <v>918</v>
      </c>
      <c r="D134" s="875" t="s">
        <v>243</v>
      </c>
      <c r="E134" s="875"/>
      <c r="F134" s="365"/>
      <c r="G134" s="101"/>
      <c r="H134" s="102"/>
      <c r="I134" s="241"/>
      <c r="J134" s="242">
        <v>18.222222222222221</v>
      </c>
      <c r="K134" s="242">
        <v>1527.6666666666667</v>
      </c>
      <c r="L134" s="243">
        <v>84.555300287756438</v>
      </c>
      <c r="M134" s="242">
        <f t="shared" ref="M134:O134" si="85">AVERAGE(M122:M133)</f>
        <v>18.111111111111111</v>
      </c>
      <c r="N134" s="242">
        <f t="shared" si="85"/>
        <v>1328.8979390270576</v>
      </c>
      <c r="O134" s="243">
        <f t="shared" si="85"/>
        <v>74.140954542438166</v>
      </c>
      <c r="P134" s="51">
        <f t="shared" ref="P134:P143" si="86">M134-J134</f>
        <v>-0.11111111111111072</v>
      </c>
      <c r="Q134" s="139">
        <f t="shared" ref="Q134:Q143" si="87">O134-L134</f>
        <v>-10.414345745318272</v>
      </c>
      <c r="R134" s="244">
        <f t="shared" ref="R134:R143" si="88">O134/L134</f>
        <v>0.87683390976229236</v>
      </c>
      <c r="S134" s="894"/>
      <c r="T134" s="50"/>
      <c r="U134" s="50"/>
      <c r="V134" s="601"/>
      <c r="W134" s="601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1</v>
      </c>
      <c r="AF134" s="48">
        <f t="shared" si="61"/>
        <v>-198.7687276396091</v>
      </c>
      <c r="AG134" s="605">
        <f t="shared" si="62"/>
        <v>0.86988737008098904</v>
      </c>
      <c r="AH134" s="895"/>
    </row>
    <row r="135" spans="1:34" ht="19.2" customHeight="1">
      <c r="A135" s="881" t="s">
        <v>919</v>
      </c>
      <c r="B135" s="601" t="s">
        <v>132</v>
      </c>
      <c r="C135" s="615"/>
      <c r="D135" s="82" t="s">
        <v>144</v>
      </c>
      <c r="E135" s="83"/>
      <c r="F135" s="355">
        <v>54.09</v>
      </c>
      <c r="G135" s="57">
        <v>2513.6000000000004</v>
      </c>
      <c r="H135" s="245">
        <f t="shared" ref="H135:H146" si="89">F135*G135</f>
        <v>135960.62400000004</v>
      </c>
      <c r="I135" s="61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1383.6330275229357</v>
      </c>
      <c r="O135" s="115">
        <f t="shared" ref="O135:O143" si="91">N135/M135</f>
        <v>86.477064220183479</v>
      </c>
      <c r="P135" s="54">
        <f t="shared" si="86"/>
        <v>0</v>
      </c>
      <c r="Q135" s="88">
        <f t="shared" si="87"/>
        <v>-7.2729357798165211</v>
      </c>
      <c r="R135" s="608">
        <f t="shared" si="88"/>
        <v>0.92242201834862381</v>
      </c>
      <c r="S135" s="885">
        <f>R147</f>
        <v>0.89429534129626365</v>
      </c>
      <c r="T135" s="246">
        <v>0.45833333333333331</v>
      </c>
      <c r="U135" s="50">
        <v>0.53402777777777777</v>
      </c>
      <c r="V135" s="142">
        <v>5</v>
      </c>
      <c r="W135" s="247">
        <f t="shared" ref="W135:W147" si="92">(U135-T135)*24*60</f>
        <v>109.00000000000001</v>
      </c>
      <c r="X135" s="53"/>
      <c r="Y135" s="53"/>
      <c r="Z135" s="54"/>
      <c r="AA135" s="54"/>
      <c r="AB135" s="879"/>
      <c r="AC135" s="879"/>
      <c r="AD135" s="615"/>
      <c r="AE135" s="615"/>
      <c r="AF135" s="116">
        <f t="shared" si="61"/>
        <v>-116.36697247706434</v>
      </c>
      <c r="AG135" s="120">
        <f t="shared" si="62"/>
        <v>0.92242201834862381</v>
      </c>
      <c r="AH135" s="878">
        <f>AG147</f>
        <v>0.90202940938395804</v>
      </c>
    </row>
    <row r="136" spans="1:34" ht="19.2" customHeight="1">
      <c r="A136" s="882"/>
      <c r="B136" s="601" t="s">
        <v>132</v>
      </c>
      <c r="C136" s="615"/>
      <c r="D136" s="82" t="s">
        <v>78</v>
      </c>
      <c r="E136" s="83"/>
      <c r="F136" s="355">
        <v>57.734999999999999</v>
      </c>
      <c r="G136" s="57">
        <v>1745.05</v>
      </c>
      <c r="H136" s="84">
        <f t="shared" si="89"/>
        <v>100750.46175</v>
      </c>
      <c r="I136" s="615"/>
      <c r="J136" s="46">
        <v>16</v>
      </c>
      <c r="K136" s="57">
        <v>1565</v>
      </c>
      <c r="L136" s="86">
        <v>97.8125</v>
      </c>
      <c r="M136" s="604">
        <v>16</v>
      </c>
      <c r="N136" s="57">
        <f t="shared" si="90"/>
        <v>1377.6710526315778</v>
      </c>
      <c r="O136" s="86">
        <f t="shared" si="91"/>
        <v>86.104440789473614</v>
      </c>
      <c r="P136" s="54">
        <f t="shared" si="86"/>
        <v>0</v>
      </c>
      <c r="Q136" s="88">
        <f t="shared" si="87"/>
        <v>-11.708059210526386</v>
      </c>
      <c r="R136" s="608">
        <f t="shared" si="88"/>
        <v>0.88030099209685486</v>
      </c>
      <c r="S136" s="885"/>
      <c r="T136" s="246">
        <v>0.55000000000000004</v>
      </c>
      <c r="U136" s="50">
        <v>0.60277777777777786</v>
      </c>
      <c r="V136" s="142">
        <v>23</v>
      </c>
      <c r="W136" s="247">
        <f t="shared" si="92"/>
        <v>76.000000000000057</v>
      </c>
      <c r="X136" s="53">
        <v>0.53819444444444442</v>
      </c>
      <c r="Y136" s="53">
        <v>0.54861111111111105</v>
      </c>
      <c r="Z136" s="54"/>
      <c r="AA136" s="54"/>
      <c r="AB136" s="879"/>
      <c r="AC136" s="879"/>
      <c r="AD136" s="615"/>
      <c r="AE136" s="615"/>
      <c r="AF136" s="48">
        <f t="shared" si="61"/>
        <v>-187.32894736842218</v>
      </c>
      <c r="AG136" s="125">
        <f t="shared" si="62"/>
        <v>0.88030099209685486</v>
      </c>
      <c r="AH136" s="878"/>
    </row>
    <row r="137" spans="1:34" ht="19.2" customHeight="1">
      <c r="A137" s="882"/>
      <c r="B137" s="601" t="s">
        <v>132</v>
      </c>
      <c r="C137" s="615"/>
      <c r="D137" s="82" t="s">
        <v>202</v>
      </c>
      <c r="E137" s="83"/>
      <c r="F137" s="355">
        <v>53.27</v>
      </c>
      <c r="G137" s="209">
        <v>1681</v>
      </c>
      <c r="H137" s="84">
        <f t="shared" si="89"/>
        <v>89546.87000000001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1327.1052631578937</v>
      </c>
      <c r="O137" s="86">
        <f t="shared" si="91"/>
        <v>82.944078947368354</v>
      </c>
      <c r="P137" s="54">
        <f t="shared" si="86"/>
        <v>0</v>
      </c>
      <c r="Q137" s="88">
        <f t="shared" si="87"/>
        <v>-10.805921052631646</v>
      </c>
      <c r="R137" s="608">
        <f t="shared" si="88"/>
        <v>0.88473684210526249</v>
      </c>
      <c r="S137" s="885"/>
      <c r="T137" s="50">
        <v>0.60763888888888895</v>
      </c>
      <c r="U137" s="50">
        <v>0.66041666666666676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879"/>
      <c r="AC137" s="879"/>
      <c r="AD137" s="615"/>
      <c r="AE137" s="615"/>
      <c r="AF137" s="48">
        <f t="shared" si="61"/>
        <v>-172.89473684210634</v>
      </c>
      <c r="AG137" s="125">
        <f t="shared" si="62"/>
        <v>0.88473684210526249</v>
      </c>
      <c r="AH137" s="878"/>
    </row>
    <row r="138" spans="1:34" ht="19.2" customHeight="1">
      <c r="A138" s="882"/>
      <c r="B138" s="601" t="s">
        <v>132</v>
      </c>
      <c r="C138" s="223"/>
      <c r="D138" s="82" t="s">
        <v>88</v>
      </c>
      <c r="E138" s="83"/>
      <c r="F138" s="355">
        <v>50.98</v>
      </c>
      <c r="G138" s="57">
        <v>1598</v>
      </c>
      <c r="H138" s="84">
        <f t="shared" si="89"/>
        <v>81466.039999999994</v>
      </c>
      <c r="I138" s="61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1295.6756756756747</v>
      </c>
      <c r="O138" s="86">
        <f t="shared" si="91"/>
        <v>64.783783783783733</v>
      </c>
      <c r="P138" s="54">
        <f t="shared" si="86"/>
        <v>0</v>
      </c>
      <c r="Q138" s="88">
        <f t="shared" si="87"/>
        <v>-7.2162162162162673</v>
      </c>
      <c r="R138" s="614">
        <f t="shared" si="88"/>
        <v>0.89977477477477408</v>
      </c>
      <c r="S138" s="885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879"/>
      <c r="AC138" s="879"/>
      <c r="AD138" s="615"/>
      <c r="AE138" s="615"/>
      <c r="AF138" s="48">
        <f t="shared" si="61"/>
        <v>-144.32432432432529</v>
      </c>
      <c r="AG138" s="125">
        <f t="shared" si="62"/>
        <v>0.89977477477477408</v>
      </c>
      <c r="AH138" s="878"/>
    </row>
    <row r="139" spans="1:34" ht="19.2" customHeight="1">
      <c r="A139" s="882"/>
      <c r="B139" s="601" t="s">
        <v>132</v>
      </c>
      <c r="C139" s="611"/>
      <c r="D139" s="42" t="s">
        <v>87</v>
      </c>
      <c r="E139" s="43"/>
      <c r="F139" s="355">
        <v>50.67</v>
      </c>
      <c r="G139" s="57">
        <v>950</v>
      </c>
      <c r="H139" s="84">
        <f t="shared" si="89"/>
        <v>48136.5</v>
      </c>
      <c r="I139" s="61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1357.1428571428567</v>
      </c>
      <c r="O139" s="86">
        <f t="shared" si="91"/>
        <v>79.831932773109216</v>
      </c>
      <c r="P139" s="54">
        <f t="shared" si="86"/>
        <v>0</v>
      </c>
      <c r="Q139" s="88">
        <f t="shared" si="87"/>
        <v>-8.4033613445378421</v>
      </c>
      <c r="R139" s="608">
        <f t="shared" si="88"/>
        <v>0.90476190476190443</v>
      </c>
      <c r="S139" s="885"/>
      <c r="T139" s="50">
        <v>0.76458333333333339</v>
      </c>
      <c r="U139" s="50">
        <v>0.79375000000000007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879"/>
      <c r="AC139" s="879"/>
      <c r="AD139" s="615"/>
      <c r="AE139" s="615"/>
      <c r="AF139" s="48">
        <f t="shared" si="61"/>
        <v>-142.85714285714334</v>
      </c>
      <c r="AG139" s="125">
        <f t="shared" si="62"/>
        <v>0.90476190476190443</v>
      </c>
      <c r="AH139" s="878"/>
    </row>
    <row r="140" spans="1:34" ht="19.2" customHeight="1">
      <c r="A140" s="883"/>
      <c r="B140" s="601" t="s">
        <v>132</v>
      </c>
      <c r="C140" s="611"/>
      <c r="D140" s="251" t="s">
        <v>89</v>
      </c>
      <c r="E140" s="83"/>
      <c r="F140" s="355">
        <v>50.92</v>
      </c>
      <c r="G140" s="57">
        <v>1936</v>
      </c>
      <c r="H140" s="84">
        <f t="shared" si="89"/>
        <v>98581.12000000001</v>
      </c>
      <c r="I140" s="61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1335.1724137931033</v>
      </c>
      <c r="O140" s="86">
        <f t="shared" si="91"/>
        <v>70.272232304900172</v>
      </c>
      <c r="P140" s="54">
        <f t="shared" si="86"/>
        <v>0</v>
      </c>
      <c r="Q140" s="88">
        <f t="shared" si="87"/>
        <v>-5.5172413793103487</v>
      </c>
      <c r="R140" s="608">
        <f t="shared" si="88"/>
        <v>0.92720306513409956</v>
      </c>
      <c r="S140" s="886"/>
      <c r="T140" s="63">
        <v>0.79861111111111116</v>
      </c>
      <c r="U140" s="252">
        <v>0.85902777777777783</v>
      </c>
      <c r="V140" s="253">
        <v>7</v>
      </c>
      <c r="W140" s="247">
        <f t="shared" si="92"/>
        <v>87.000000000000014</v>
      </c>
      <c r="X140" s="53"/>
      <c r="Y140" s="53"/>
      <c r="Z140" s="54"/>
      <c r="AA140" s="54"/>
      <c r="AB140" s="879"/>
      <c r="AC140" s="879"/>
      <c r="AD140" s="615">
        <v>1</v>
      </c>
      <c r="AE140" s="615"/>
      <c r="AF140" s="48">
        <f t="shared" si="61"/>
        <v>-104.82758620689674</v>
      </c>
      <c r="AG140" s="125">
        <f t="shared" si="62"/>
        <v>0.92720306513409945</v>
      </c>
      <c r="AH140" s="878"/>
    </row>
    <row r="141" spans="1:34" ht="19.2" customHeight="1">
      <c r="A141" s="883"/>
      <c r="B141" s="601" t="s">
        <v>132</v>
      </c>
      <c r="C141" s="611"/>
      <c r="D141" s="42" t="s">
        <v>187</v>
      </c>
      <c r="E141" s="254"/>
      <c r="F141" s="355">
        <v>52.86</v>
      </c>
      <c r="G141" s="57">
        <v>896</v>
      </c>
      <c r="H141" s="84">
        <f t="shared" si="89"/>
        <v>47362.559999999998</v>
      </c>
      <c r="I141" s="615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1311.2195121951213</v>
      </c>
      <c r="O141" s="86">
        <f t="shared" si="91"/>
        <v>72.845528455284523</v>
      </c>
      <c r="P141" s="54">
        <f t="shared" si="86"/>
        <v>0</v>
      </c>
      <c r="Q141" s="88">
        <f t="shared" si="87"/>
        <v>-10.487804878048806</v>
      </c>
      <c r="R141" s="608">
        <f t="shared" si="88"/>
        <v>0.8741463414634143</v>
      </c>
      <c r="S141" s="886"/>
      <c r="T141" s="63">
        <v>0.875</v>
      </c>
      <c r="U141" s="252">
        <v>0.90347222222222223</v>
      </c>
      <c r="V141" s="55">
        <v>23</v>
      </c>
      <c r="W141" s="247">
        <f t="shared" si="92"/>
        <v>41.000000000000014</v>
      </c>
      <c r="X141" s="53">
        <v>0.86388888888888893</v>
      </c>
      <c r="Y141" s="53">
        <v>0.87361111111111101</v>
      </c>
      <c r="Z141" s="54"/>
      <c r="AA141" s="54"/>
      <c r="AB141" s="879"/>
      <c r="AC141" s="879"/>
      <c r="AD141" s="615"/>
      <c r="AE141" s="615"/>
      <c r="AF141" s="48">
        <f t="shared" si="61"/>
        <v>-188.7804878048787</v>
      </c>
      <c r="AG141" s="125">
        <f t="shared" si="62"/>
        <v>0.87414634146341419</v>
      </c>
      <c r="AH141" s="878"/>
    </row>
    <row r="142" spans="1:34" ht="19.2" customHeight="1">
      <c r="A142" s="883"/>
      <c r="B142" s="601" t="s">
        <v>132</v>
      </c>
      <c r="C142" s="611"/>
      <c r="D142" s="42" t="s">
        <v>90</v>
      </c>
      <c r="E142" s="254"/>
      <c r="F142" s="355">
        <v>50.67</v>
      </c>
      <c r="G142" s="57">
        <v>913</v>
      </c>
      <c r="H142" s="84">
        <f t="shared" si="89"/>
        <v>46261.71</v>
      </c>
      <c r="I142" s="61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1304.2857142857138</v>
      </c>
      <c r="O142" s="86">
        <f t="shared" si="91"/>
        <v>76.722689075630228</v>
      </c>
      <c r="P142" s="54">
        <f t="shared" si="86"/>
        <v>0</v>
      </c>
      <c r="Q142" s="88">
        <f t="shared" si="87"/>
        <v>-7.9831932773109457</v>
      </c>
      <c r="R142" s="608">
        <f t="shared" si="88"/>
        <v>0.90575396825396803</v>
      </c>
      <c r="S142" s="886"/>
      <c r="T142" s="63">
        <v>0.90833333333333333</v>
      </c>
      <c r="U142" s="252">
        <v>0.9375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879"/>
      <c r="AC142" s="879"/>
      <c r="AD142" s="615"/>
      <c r="AE142" s="615"/>
      <c r="AF142" s="48">
        <f t="shared" si="61"/>
        <v>-135.71428571428623</v>
      </c>
      <c r="AG142" s="125">
        <f t="shared" si="62"/>
        <v>0.90575396825396792</v>
      </c>
      <c r="AH142" s="878"/>
    </row>
    <row r="143" spans="1:34" ht="19.2" customHeight="1">
      <c r="A143" s="883"/>
      <c r="B143" s="601" t="s">
        <v>132</v>
      </c>
      <c r="C143" s="255"/>
      <c r="D143" s="82" t="s">
        <v>91</v>
      </c>
      <c r="E143" s="83"/>
      <c r="F143" s="355">
        <v>50.49</v>
      </c>
      <c r="G143" s="57">
        <v>1217</v>
      </c>
      <c r="H143" s="84">
        <f t="shared" si="89"/>
        <v>61446.33</v>
      </c>
      <c r="I143" s="61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1327.6363636363646</v>
      </c>
      <c r="O143" s="86">
        <f t="shared" si="91"/>
        <v>88.509090909090972</v>
      </c>
      <c r="P143" s="54">
        <f t="shared" si="86"/>
        <v>1</v>
      </c>
      <c r="Q143" s="88">
        <f t="shared" si="87"/>
        <v>-14.348051948051889</v>
      </c>
      <c r="R143" s="608">
        <f t="shared" si="88"/>
        <v>0.86050505050505111</v>
      </c>
      <c r="S143" s="886"/>
      <c r="T143" s="63">
        <v>0.94305555555555554</v>
      </c>
      <c r="U143" s="252">
        <v>0.98124999999999996</v>
      </c>
      <c r="V143" s="55">
        <v>8</v>
      </c>
      <c r="W143" s="247">
        <f t="shared" si="92"/>
        <v>54.999999999999964</v>
      </c>
      <c r="X143" s="53"/>
      <c r="Y143" s="53"/>
      <c r="Z143" s="54"/>
      <c r="AA143" s="54"/>
      <c r="AB143" s="879"/>
      <c r="AC143" s="879"/>
      <c r="AD143" s="615"/>
      <c r="AE143" s="615"/>
      <c r="AF143" s="48">
        <f t="shared" si="61"/>
        <v>-112.36363636363535</v>
      </c>
      <c r="AG143" s="125">
        <f t="shared" si="62"/>
        <v>0.92196969696969766</v>
      </c>
      <c r="AH143" s="878"/>
    </row>
    <row r="144" spans="1:34" ht="19.2" customHeight="1">
      <c r="A144" s="883"/>
      <c r="B144" s="601">
        <v>0</v>
      </c>
      <c r="C144" s="611"/>
      <c r="D144" s="42"/>
      <c r="E144" s="254"/>
      <c r="F144" s="355" t="s">
        <v>133</v>
      </c>
      <c r="G144" s="57"/>
      <c r="H144" s="84">
        <f t="shared" si="89"/>
        <v>0</v>
      </c>
      <c r="I144" s="615"/>
      <c r="J144" s="46"/>
      <c r="K144" s="44"/>
      <c r="L144" s="47"/>
      <c r="M144" s="604" t="s">
        <v>15</v>
      </c>
      <c r="N144" s="57"/>
      <c r="O144" s="86"/>
      <c r="P144" s="54"/>
      <c r="Q144" s="88"/>
      <c r="R144" s="608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615"/>
      <c r="AE144" s="615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601">
        <v>0</v>
      </c>
      <c r="C145" s="611"/>
      <c r="D145" s="42"/>
      <c r="E145" s="254"/>
      <c r="F145" s="355" t="s">
        <v>133</v>
      </c>
      <c r="G145" s="57"/>
      <c r="H145" s="84">
        <f t="shared" si="89"/>
        <v>0</v>
      </c>
      <c r="I145" s="615"/>
      <c r="J145" s="87"/>
      <c r="K145" s="57"/>
      <c r="L145" s="86"/>
      <c r="M145" s="604"/>
      <c r="N145" s="57"/>
      <c r="O145" s="86"/>
      <c r="P145" s="54"/>
      <c r="Q145" s="88"/>
      <c r="R145" s="608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15"/>
      <c r="AE145" s="615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0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5"/>
      <c r="J146" s="87"/>
      <c r="K146" s="57"/>
      <c r="L146" s="86"/>
      <c r="M146" s="604"/>
      <c r="N146" s="57"/>
      <c r="O146" s="86"/>
      <c r="P146" s="54"/>
      <c r="Q146" s="88"/>
      <c r="R146" s="608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15"/>
      <c r="AE146" s="615"/>
      <c r="AF146" s="54"/>
      <c r="AG146" s="608"/>
      <c r="AH146" s="878"/>
    </row>
    <row r="147" spans="1:34" ht="19.2" customHeight="1">
      <c r="A147" s="884"/>
      <c r="B147" s="257">
        <v>0</v>
      </c>
      <c r="C147" s="100" t="s">
        <v>920</v>
      </c>
      <c r="D147" s="875" t="s">
        <v>243</v>
      </c>
      <c r="E147" s="875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1335.5046533379157</v>
      </c>
      <c r="O147" s="243">
        <f t="shared" si="93"/>
        <v>78.72120458431381</v>
      </c>
      <c r="P147" s="51">
        <f t="shared" ref="P147:P153" si="94">M147-J147</f>
        <v>0.11111111111111072</v>
      </c>
      <c r="Q147" s="139">
        <f t="shared" ref="Q147:Q153" si="95">O147-L147</f>
        <v>-9.3047538984945248</v>
      </c>
      <c r="R147" s="258">
        <f t="shared" ref="R147:R153" si="96">O147/L147</f>
        <v>0.89429534129626365</v>
      </c>
      <c r="S147" s="887"/>
      <c r="T147" s="63"/>
      <c r="U147" s="63"/>
      <c r="V147" s="55"/>
      <c r="W147" s="59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-145.05090221763999</v>
      </c>
      <c r="AG147" s="259">
        <f t="shared" si="62"/>
        <v>0.90202940938395804</v>
      </c>
      <c r="AH147" s="878"/>
    </row>
    <row r="148" spans="1:34" ht="19.2" customHeight="1">
      <c r="A148" s="890" t="s">
        <v>921</v>
      </c>
      <c r="B148" s="615" t="s">
        <v>130</v>
      </c>
      <c r="C148" s="121"/>
      <c r="D148" s="173" t="s">
        <v>143</v>
      </c>
      <c r="E148" s="43"/>
      <c r="F148" s="362">
        <v>36.92</v>
      </c>
      <c r="G148" s="57">
        <v>3203</v>
      </c>
      <c r="H148" s="84">
        <f t="shared" ref="H148:H172" si="97">F148*G148</f>
        <v>118254.76000000001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1537.4400000000005</v>
      </c>
      <c r="O148" s="47">
        <f t="shared" ref="O148:O153" si="99">N148/M148</f>
        <v>128.12000000000003</v>
      </c>
      <c r="P148" s="48">
        <f t="shared" si="94"/>
        <v>0</v>
      </c>
      <c r="Q148" s="49">
        <f t="shared" si="95"/>
        <v>-38.546666666666624</v>
      </c>
      <c r="R148" s="605">
        <f t="shared" si="96"/>
        <v>0.76872000000000029</v>
      </c>
      <c r="S148" s="891">
        <f>R160</f>
        <v>0.83011583562799607</v>
      </c>
      <c r="T148" s="246">
        <v>0.45833333333333331</v>
      </c>
      <c r="U148" s="50">
        <v>0.54513888888888884</v>
      </c>
      <c r="V148" s="601">
        <v>5</v>
      </c>
      <c r="W148" s="598">
        <f>(U148-T148)*24*60</f>
        <v>124.99999999999996</v>
      </c>
      <c r="X148" s="53"/>
      <c r="Y148" s="53"/>
      <c r="Z148" s="54"/>
      <c r="AA148" s="54"/>
      <c r="AB148" s="879"/>
      <c r="AC148" s="879"/>
      <c r="AD148" s="615"/>
      <c r="AE148" s="615"/>
      <c r="AF148" s="48">
        <f t="shared" si="61"/>
        <v>-462.55999999999949</v>
      </c>
      <c r="AG148" s="125">
        <f t="shared" si="62"/>
        <v>0.76872000000000029</v>
      </c>
      <c r="AH148" s="878">
        <f>AG160</f>
        <v>0.84145647463527085</v>
      </c>
    </row>
    <row r="149" spans="1:34" ht="19.2" customHeight="1">
      <c r="A149" s="890"/>
      <c r="B149" s="615" t="s">
        <v>130</v>
      </c>
      <c r="C149" s="221"/>
      <c r="D149" s="251" t="s">
        <v>201</v>
      </c>
      <c r="E149" s="60"/>
      <c r="F149" s="362">
        <v>26.5</v>
      </c>
      <c r="G149" s="57">
        <v>1001.6999999999999</v>
      </c>
      <c r="H149" s="84">
        <f t="shared" si="97"/>
        <v>26545.05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1502.5499999999993</v>
      </c>
      <c r="O149" s="47">
        <f t="shared" si="99"/>
        <v>125.21249999999993</v>
      </c>
      <c r="P149" s="48">
        <f t="shared" si="94"/>
        <v>0</v>
      </c>
      <c r="Q149" s="49">
        <f t="shared" si="95"/>
        <v>-41.454166666666723</v>
      </c>
      <c r="R149" s="605">
        <f t="shared" si="96"/>
        <v>0.75127499999999969</v>
      </c>
      <c r="S149" s="892"/>
      <c r="T149" s="246">
        <v>0.54930555555555549</v>
      </c>
      <c r="U149" s="50">
        <v>0.57708333333333328</v>
      </c>
      <c r="V149" s="601">
        <v>6</v>
      </c>
      <c r="W149" s="598">
        <f t="shared" ref="W149:W159" si="100">(U149-T149)*24*60</f>
        <v>40.000000000000014</v>
      </c>
      <c r="X149" s="53"/>
      <c r="Y149" s="53"/>
      <c r="Z149" s="54"/>
      <c r="AA149" s="54"/>
      <c r="AB149" s="879"/>
      <c r="AC149" s="879"/>
      <c r="AD149" s="615"/>
      <c r="AE149" s="615"/>
      <c r="AF149" s="48">
        <f t="shared" si="61"/>
        <v>-497.45000000000073</v>
      </c>
      <c r="AG149" s="125">
        <f t="shared" si="62"/>
        <v>0.75127499999999958</v>
      </c>
      <c r="AH149" s="880"/>
    </row>
    <row r="150" spans="1:34" ht="19.2" customHeight="1">
      <c r="A150" s="890"/>
      <c r="B150" s="615" t="s">
        <v>132</v>
      </c>
      <c r="C150" s="221"/>
      <c r="D150" s="176" t="s">
        <v>175</v>
      </c>
      <c r="E150" s="60"/>
      <c r="F150" s="362">
        <v>50.67</v>
      </c>
      <c r="G150" s="57">
        <v>1838</v>
      </c>
      <c r="H150" s="84">
        <f t="shared" si="97"/>
        <v>93131.46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1361.4814814814811</v>
      </c>
      <c r="O150" s="47">
        <f t="shared" si="99"/>
        <v>75.637860082304499</v>
      </c>
      <c r="P150" s="48">
        <f t="shared" si="94"/>
        <v>0</v>
      </c>
      <c r="Q150" s="49">
        <f t="shared" si="95"/>
        <v>-7.6954732510288295</v>
      </c>
      <c r="R150" s="605">
        <f t="shared" si="96"/>
        <v>0.90765432098765408</v>
      </c>
      <c r="S150" s="892"/>
      <c r="T150" s="246">
        <v>0.59236111111111101</v>
      </c>
      <c r="U150" s="50">
        <v>0.64861111111111103</v>
      </c>
      <c r="V150" s="601">
        <v>22</v>
      </c>
      <c r="W150" s="598">
        <f t="shared" si="100"/>
        <v>81.000000000000028</v>
      </c>
      <c r="X150" s="216">
        <v>0.58194444444444449</v>
      </c>
      <c r="Y150" s="216">
        <v>0.59166666666666667</v>
      </c>
      <c r="Z150" s="217"/>
      <c r="AA150" s="217"/>
      <c r="AB150" s="879"/>
      <c r="AC150" s="879"/>
      <c r="AD150" s="615"/>
      <c r="AE150" s="615"/>
      <c r="AF150" s="48">
        <f t="shared" si="61"/>
        <v>-138.51851851851893</v>
      </c>
      <c r="AG150" s="125">
        <f t="shared" si="62"/>
        <v>0.90765432098765408</v>
      </c>
      <c r="AH150" s="880"/>
    </row>
    <row r="151" spans="1:34" s="218" customFormat="1" ht="19.2" customHeight="1">
      <c r="A151" s="890"/>
      <c r="B151" s="615" t="s">
        <v>132</v>
      </c>
      <c r="C151" s="221"/>
      <c r="D151" s="59" t="s">
        <v>204</v>
      </c>
      <c r="E151" s="60"/>
      <c r="F151" s="362">
        <v>51.06</v>
      </c>
      <c r="G151" s="57">
        <v>2050</v>
      </c>
      <c r="H151" s="84">
        <f t="shared" si="97"/>
        <v>104673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1308.5106382978724</v>
      </c>
      <c r="O151" s="47">
        <f t="shared" si="99"/>
        <v>81.781914893617028</v>
      </c>
      <c r="P151" s="48">
        <f t="shared" si="94"/>
        <v>0</v>
      </c>
      <c r="Q151" s="49">
        <f t="shared" si="95"/>
        <v>-11.968085106382972</v>
      </c>
      <c r="R151" s="605">
        <f t="shared" si="96"/>
        <v>0.87234042553191493</v>
      </c>
      <c r="S151" s="892"/>
      <c r="T151" s="246">
        <v>0.70833333333333337</v>
      </c>
      <c r="U151" s="50">
        <v>0.77361111111111114</v>
      </c>
      <c r="V151" s="601">
        <v>5</v>
      </c>
      <c r="W151" s="598">
        <f t="shared" si="100"/>
        <v>93.999999999999986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-191.48936170212755</v>
      </c>
      <c r="AG151" s="125">
        <f t="shared" si="62"/>
        <v>0.87234042553191493</v>
      </c>
      <c r="AH151" s="880"/>
    </row>
    <row r="152" spans="1:34" s="218" customFormat="1" ht="19.2" customHeight="1">
      <c r="A152" s="890"/>
      <c r="B152" s="615" t="s">
        <v>132</v>
      </c>
      <c r="C152" s="221"/>
      <c r="D152" s="59" t="s">
        <v>208</v>
      </c>
      <c r="E152" s="60"/>
      <c r="F152" s="362">
        <v>56.43</v>
      </c>
      <c r="G152" s="57">
        <v>1419</v>
      </c>
      <c r="H152" s="84">
        <f t="shared" si="97"/>
        <v>80074.17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1351.4285714285729</v>
      </c>
      <c r="O152" s="47">
        <f t="shared" si="99"/>
        <v>84.464285714285808</v>
      </c>
      <c r="P152" s="48">
        <f t="shared" si="94"/>
        <v>0</v>
      </c>
      <c r="Q152" s="49">
        <f t="shared" si="95"/>
        <v>-9.2857142857141923</v>
      </c>
      <c r="R152" s="605">
        <f t="shared" si="96"/>
        <v>0.90095238095238195</v>
      </c>
      <c r="S152" s="892"/>
      <c r="T152" s="261">
        <v>0.77847222222222223</v>
      </c>
      <c r="U152" s="63">
        <v>0.82222222222222219</v>
      </c>
      <c r="V152" s="602">
        <v>7</v>
      </c>
      <c r="W152" s="598">
        <f t="shared" si="100"/>
        <v>62.999999999999936</v>
      </c>
      <c r="X152" s="219"/>
      <c r="Y152" s="219"/>
      <c r="Z152" s="217"/>
      <c r="AA152" s="217"/>
      <c r="AB152" s="879"/>
      <c r="AC152" s="879"/>
      <c r="AD152" s="221">
        <v>2</v>
      </c>
      <c r="AE152" s="221"/>
      <c r="AF152" s="48">
        <f t="shared" si="61"/>
        <v>-148.57142857142708</v>
      </c>
      <c r="AG152" s="125">
        <f t="shared" si="62"/>
        <v>0.90095238095238195</v>
      </c>
      <c r="AH152" s="880"/>
    </row>
    <row r="153" spans="1:34" s="218" customFormat="1" ht="19.2" customHeight="1">
      <c r="A153" s="890"/>
      <c r="B153" s="615" t="s">
        <v>132</v>
      </c>
      <c r="C153" s="221"/>
      <c r="D153" s="251" t="s">
        <v>1277</v>
      </c>
      <c r="E153" s="60"/>
      <c r="F153" s="362">
        <v>52.21</v>
      </c>
      <c r="G153" s="57">
        <v>1563.2</v>
      </c>
      <c r="H153" s="84">
        <f t="shared" si="97"/>
        <v>81614.672000000006</v>
      </c>
      <c r="I153" s="260">
        <v>1</v>
      </c>
      <c r="J153" s="87">
        <v>17</v>
      </c>
      <c r="K153" s="57">
        <v>1440</v>
      </c>
      <c r="L153" s="86">
        <v>84.705882352941174</v>
      </c>
      <c r="M153" s="199">
        <v>17</v>
      </c>
      <c r="N153" s="44">
        <f t="shared" si="98"/>
        <v>1302.6666666666656</v>
      </c>
      <c r="O153" s="47">
        <f t="shared" si="99"/>
        <v>76.627450980392098</v>
      </c>
      <c r="P153" s="48">
        <f t="shared" si="94"/>
        <v>0</v>
      </c>
      <c r="Q153" s="49">
        <f t="shared" si="95"/>
        <v>-8.0784313725490762</v>
      </c>
      <c r="R153" s="605">
        <f t="shared" si="96"/>
        <v>0.90462962962962901</v>
      </c>
      <c r="S153" s="892"/>
      <c r="T153" s="261">
        <v>0.82777777777777772</v>
      </c>
      <c r="U153" s="63">
        <v>0.87777777777777777</v>
      </c>
      <c r="V153" s="602">
        <v>8</v>
      </c>
      <c r="W153" s="598">
        <f t="shared" si="100"/>
        <v>72.000000000000057</v>
      </c>
      <c r="X153" s="219"/>
      <c r="Y153" s="219"/>
      <c r="Z153" s="217"/>
      <c r="AA153" s="217"/>
      <c r="AB153" s="879"/>
      <c r="AC153" s="879"/>
      <c r="AD153" s="221">
        <v>1</v>
      </c>
      <c r="AE153" s="221"/>
      <c r="AF153" s="48">
        <f t="shared" si="61"/>
        <v>-137.33333333333439</v>
      </c>
      <c r="AG153" s="125">
        <f t="shared" si="62"/>
        <v>0.9046296296296289</v>
      </c>
      <c r="AH153" s="880"/>
    </row>
    <row r="154" spans="1:34" s="218" customFormat="1" ht="19.2" customHeight="1">
      <c r="A154" s="890"/>
      <c r="B154" s="615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05"/>
      <c r="S154" s="892"/>
      <c r="T154" s="261"/>
      <c r="U154" s="63"/>
      <c r="V154" s="602"/>
      <c r="W154" s="598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15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05"/>
      <c r="S155" s="892"/>
      <c r="T155" s="261"/>
      <c r="U155" s="63"/>
      <c r="V155" s="602"/>
      <c r="W155" s="598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05"/>
      <c r="S156" s="892"/>
      <c r="T156" s="261"/>
      <c r="U156" s="63"/>
      <c r="V156" s="602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02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02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04"/>
      <c r="N159" s="179"/>
      <c r="O159" s="224"/>
      <c r="P159" s="263"/>
      <c r="Q159" s="74"/>
      <c r="R159" s="129"/>
      <c r="S159" s="892"/>
      <c r="T159" s="261"/>
      <c r="U159" s="63"/>
      <c r="V159" s="602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922</v>
      </c>
      <c r="D160" s="888" t="s">
        <v>243</v>
      </c>
      <c r="E160" s="889"/>
      <c r="F160" s="356"/>
      <c r="G160" s="202"/>
      <c r="H160" s="201"/>
      <c r="I160" s="72"/>
      <c r="J160" s="269">
        <v>15.166666666666666</v>
      </c>
      <c r="K160" s="269">
        <v>1656.6666666666667</v>
      </c>
      <c r="L160" s="270">
        <v>114.81209150326798</v>
      </c>
      <c r="M160" s="269">
        <f t="shared" ref="M160:O160" si="101">AVERAGE(M148:M159)</f>
        <v>15.166666666666666</v>
      </c>
      <c r="N160" s="269">
        <f t="shared" si="101"/>
        <v>1394.0128929790988</v>
      </c>
      <c r="O160" s="270">
        <f t="shared" si="101"/>
        <v>95.307335278433243</v>
      </c>
      <c r="P160" s="65">
        <f t="shared" ref="P160:P163" si="102">M160-J160</f>
        <v>0</v>
      </c>
      <c r="Q160" s="74">
        <f t="shared" ref="Q160:Q163" si="103">O160-L160</f>
        <v>-19.504756224834736</v>
      </c>
      <c r="R160" s="271">
        <f>O160/L160</f>
        <v>0.83011583562799607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3</v>
      </c>
      <c r="AE160" s="79">
        <f>SUM(AE148:AE159)</f>
        <v>0</v>
      </c>
      <c r="AF160" s="65">
        <f t="shared" si="61"/>
        <v>-262.65377368756799</v>
      </c>
      <c r="AG160" s="129">
        <f t="shared" si="62"/>
        <v>0.84145647463527085</v>
      </c>
      <c r="AH160" s="880"/>
    </row>
    <row r="161" spans="1:36" ht="19.2" customHeight="1">
      <c r="A161" s="877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3797</v>
      </c>
      <c r="H161" s="84">
        <f t="shared" ref="H161:H170" si="104">F161*G161</f>
        <v>129971.30999999998</v>
      </c>
      <c r="I161" s="6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2169.7142857142858</v>
      </c>
      <c r="O161" s="86">
        <f t="shared" ref="O161:O166" si="106">N161/M161</f>
        <v>166.90109890109892</v>
      </c>
      <c r="P161" s="54">
        <f t="shared" si="102"/>
        <v>0</v>
      </c>
      <c r="Q161" s="88">
        <f t="shared" si="103"/>
        <v>-6.1758241758241468</v>
      </c>
      <c r="R161" s="608">
        <f t="shared" ref="R161:R163" si="107">O161/L161</f>
        <v>0.96431746031746046</v>
      </c>
      <c r="S161" s="878">
        <f>R173</f>
        <v>0.91577936269234861</v>
      </c>
      <c r="T161" s="89">
        <v>0.16666666666666666</v>
      </c>
      <c r="U161" s="89">
        <v>0.23958333333333331</v>
      </c>
      <c r="V161" s="615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879"/>
      <c r="AC161" s="879"/>
      <c r="AD161" s="615"/>
      <c r="AE161" s="615"/>
      <c r="AF161" s="54">
        <f t="shared" si="61"/>
        <v>-80.285714285714221</v>
      </c>
      <c r="AG161" s="608">
        <f t="shared" si="62"/>
        <v>0.96431746031746035</v>
      </c>
      <c r="AH161" s="878">
        <f>AG173</f>
        <v>0.91983542059730794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3841</v>
      </c>
      <c r="H162" s="84">
        <f t="shared" si="104"/>
        <v>131477.43</v>
      </c>
      <c r="I162" s="6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2133.8888888888896</v>
      </c>
      <c r="O162" s="86">
        <f t="shared" si="106"/>
        <v>164.14529914529919</v>
      </c>
      <c r="P162" s="54">
        <f t="shared" si="102"/>
        <v>0</v>
      </c>
      <c r="Q162" s="88">
        <f t="shared" si="103"/>
        <v>-8.931623931623875</v>
      </c>
      <c r="R162" s="608">
        <f t="shared" si="107"/>
        <v>0.94839506172839538</v>
      </c>
      <c r="S162" s="878"/>
      <c r="T162" s="89">
        <v>0.24513888888888888</v>
      </c>
      <c r="U162" s="89">
        <v>0.32013888888888886</v>
      </c>
      <c r="V162" s="615">
        <v>8</v>
      </c>
      <c r="W162" s="90">
        <f t="shared" si="108"/>
        <v>107.99999999999997</v>
      </c>
      <c r="X162" s="96"/>
      <c r="Y162" s="96"/>
      <c r="Z162" s="54"/>
      <c r="AA162" s="54"/>
      <c r="AB162" s="879"/>
      <c r="AC162" s="879"/>
      <c r="AD162" s="615"/>
      <c r="AE162" s="615"/>
      <c r="AF162" s="54">
        <f t="shared" si="61"/>
        <v>-116.1111111111104</v>
      </c>
      <c r="AG162" s="608">
        <f t="shared" si="62"/>
        <v>0.94839506172839538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3760.0400000000004</v>
      </c>
      <c r="H163" s="84">
        <f t="shared" si="104"/>
        <v>134722.23320000002</v>
      </c>
      <c r="I163" s="6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2169.2538461538461</v>
      </c>
      <c r="O163" s="86">
        <f t="shared" si="106"/>
        <v>197.20489510489509</v>
      </c>
      <c r="P163" s="54">
        <f t="shared" si="102"/>
        <v>0</v>
      </c>
      <c r="Q163" s="88">
        <f t="shared" si="103"/>
        <v>-7.3405594405594456</v>
      </c>
      <c r="R163" s="608">
        <f t="shared" si="107"/>
        <v>0.96411282051282043</v>
      </c>
      <c r="S163" s="878"/>
      <c r="T163" s="89">
        <v>0.33611111111111108</v>
      </c>
      <c r="U163" s="89">
        <v>0.40833333333333333</v>
      </c>
      <c r="V163" s="615">
        <v>23</v>
      </c>
      <c r="W163" s="90">
        <f t="shared" si="108"/>
        <v>104.00000000000003</v>
      </c>
      <c r="X163" s="96">
        <v>0.32500000000000001</v>
      </c>
      <c r="Y163" s="96">
        <v>0.3347222222222222</v>
      </c>
      <c r="Z163" s="54"/>
      <c r="AA163" s="54"/>
      <c r="AB163" s="879"/>
      <c r="AC163" s="879"/>
      <c r="AD163" s="615"/>
      <c r="AE163" s="615"/>
      <c r="AF163" s="54">
        <f t="shared" si="61"/>
        <v>-80.746153846153902</v>
      </c>
      <c r="AG163" s="608">
        <f t="shared" si="62"/>
        <v>0.96411282051282043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2582.6999999999998</v>
      </c>
      <c r="H164" s="84">
        <f t="shared" si="104"/>
        <v>94036.106999999989</v>
      </c>
      <c r="I164" s="6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2384.0307692307688</v>
      </c>
      <c r="O164" s="86">
        <f t="shared" si="106"/>
        <v>238.40307692307687</v>
      </c>
      <c r="P164" s="54">
        <f>M164-J164</f>
        <v>0</v>
      </c>
      <c r="Q164" s="88">
        <f>O164-L164</f>
        <v>-38.49692307692311</v>
      </c>
      <c r="R164" s="608">
        <f>O164/L164</f>
        <v>0.860971747645637</v>
      </c>
      <c r="S164" s="878"/>
      <c r="T164" s="89">
        <v>0.41388888888888886</v>
      </c>
      <c r="U164" s="89">
        <v>0.45902777777777776</v>
      </c>
      <c r="V164" s="615">
        <v>8</v>
      </c>
      <c r="W164" s="90">
        <f t="shared" si="108"/>
        <v>65.000000000000014</v>
      </c>
      <c r="X164" s="96"/>
      <c r="Y164" s="96"/>
      <c r="Z164" s="54"/>
      <c r="AA164" s="54"/>
      <c r="AB164" s="879"/>
      <c r="AC164" s="879"/>
      <c r="AD164" s="615"/>
      <c r="AE164" s="615"/>
      <c r="AF164" s="54">
        <f>N164-K164</f>
        <v>-384.96923076923122</v>
      </c>
      <c r="AG164" s="608">
        <f>N164/K164</f>
        <v>0.860971747645637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6026.2999999999993</v>
      </c>
      <c r="H165" s="84">
        <f t="shared" si="104"/>
        <v>219417.58299999996</v>
      </c>
      <c r="I165" s="61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2378.8026315789466</v>
      </c>
      <c r="O165" s="86">
        <f t="shared" si="106"/>
        <v>237.88026315789466</v>
      </c>
      <c r="P165" s="54">
        <f t="shared" ref="P165" si="109">M165-J165</f>
        <v>0</v>
      </c>
      <c r="Q165" s="88">
        <f t="shared" ref="Q165" si="110">O165-L165</f>
        <v>-39.019736842105317</v>
      </c>
      <c r="R165" s="608">
        <f t="shared" ref="R165" si="111">O165/L165</f>
        <v>0.85908365170781753</v>
      </c>
      <c r="S165" s="878"/>
      <c r="T165" s="89">
        <v>0.4993055555555555</v>
      </c>
      <c r="U165" s="89">
        <v>0.60486111111111107</v>
      </c>
      <c r="V165" s="615">
        <v>5</v>
      </c>
      <c r="W165" s="90">
        <f t="shared" si="108"/>
        <v>152.00000000000003</v>
      </c>
      <c r="X165" s="96"/>
      <c r="Y165" s="96"/>
      <c r="Z165" s="54"/>
      <c r="AA165" s="54"/>
      <c r="AB165" s="879"/>
      <c r="AC165" s="879"/>
      <c r="AD165" s="615"/>
      <c r="AE165" s="615"/>
      <c r="AF165" s="54">
        <f>N165-K165</f>
        <v>-390.1973684210534</v>
      </c>
      <c r="AG165" s="608">
        <f>N165/K165</f>
        <v>0.85908365170781753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1851.96</v>
      </c>
      <c r="H166" s="84">
        <f t="shared" si="104"/>
        <v>66355.726800000004</v>
      </c>
      <c r="I166" s="61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2136.8769230769244</v>
      </c>
      <c r="O166" s="86">
        <f t="shared" si="106"/>
        <v>194.26153846153858</v>
      </c>
      <c r="P166" s="54">
        <f>M166-J166</f>
        <v>0</v>
      </c>
      <c r="Q166" s="88">
        <f>O166-L166</f>
        <v>-10.283916083915955</v>
      </c>
      <c r="R166" s="608">
        <f>O166/L166</f>
        <v>0.94972307692307756</v>
      </c>
      <c r="S166" s="878"/>
      <c r="T166" s="89">
        <v>0.61041666666666661</v>
      </c>
      <c r="U166" s="89">
        <v>0.6465277777777777</v>
      </c>
      <c r="V166" s="615">
        <v>8</v>
      </c>
      <c r="W166" s="90">
        <f t="shared" si="108"/>
        <v>51.999999999999972</v>
      </c>
      <c r="X166" s="96"/>
      <c r="Y166" s="96"/>
      <c r="Z166" s="54"/>
      <c r="AA166" s="54"/>
      <c r="AB166" s="879"/>
      <c r="AC166" s="879"/>
      <c r="AD166" s="615"/>
      <c r="AE166" s="615"/>
      <c r="AF166" s="54">
        <f>N166-K166</f>
        <v>-113.12307692307559</v>
      </c>
      <c r="AG166" s="608">
        <f>N166/K166</f>
        <v>0.94972307692307756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5"/>
      <c r="J167" s="87"/>
      <c r="K167" s="57"/>
      <c r="L167" s="86"/>
      <c r="M167" s="87"/>
      <c r="N167" s="57"/>
      <c r="O167" s="86"/>
      <c r="P167" s="54"/>
      <c r="Q167" s="88"/>
      <c r="R167" s="608"/>
      <c r="S167" s="878"/>
      <c r="T167" s="89"/>
      <c r="U167" s="89"/>
      <c r="V167" s="615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15"/>
      <c r="AE167" s="615"/>
      <c r="AF167" s="54">
        <f t="shared" si="61"/>
        <v>0</v>
      </c>
      <c r="AG167" s="608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5"/>
      <c r="J168" s="87"/>
      <c r="K168" s="57"/>
      <c r="L168" s="86"/>
      <c r="M168" s="87"/>
      <c r="N168" s="57"/>
      <c r="O168" s="86"/>
      <c r="P168" s="54"/>
      <c r="Q168" s="88"/>
      <c r="R168" s="608"/>
      <c r="S168" s="878"/>
      <c r="T168" s="89"/>
      <c r="U168" s="89"/>
      <c r="V168" s="615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15"/>
      <c r="AE168" s="615"/>
      <c r="AF168" s="54">
        <f t="shared" si="61"/>
        <v>0</v>
      </c>
      <c r="AG168" s="608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5"/>
      <c r="J169" s="87"/>
      <c r="K169" s="57"/>
      <c r="L169" s="86"/>
      <c r="M169" s="87"/>
      <c r="N169" s="57"/>
      <c r="O169" s="86"/>
      <c r="P169" s="54"/>
      <c r="Q169" s="88"/>
      <c r="R169" s="608"/>
      <c r="S169" s="878"/>
      <c r="T169" s="89"/>
      <c r="U169" s="89"/>
      <c r="V169" s="615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15"/>
      <c r="AE169" s="615"/>
      <c r="AF169" s="54">
        <f t="shared" si="61"/>
        <v>0</v>
      </c>
      <c r="AG169" s="608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5"/>
      <c r="J170" s="87"/>
      <c r="K170" s="57"/>
      <c r="L170" s="86"/>
      <c r="M170" s="87"/>
      <c r="N170" s="57"/>
      <c r="O170" s="86"/>
      <c r="P170" s="54"/>
      <c r="Q170" s="88"/>
      <c r="R170" s="608"/>
      <c r="S170" s="878"/>
      <c r="T170" s="89"/>
      <c r="U170" s="89"/>
      <c r="V170" s="615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15"/>
      <c r="AE170" s="615"/>
      <c r="AF170" s="54">
        <f t="shared" si="61"/>
        <v>0</v>
      </c>
      <c r="AG170" s="608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5"/>
      <c r="J171" s="87"/>
      <c r="K171" s="57"/>
      <c r="L171" s="86"/>
      <c r="M171" s="87"/>
      <c r="N171" s="57"/>
      <c r="O171" s="86"/>
      <c r="P171" s="54"/>
      <c r="Q171" s="88"/>
      <c r="R171" s="608"/>
      <c r="S171" s="878"/>
      <c r="T171" s="89"/>
      <c r="U171" s="89"/>
      <c r="V171" s="615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15"/>
      <c r="AE171" s="615"/>
      <c r="AF171" s="54"/>
      <c r="AG171" s="608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5"/>
      <c r="J172" s="87"/>
      <c r="K172" s="57"/>
      <c r="L172" s="86"/>
      <c r="M172" s="87"/>
      <c r="N172" s="57"/>
      <c r="O172" s="86"/>
      <c r="P172" s="54"/>
      <c r="Q172" s="88"/>
      <c r="R172" s="608"/>
      <c r="S172" s="878"/>
      <c r="T172" s="89"/>
      <c r="U172" s="89"/>
      <c r="V172" s="615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15"/>
      <c r="AE172" s="615"/>
      <c r="AF172" s="54"/>
      <c r="AG172" s="608"/>
      <c r="AH172" s="878"/>
    </row>
    <row r="173" spans="1:36" ht="19.2" customHeight="1">
      <c r="A173" s="877"/>
      <c r="B173" s="121">
        <v>0</v>
      </c>
      <c r="C173" s="100" t="s">
        <v>924</v>
      </c>
      <c r="D173" s="875" t="s">
        <v>243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2228.761224107277</v>
      </c>
      <c r="O173" s="104">
        <f t="shared" si="112"/>
        <v>199.7993619489672</v>
      </c>
      <c r="P173" s="54">
        <f>M173-J173</f>
        <v>0</v>
      </c>
      <c r="Q173" s="88">
        <f>O173-L173</f>
        <v>-18.374763925158646</v>
      </c>
      <c r="R173" s="105">
        <f>O173/L173</f>
        <v>0.91577936269234861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0</v>
      </c>
      <c r="AF173" s="54">
        <f t="shared" si="61"/>
        <v>-194.23877589272297</v>
      </c>
      <c r="AG173" s="608">
        <f t="shared" si="62"/>
        <v>0.91983542059730794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1316</v>
      </c>
      <c r="E3" s="808"/>
      <c r="F3" s="797" t="s">
        <v>2</v>
      </c>
      <c r="G3" s="758"/>
      <c r="H3" s="809">
        <v>288029.04999999993</v>
      </c>
      <c r="I3" s="810"/>
      <c r="J3" s="797" t="s">
        <v>3</v>
      </c>
      <c r="K3" s="758"/>
      <c r="L3" s="802">
        <v>9788656.150741864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375.72469126431338</v>
      </c>
      <c r="G6" s="799"/>
      <c r="H6" s="777">
        <f>AVERAGE(D13:P13,Q13)</f>
        <v>135.42451484392103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3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374.97435424541015</v>
      </c>
      <c r="G7" s="770"/>
      <c r="H7" s="771">
        <f>AVERAGE(D14:P14,Q14)</f>
        <v>123.62778756107569</v>
      </c>
      <c r="I7" s="772"/>
      <c r="J7" s="771">
        <f>AVERAGE(D31:E31,G31:H31)</f>
        <v>727.23845623409159</v>
      </c>
      <c r="K7" s="772"/>
      <c r="L7" s="773">
        <f>AVERAGE(J31:M31)</f>
        <v>902.42323565189929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0.93381010852140856</v>
      </c>
      <c r="G8" s="776"/>
      <c r="H8" s="775">
        <f>AVERAGE(D15:O15,P15:Q15)</f>
        <v>0.9049055259356884</v>
      </c>
      <c r="I8" s="776"/>
      <c r="J8" s="775">
        <f>AVERAGE(D32:E32,G32:H32)</f>
        <v>0.93693552287692339</v>
      </c>
      <c r="K8" s="776"/>
      <c r="L8" s="775">
        <f>AVERAGE(J32:M32)</f>
        <v>1.031850733215915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137.10054271708682</v>
      </c>
      <c r="E13" s="19">
        <v>115.55110816256327</v>
      </c>
      <c r="F13" s="19">
        <v>116.53840347054999</v>
      </c>
      <c r="G13" s="19">
        <v>314.46258503401361</v>
      </c>
      <c r="H13" s="19">
        <v>218.25396825396828</v>
      </c>
      <c r="I13" s="19">
        <v>91.301544301931301</v>
      </c>
      <c r="J13" s="19">
        <v>83.71775025799792</v>
      </c>
      <c r="K13" s="19">
        <v>80.613774018379289</v>
      </c>
      <c r="L13" s="19">
        <v>81.423902894491135</v>
      </c>
      <c r="M13" s="19">
        <v>83.528221595655808</v>
      </c>
      <c r="N13" s="19">
        <v>85.856646313496157</v>
      </c>
      <c r="O13" s="19">
        <v>119.42063492063492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126.14821529627623</v>
      </c>
      <c r="E14" s="19">
        <v>98.476799424060459</v>
      </c>
      <c r="F14" s="19">
        <v>99.338865330938077</v>
      </c>
      <c r="G14" s="19">
        <v>287.82423510603292</v>
      </c>
      <c r="H14" s="19">
        <v>205.35199966041299</v>
      </c>
      <c r="I14" s="19">
        <v>80.534731907834512</v>
      </c>
      <c r="J14" s="19">
        <v>74.37177569947761</v>
      </c>
      <c r="K14" s="19">
        <v>71.094426378817857</v>
      </c>
      <c r="L14" s="19">
        <v>73.287360893195654</v>
      </c>
      <c r="M14" s="19">
        <v>75.775525329216237</v>
      </c>
      <c r="N14" s="19">
        <v>78.367855760144209</v>
      </c>
      <c r="O14" s="19">
        <v>105.59278157056794</v>
      </c>
      <c r="P14" s="19">
        <v>207.86413603776739</v>
      </c>
      <c r="Q14" s="9">
        <v>146.76031746031776</v>
      </c>
    </row>
    <row r="15" spans="2:17" ht="39.9" customHeight="1">
      <c r="B15" s="751"/>
      <c r="C15" s="373" t="s">
        <v>163</v>
      </c>
      <c r="D15" s="10">
        <f t="shared" ref="D15:Q15" si="0">D14/D13</f>
        <v>0.9201146311768349</v>
      </c>
      <c r="E15" s="10">
        <f t="shared" si="0"/>
        <v>0.85223587198764217</v>
      </c>
      <c r="F15" s="10">
        <f t="shared" si="0"/>
        <v>0.85241313054405832</v>
      </c>
      <c r="G15" s="10">
        <f t="shared" si="0"/>
        <v>0.91528928656139052</v>
      </c>
      <c r="H15" s="10">
        <f t="shared" si="0"/>
        <v>0.94088552571680117</v>
      </c>
      <c r="I15" s="10">
        <f t="shared" si="0"/>
        <v>0.88207414807255302</v>
      </c>
      <c r="J15" s="10">
        <f t="shared" si="0"/>
        <v>0.88836328580595791</v>
      </c>
      <c r="K15" s="10">
        <f t="shared" si="0"/>
        <v>0.88191412999233731</v>
      </c>
      <c r="L15" s="10">
        <f t="shared" si="0"/>
        <v>0.90007182520053364</v>
      </c>
      <c r="M15" s="10">
        <f t="shared" si="0"/>
        <v>0.90718470813410945</v>
      </c>
      <c r="N15" s="10">
        <f t="shared" si="0"/>
        <v>0.91277564551022117</v>
      </c>
      <c r="O15" s="10">
        <f t="shared" si="0"/>
        <v>0.88420884414777423</v>
      </c>
      <c r="P15" s="375">
        <f t="shared" si="0"/>
        <v>0.95274421384730679</v>
      </c>
      <c r="Q15" s="11">
        <f t="shared" si="0"/>
        <v>0.97840211640211838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0.55555555555555558</v>
      </c>
    </row>
    <row r="17" spans="2:23" ht="22.8" customHeight="1">
      <c r="B17" s="753"/>
      <c r="C17" s="373" t="s">
        <v>36</v>
      </c>
      <c r="D17" s="12">
        <v>0.77152777777777759</v>
      </c>
      <c r="E17" s="12">
        <v>0.61736111111111103</v>
      </c>
      <c r="F17" s="12">
        <v>0.65208333333333335</v>
      </c>
      <c r="G17" s="12">
        <v>0.64444444444444438</v>
      </c>
      <c r="H17" s="12">
        <v>0.67708333333333337</v>
      </c>
      <c r="I17" s="12">
        <v>0.79583333333333317</v>
      </c>
      <c r="J17" s="12">
        <v>0.83680555555555536</v>
      </c>
      <c r="K17" s="12">
        <v>0.84166666666666656</v>
      </c>
      <c r="L17" s="12">
        <v>0.96666666666666645</v>
      </c>
      <c r="M17" s="12">
        <v>0.96805555555555511</v>
      </c>
      <c r="N17" s="12">
        <v>0.99375000000000002</v>
      </c>
      <c r="O17" s="22">
        <v>0.87291666666666656</v>
      </c>
      <c r="P17" s="12">
        <v>0.6152777777777777</v>
      </c>
      <c r="Q17" s="376">
        <v>0.6875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1</v>
      </c>
      <c r="H20" s="378">
        <v>1</v>
      </c>
      <c r="I20" s="378" t="s">
        <v>15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 t="s">
        <v>15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18.75</v>
      </c>
      <c r="E22" s="380">
        <v>16.857142857142858</v>
      </c>
      <c r="F22" s="380">
        <v>16.111111111111111</v>
      </c>
      <c r="G22" s="380">
        <v>6</v>
      </c>
      <c r="H22" s="380">
        <v>7.5</v>
      </c>
      <c r="I22" s="380">
        <v>17</v>
      </c>
      <c r="J22" s="380">
        <v>18.555555555555557</v>
      </c>
      <c r="K22" s="380">
        <v>18</v>
      </c>
      <c r="L22" s="380">
        <v>17.142857142857142</v>
      </c>
      <c r="M22" s="380">
        <v>18.375</v>
      </c>
      <c r="N22" s="380">
        <v>17.555555555555557</v>
      </c>
      <c r="O22" s="380">
        <v>13.666666666666666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126.08952561793954</v>
      </c>
      <c r="E31" s="8">
        <v>817.11076061619531</v>
      </c>
      <c r="F31" s="8">
        <v>0</v>
      </c>
      <c r="G31" s="8">
        <v>857.54766371839514</v>
      </c>
      <c r="H31" s="389">
        <v>1108.2058749838363</v>
      </c>
      <c r="I31" s="388">
        <v>0</v>
      </c>
      <c r="J31" s="8">
        <v>1154.6666666666708</v>
      </c>
      <c r="K31" s="8">
        <v>684.349999999999</v>
      </c>
      <c r="L31" s="8">
        <v>906.81659340124372</v>
      </c>
      <c r="M31" s="389">
        <v>863.8596825396836</v>
      </c>
      <c r="N31" s="372"/>
      <c r="O31" s="372"/>
      <c r="P31" s="372"/>
      <c r="Q31" s="372"/>
    </row>
    <row r="32" spans="2:23" ht="39.9" customHeight="1">
      <c r="B32" s="751"/>
      <c r="C32" s="636" t="s">
        <v>163</v>
      </c>
      <c r="D32" s="390">
        <f t="shared" ref="D32:M32" si="1">D31/D30</f>
        <v>0.57313420735427067</v>
      </c>
      <c r="E32" s="10">
        <f t="shared" si="1"/>
        <v>0.99043728559538824</v>
      </c>
      <c r="F32" s="10">
        <f t="shared" si="1"/>
        <v>0</v>
      </c>
      <c r="G32" s="10">
        <f t="shared" si="1"/>
        <v>0.95283073746488345</v>
      </c>
      <c r="H32" s="10">
        <f t="shared" si="1"/>
        <v>1.2313398610931514</v>
      </c>
      <c r="I32" s="388">
        <f t="shared" si="1"/>
        <v>0</v>
      </c>
      <c r="J32" s="10">
        <f t="shared" si="1"/>
        <v>1.3995959595959646</v>
      </c>
      <c r="K32" s="10">
        <f t="shared" si="1"/>
        <v>0.76038888888888778</v>
      </c>
      <c r="L32" s="10">
        <f t="shared" si="1"/>
        <v>1.0075739926680485</v>
      </c>
      <c r="M32" s="11">
        <f t="shared" si="1"/>
        <v>0.95984409171075957</v>
      </c>
      <c r="N32" s="372"/>
      <c r="O32" s="372"/>
      <c r="P32" s="372"/>
      <c r="Q32" s="372"/>
    </row>
    <row r="33" spans="2:17" ht="25.8" customHeight="1">
      <c r="B33" s="752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2900.0000000000105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1.3888888888888888E-2</v>
      </c>
      <c r="N33" s="372"/>
      <c r="O33" s="372"/>
      <c r="P33" s="372"/>
      <c r="Q33" s="372"/>
    </row>
    <row r="34" spans="2:17" ht="25.8" customHeight="1">
      <c r="B34" s="753"/>
      <c r="C34" s="636" t="s">
        <v>36</v>
      </c>
      <c r="D34" s="391">
        <v>0.51388888888888895</v>
      </c>
      <c r="E34" s="12">
        <v>0.38958333333333334</v>
      </c>
      <c r="F34" s="12">
        <v>0</v>
      </c>
      <c r="G34" s="12">
        <v>1048.7804878048757</v>
      </c>
      <c r="H34" s="376">
        <v>0.5541666666666667</v>
      </c>
      <c r="I34" s="23">
        <v>0</v>
      </c>
      <c r="J34" s="12">
        <v>0.73263888888888884</v>
      </c>
      <c r="K34" s="12">
        <v>0.78125</v>
      </c>
      <c r="L34" s="12">
        <v>46190.052083333336</v>
      </c>
      <c r="M34" s="13">
        <v>0.95833333333333337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271</v>
      </c>
      <c r="B1" s="472"/>
      <c r="C1" s="473"/>
      <c r="D1" s="279" t="s">
        <v>214</v>
      </c>
      <c r="E1" s="280">
        <f>SUM(G5:G124)</f>
        <v>92128</v>
      </c>
      <c r="F1" s="281" t="s">
        <v>3</v>
      </c>
      <c r="G1" s="282">
        <f>SUM(H5:H124)</f>
        <v>1784371.6536363636</v>
      </c>
      <c r="H1" s="283" t="s">
        <v>272</v>
      </c>
      <c r="I1" s="284">
        <f>+J16+J64+J24+J38+J51+J81+J100+J91+J57+J124+J111</f>
        <v>47.578571428571429</v>
      </c>
      <c r="J1" s="852" t="s">
        <v>273</v>
      </c>
      <c r="K1" s="853"/>
      <c r="L1" s="854"/>
      <c r="M1" s="852" t="s">
        <v>216</v>
      </c>
      <c r="N1" s="853"/>
      <c r="O1" s="853"/>
      <c r="P1" s="853"/>
      <c r="Q1" s="853"/>
      <c r="R1" s="854"/>
    </row>
    <row r="2" spans="1:18" ht="26.25" customHeight="1" thickBot="1">
      <c r="A2" s="858" t="s">
        <v>1378</v>
      </c>
      <c r="B2" s="859"/>
      <c r="C2" s="286"/>
      <c r="D2" s="639" t="s">
        <v>223</v>
      </c>
      <c r="E2" s="287">
        <f>AVERAGE(L16,L24,L38,L51,L100,L111,L91)</f>
        <v>639.29897729372772</v>
      </c>
      <c r="F2" s="288" t="s">
        <v>40</v>
      </c>
      <c r="G2" s="289">
        <f>G1/E1</f>
        <v>19.368396726688559</v>
      </c>
      <c r="H2" s="290" t="s">
        <v>275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224</v>
      </c>
      <c r="B3" s="862" t="s">
        <v>276</v>
      </c>
      <c r="C3" s="641"/>
      <c r="D3" s="863" t="s">
        <v>225</v>
      </c>
      <c r="E3" s="863"/>
      <c r="F3" s="864" t="s">
        <v>43</v>
      </c>
      <c r="G3" s="865" t="s">
        <v>277</v>
      </c>
      <c r="H3" s="949" t="s">
        <v>278</v>
      </c>
      <c r="I3" s="866" t="s">
        <v>226</v>
      </c>
      <c r="J3" s="868" t="s">
        <v>228</v>
      </c>
      <c r="K3" s="870" t="s">
        <v>227</v>
      </c>
      <c r="L3" s="872" t="s">
        <v>223</v>
      </c>
      <c r="M3" s="874" t="s">
        <v>48</v>
      </c>
      <c r="N3" s="874"/>
      <c r="O3" s="868" t="s">
        <v>106</v>
      </c>
      <c r="P3" s="834" t="s">
        <v>231</v>
      </c>
      <c r="Q3" s="868" t="s">
        <v>232</v>
      </c>
      <c r="R3" s="868"/>
    </row>
    <row r="4" spans="1:18" ht="15.75" customHeight="1">
      <c r="A4" s="861"/>
      <c r="B4" s="862"/>
      <c r="C4" s="641"/>
      <c r="D4" s="863"/>
      <c r="E4" s="863"/>
      <c r="F4" s="864"/>
      <c r="G4" s="865"/>
      <c r="H4" s="949"/>
      <c r="I4" s="867"/>
      <c r="J4" s="869"/>
      <c r="K4" s="871"/>
      <c r="L4" s="873"/>
      <c r="M4" s="644" t="s">
        <v>50</v>
      </c>
      <c r="N4" s="644" t="s">
        <v>51</v>
      </c>
      <c r="O4" s="869"/>
      <c r="P4" s="835"/>
      <c r="Q4" s="292" t="s">
        <v>236</v>
      </c>
      <c r="R4" s="292" t="s">
        <v>279</v>
      </c>
    </row>
    <row r="5" spans="1:18">
      <c r="A5" s="842" t="s">
        <v>280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810</v>
      </c>
      <c r="H5" s="296">
        <f>F5*G5</f>
        <v>20768.400000000001</v>
      </c>
      <c r="I5" s="642"/>
      <c r="J5" s="297">
        <v>10</v>
      </c>
      <c r="K5" s="298">
        <f t="shared" ref="K5:K7" si="0">G5/P5*60</f>
        <v>1388.5714285714337</v>
      </c>
      <c r="L5" s="299">
        <f t="shared" ref="L5:L7" si="1">K5/J5</f>
        <v>138.85714285714337</v>
      </c>
      <c r="M5" s="300">
        <v>0.55555555555555558</v>
      </c>
      <c r="N5" s="300">
        <v>0.57986111111111105</v>
      </c>
      <c r="O5" s="292">
        <v>5</v>
      </c>
      <c r="P5" s="645">
        <f t="shared" ref="P5:P7" si="2">(N5-M5)*24*60</f>
        <v>34.999999999999872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47"/>
      <c r="F6" s="476">
        <v>29.85</v>
      </c>
      <c r="G6" s="641">
        <v>2251</v>
      </c>
      <c r="H6" s="296">
        <f t="shared" ref="H6:H15" si="3">F6*G6</f>
        <v>67192.350000000006</v>
      </c>
      <c r="I6" s="642"/>
      <c r="J6" s="297">
        <v>12</v>
      </c>
      <c r="K6" s="298">
        <f t="shared" si="0"/>
        <v>1800.8000000000027</v>
      </c>
      <c r="L6" s="299">
        <f t="shared" si="1"/>
        <v>150.06666666666689</v>
      </c>
      <c r="M6" s="300">
        <v>0.58333333333333337</v>
      </c>
      <c r="N6" s="300">
        <v>0.63541666666666663</v>
      </c>
      <c r="O6" s="292">
        <v>5</v>
      </c>
      <c r="P6" s="645">
        <f t="shared" si="2"/>
        <v>74.999999999999886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47"/>
      <c r="F7" s="476">
        <v>29.52</v>
      </c>
      <c r="G7" s="641">
        <v>2119</v>
      </c>
      <c r="H7" s="296">
        <f t="shared" si="3"/>
        <v>62552.88</v>
      </c>
      <c r="I7" s="642"/>
      <c r="J7" s="297">
        <v>12</v>
      </c>
      <c r="K7" s="298">
        <f t="shared" si="0"/>
        <v>1816.2857142857165</v>
      </c>
      <c r="L7" s="299">
        <f t="shared" si="1"/>
        <v>151.35714285714303</v>
      </c>
      <c r="M7" s="300">
        <v>0.63888888888888895</v>
      </c>
      <c r="N7" s="300">
        <v>0.6875</v>
      </c>
      <c r="O7" s="292">
        <v>5</v>
      </c>
      <c r="P7" s="645">
        <f t="shared" si="2"/>
        <v>69.999999999999915</v>
      </c>
      <c r="Q7" s="301"/>
      <c r="R7" s="301"/>
    </row>
    <row r="8" spans="1:18">
      <c r="A8" s="842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842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842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842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843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843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843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844"/>
      <c r="B16" s="474">
        <v>0</v>
      </c>
      <c r="C16" s="293" t="s">
        <v>282</v>
      </c>
      <c r="D16" s="827" t="s">
        <v>243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1668.5523809523845</v>
      </c>
      <c r="L16" s="309">
        <f>AVERAGE(L5:L15)</f>
        <v>146.76031746031776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283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1588.9411764705892</v>
      </c>
      <c r="L17" s="299">
        <f>K17/J17</f>
        <v>158.89411764705892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845"/>
      <c r="B18" s="474">
        <v>0</v>
      </c>
      <c r="C18" s="668"/>
      <c r="D18" s="312" t="s">
        <v>193</v>
      </c>
      <c r="E18" s="312"/>
      <c r="F18" s="476" t="s">
        <v>133</v>
      </c>
      <c r="G18" s="640">
        <v>2119</v>
      </c>
      <c r="H18" s="296">
        <f t="shared" si="4"/>
        <v>0</v>
      </c>
      <c r="I18" s="642"/>
      <c r="J18" s="297">
        <v>10</v>
      </c>
      <c r="K18" s="298">
        <f t="shared" si="5"/>
        <v>1589.25</v>
      </c>
      <c r="L18" s="299">
        <f t="shared" ref="L18:L20" si="6">K18/J18</f>
        <v>158.92500000000001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845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1638</v>
      </c>
      <c r="H19" s="296">
        <f t="shared" si="4"/>
        <v>59705.100000000006</v>
      </c>
      <c r="I19" s="642"/>
      <c r="J19" s="297">
        <v>13</v>
      </c>
      <c r="K19" s="298">
        <f t="shared" si="5"/>
        <v>1512.0000000000016</v>
      </c>
      <c r="L19" s="299">
        <f t="shared" si="6"/>
        <v>116.30769230769243</v>
      </c>
      <c r="M19" s="300">
        <v>0.2951388888888889</v>
      </c>
      <c r="N19" s="300">
        <v>0.34027777777777773</v>
      </c>
      <c r="O19" s="292">
        <v>5</v>
      </c>
      <c r="P19" s="645">
        <f t="shared" si="7"/>
        <v>64.999999999999929</v>
      </c>
      <c r="Q19" s="301"/>
      <c r="R19" s="301"/>
    </row>
    <row r="20" spans="1:18" ht="15.75" customHeight="1">
      <c r="A20" s="846"/>
      <c r="B20" s="474" t="s">
        <v>131</v>
      </c>
      <c r="C20" s="668"/>
      <c r="D20" s="312" t="s">
        <v>818</v>
      </c>
      <c r="E20" s="312"/>
      <c r="F20" s="476">
        <v>30.13</v>
      </c>
      <c r="G20" s="640">
        <v>5162</v>
      </c>
      <c r="H20" s="296">
        <f t="shared" si="4"/>
        <v>155531.06</v>
      </c>
      <c r="I20" s="642"/>
      <c r="J20" s="297">
        <v>18</v>
      </c>
      <c r="K20" s="298">
        <f t="shared" si="5"/>
        <v>1264.1632653061222</v>
      </c>
      <c r="L20" s="299">
        <f t="shared" si="6"/>
        <v>70.231292517006793</v>
      </c>
      <c r="M20" s="300">
        <v>0.34375</v>
      </c>
      <c r="N20" s="300">
        <v>0.51388888888888895</v>
      </c>
      <c r="O20" s="292">
        <v>5</v>
      </c>
      <c r="P20" s="645">
        <f t="shared" si="7"/>
        <v>245.00000000000009</v>
      </c>
      <c r="Q20" s="301">
        <v>0.52083333333333337</v>
      </c>
      <c r="R20" s="301">
        <v>0.55208333333333337</v>
      </c>
    </row>
    <row r="21" spans="1:18" ht="15.75" customHeight="1">
      <c r="A21" s="846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846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846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847"/>
      <c r="B24" s="474">
        <v>0</v>
      </c>
      <c r="C24" s="6" t="s">
        <v>284</v>
      </c>
      <c r="D24" s="827" t="s">
        <v>243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1488.5886104441784</v>
      </c>
      <c r="L24" s="309">
        <f>AVERAGE(L17:L23)</f>
        <v>126.08952561793954</v>
      </c>
      <c r="M24" s="300"/>
      <c r="N24" s="300"/>
      <c r="O24" s="292"/>
      <c r="P24" s="292"/>
      <c r="Q24" s="292"/>
      <c r="R24" s="292"/>
    </row>
    <row r="25" spans="1:18">
      <c r="A25" s="836" t="s">
        <v>285</v>
      </c>
      <c r="B25" s="474" t="s">
        <v>131</v>
      </c>
      <c r="C25" s="314"/>
      <c r="D25" s="316" t="s">
        <v>286</v>
      </c>
      <c r="E25" s="315"/>
      <c r="F25" s="476">
        <v>15.03</v>
      </c>
      <c r="G25" s="641">
        <v>1037</v>
      </c>
      <c r="H25" s="296">
        <f t="shared" ref="H25:H37" si="8">F25*G25</f>
        <v>15586.109999999999</v>
      </c>
      <c r="I25" s="642"/>
      <c r="J25" s="297">
        <v>4</v>
      </c>
      <c r="K25" s="298">
        <f t="shared" ref="K25:K28" si="9">G25/P25*60</f>
        <v>2705.217391304348</v>
      </c>
      <c r="L25" s="299">
        <f t="shared" ref="L25:L28" si="10">K25/J25</f>
        <v>676.304347826087</v>
      </c>
      <c r="M25" s="300">
        <v>0.18055555555555555</v>
      </c>
      <c r="N25" s="300">
        <v>0.19652777777777777</v>
      </c>
      <c r="O25" s="292">
        <v>20</v>
      </c>
      <c r="P25" s="645">
        <f t="shared" ref="P25:P28" si="11">(N25-M25)*24*60</f>
        <v>23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41">
        <v>3055</v>
      </c>
      <c r="H26" s="296">
        <f t="shared" si="8"/>
        <v>55539.9</v>
      </c>
      <c r="I26" s="642"/>
      <c r="J26" s="297">
        <v>4</v>
      </c>
      <c r="K26" s="298">
        <f t="shared" si="9"/>
        <v>2777.2727272727257</v>
      </c>
      <c r="L26" s="299">
        <f t="shared" si="10"/>
        <v>694.31818181818142</v>
      </c>
      <c r="M26" s="300">
        <v>0.21041666666666667</v>
      </c>
      <c r="N26" s="300">
        <v>0.25625000000000003</v>
      </c>
      <c r="O26" s="292">
        <v>20</v>
      </c>
      <c r="P26" s="645">
        <f t="shared" si="11"/>
        <v>66.000000000000043</v>
      </c>
      <c r="Q26" s="301">
        <v>0.25625000000000003</v>
      </c>
      <c r="R26" s="301">
        <v>0.29791666666666666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41">
        <v>1780</v>
      </c>
      <c r="H27" s="296">
        <f t="shared" si="8"/>
        <v>32983.4</v>
      </c>
      <c r="I27" s="642"/>
      <c r="J27" s="297">
        <v>3</v>
      </c>
      <c r="K27" s="298">
        <f t="shared" si="9"/>
        <v>2738.4615384615367</v>
      </c>
      <c r="L27" s="299">
        <f t="shared" si="10"/>
        <v>912.82051282051225</v>
      </c>
      <c r="M27" s="300">
        <v>0.31527777777777777</v>
      </c>
      <c r="N27" s="300">
        <v>0.34236111111111112</v>
      </c>
      <c r="O27" s="292">
        <v>25</v>
      </c>
      <c r="P27" s="645">
        <f t="shared" si="11"/>
        <v>39.000000000000021</v>
      </c>
      <c r="Q27" s="301"/>
      <c r="R27" s="301"/>
    </row>
    <row r="28" spans="1:18">
      <c r="A28" s="836"/>
      <c r="B28" s="474" t="s">
        <v>131</v>
      </c>
      <c r="C28" s="668"/>
      <c r="D28" s="312" t="s">
        <v>287</v>
      </c>
      <c r="E28" s="317"/>
      <c r="F28" s="476">
        <v>24.93</v>
      </c>
      <c r="G28" s="641">
        <v>2364</v>
      </c>
      <c r="H28" s="296">
        <f t="shared" si="8"/>
        <v>58934.52</v>
      </c>
      <c r="I28" s="642"/>
      <c r="J28" s="297">
        <v>3</v>
      </c>
      <c r="K28" s="298">
        <f t="shared" si="9"/>
        <v>2955.0000000000009</v>
      </c>
      <c r="L28" s="299">
        <f t="shared" si="10"/>
        <v>985.00000000000034</v>
      </c>
      <c r="M28" s="300">
        <v>0.35625000000000001</v>
      </c>
      <c r="N28" s="300">
        <v>0.38958333333333334</v>
      </c>
      <c r="O28" s="292">
        <v>20</v>
      </c>
      <c r="P28" s="645">
        <f t="shared" si="11"/>
        <v>47.999999999999986</v>
      </c>
      <c r="Q28" s="301"/>
      <c r="R28" s="301"/>
    </row>
    <row r="29" spans="1:18">
      <c r="A29" s="836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836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836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836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836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2793.9879142596528</v>
      </c>
      <c r="L38" s="309">
        <f>AVERAGE(L25:L37)</f>
        <v>817.11076061619531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288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839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839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839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839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840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840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840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243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289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1032</v>
      </c>
      <c r="H52" s="296">
        <f>F52*G52</f>
        <v>18761.759999999998</v>
      </c>
      <c r="I52" s="642"/>
      <c r="J52" s="297">
        <v>3</v>
      </c>
      <c r="K52" s="298">
        <f>G52/P52*60</f>
        <v>3095.9999999999864</v>
      </c>
      <c r="L52" s="299">
        <f>K52/J52</f>
        <v>1031.9999999999955</v>
      </c>
      <c r="M52" s="300">
        <v>0.30555555555555552</v>
      </c>
      <c r="N52" s="300">
        <v>0.31944444444444448</v>
      </c>
      <c r="O52" s="298">
        <v>20</v>
      </c>
      <c r="P52" s="645">
        <f>(N52-M52)*24*60</f>
        <v>20.000000000000089</v>
      </c>
      <c r="Q52" s="301"/>
      <c r="R52" s="301"/>
    </row>
    <row r="53" spans="1:18" ht="15.6" customHeight="1">
      <c r="A53" s="825"/>
      <c r="B53" s="474" t="s">
        <v>131</v>
      </c>
      <c r="C53" s="668"/>
      <c r="D53" s="315" t="s">
        <v>110</v>
      </c>
      <c r="E53" s="331"/>
      <c r="F53" s="476">
        <v>25.03</v>
      </c>
      <c r="G53" s="302">
        <v>713</v>
      </c>
      <c r="H53" s="296">
        <f t="shared" ref="H53:H116" si="13">F53*G53</f>
        <v>17846.39</v>
      </c>
      <c r="I53" s="642"/>
      <c r="J53" s="297">
        <v>4</v>
      </c>
      <c r="K53" s="298">
        <f t="shared" ref="K53:K57" si="14">G53/P53*60</f>
        <v>3055.7142857142967</v>
      </c>
      <c r="L53" s="299">
        <f t="shared" ref="L53:L57" si="15">K53/J53</f>
        <v>763.92857142857417</v>
      </c>
      <c r="M53" s="300">
        <v>0.33333333333333331</v>
      </c>
      <c r="N53" s="300">
        <v>0.3430555555555555</v>
      </c>
      <c r="O53" s="298">
        <v>20</v>
      </c>
      <c r="P53" s="645">
        <f t="shared" ref="P53:P57" si="16">(N53-M53)*24*60</f>
        <v>13.99999999999995</v>
      </c>
      <c r="Q53" s="301"/>
      <c r="R53" s="301"/>
    </row>
    <row r="54" spans="1:18" ht="15.6" customHeight="1">
      <c r="A54" s="825"/>
      <c r="B54" s="474" t="s">
        <v>131</v>
      </c>
      <c r="C54" s="668"/>
      <c r="D54" s="315" t="s">
        <v>111</v>
      </c>
      <c r="E54" s="647"/>
      <c r="F54" s="476">
        <v>24.82</v>
      </c>
      <c r="G54" s="302">
        <v>954</v>
      </c>
      <c r="H54" s="296">
        <f t="shared" si="13"/>
        <v>23678.28</v>
      </c>
      <c r="I54" s="642"/>
      <c r="J54" s="297">
        <v>4</v>
      </c>
      <c r="K54" s="298">
        <f t="shared" si="14"/>
        <v>3179.9999999999973</v>
      </c>
      <c r="L54" s="299">
        <f t="shared" si="15"/>
        <v>794.99999999999932</v>
      </c>
      <c r="M54" s="300">
        <v>0.35694444444444445</v>
      </c>
      <c r="N54" s="300">
        <v>0.36944444444444446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825"/>
      <c r="B55" s="474" t="s">
        <v>131</v>
      </c>
      <c r="C55" s="668"/>
      <c r="D55" s="315" t="s">
        <v>112</v>
      </c>
      <c r="E55" s="317"/>
      <c r="F55" s="476">
        <v>30</v>
      </c>
      <c r="G55" s="302">
        <v>1353</v>
      </c>
      <c r="H55" s="296">
        <f t="shared" si="13"/>
        <v>40590</v>
      </c>
      <c r="I55" s="642"/>
      <c r="J55" s="297">
        <v>4</v>
      </c>
      <c r="K55" s="298">
        <f t="shared" si="14"/>
        <v>3122.3076923076942</v>
      </c>
      <c r="L55" s="299">
        <f t="shared" si="15"/>
        <v>780.57692307692355</v>
      </c>
      <c r="M55" s="300">
        <v>0.3833333333333333</v>
      </c>
      <c r="N55" s="300">
        <v>0.40138888888888885</v>
      </c>
      <c r="O55" s="298">
        <v>20</v>
      </c>
      <c r="P55" s="645">
        <f t="shared" si="16"/>
        <v>25.999999999999986</v>
      </c>
      <c r="Q55" s="301">
        <v>0.40138888888888885</v>
      </c>
      <c r="R55" s="301">
        <v>0.44305555555555554</v>
      </c>
    </row>
    <row r="56" spans="1:18" ht="15.6" customHeight="1">
      <c r="A56" s="825"/>
      <c r="B56" s="474" t="s">
        <v>131</v>
      </c>
      <c r="C56" s="668"/>
      <c r="D56" s="316" t="s">
        <v>290</v>
      </c>
      <c r="E56" s="317"/>
      <c r="F56" s="476">
        <v>23.72</v>
      </c>
      <c r="G56" s="302">
        <v>870</v>
      </c>
      <c r="H56" s="296">
        <f t="shared" si="13"/>
        <v>20636.399999999998</v>
      </c>
      <c r="I56" s="642"/>
      <c r="J56" s="297">
        <v>4</v>
      </c>
      <c r="K56" s="298">
        <f t="shared" si="14"/>
        <v>2900.0000000000105</v>
      </c>
      <c r="L56" s="299">
        <f t="shared" si="15"/>
        <v>725.00000000000261</v>
      </c>
      <c r="M56" s="300">
        <v>0.4604166666666667</v>
      </c>
      <c r="N56" s="300">
        <v>0.47291666666666665</v>
      </c>
      <c r="O56" s="298">
        <v>25</v>
      </c>
      <c r="P56" s="645">
        <f t="shared" si="16"/>
        <v>17.999999999999936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2150</v>
      </c>
      <c r="H57" s="296">
        <f t="shared" si="13"/>
        <v>36700.5</v>
      </c>
      <c r="I57" s="642"/>
      <c r="J57" s="297">
        <v>3</v>
      </c>
      <c r="K57" s="298">
        <f t="shared" si="14"/>
        <v>3146.3414634146275</v>
      </c>
      <c r="L57" s="299">
        <f t="shared" si="15"/>
        <v>1048.7804878048757</v>
      </c>
      <c r="M57" s="300">
        <v>0.48680555555555555</v>
      </c>
      <c r="N57" s="300">
        <v>0.51527777777777783</v>
      </c>
      <c r="O57" s="298">
        <v>20</v>
      </c>
      <c r="P57" s="645">
        <f t="shared" si="16"/>
        <v>41.000000000000092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825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825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825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825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826"/>
      <c r="B64" s="474">
        <v>0</v>
      </c>
      <c r="C64" s="6" t="s">
        <v>292</v>
      </c>
      <c r="D64" s="827" t="s">
        <v>243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3083.3939069061021</v>
      </c>
      <c r="L64" s="309">
        <f>AVERAGE(L52:L63)</f>
        <v>857.54766371839514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293</v>
      </c>
      <c r="B65" s="474" t="s">
        <v>131</v>
      </c>
      <c r="C65" s="668"/>
      <c r="D65" s="316" t="s">
        <v>294</v>
      </c>
      <c r="E65" s="481"/>
      <c r="F65" s="476">
        <v>22.281818181818181</v>
      </c>
      <c r="G65" s="641">
        <v>764</v>
      </c>
      <c r="H65" s="296">
        <f>F65*G65</f>
        <v>17023.30909090909</v>
      </c>
      <c r="I65" s="642"/>
      <c r="J65" s="297">
        <v>4</v>
      </c>
      <c r="K65" s="298">
        <f t="shared" ref="K65:K72" si="17">G65/P65*60</f>
        <v>3056.0000000000027</v>
      </c>
      <c r="L65" s="299">
        <f t="shared" ref="L65:L72" si="18">K65/J65</f>
        <v>764.00000000000068</v>
      </c>
      <c r="M65" s="300">
        <v>0.18055555555555555</v>
      </c>
      <c r="N65" s="300">
        <v>0.19097222222222221</v>
      </c>
      <c r="O65" s="298">
        <v>20</v>
      </c>
      <c r="P65" s="645">
        <f>(N65-M65)*24*60</f>
        <v>14.999999999999986</v>
      </c>
      <c r="Q65" s="301"/>
      <c r="R65" s="301"/>
    </row>
    <row r="66" spans="1:18" ht="15.6" customHeight="1">
      <c r="A66" s="829"/>
      <c r="B66" s="474" t="s">
        <v>131</v>
      </c>
      <c r="C66" s="668"/>
      <c r="D66" s="316" t="s">
        <v>115</v>
      </c>
      <c r="E66" s="331"/>
      <c r="F66" s="476">
        <v>18.18</v>
      </c>
      <c r="G66" s="302">
        <v>1570</v>
      </c>
      <c r="H66" s="296">
        <f t="shared" ref="H66:H74" si="19">F66*G66</f>
        <v>28542.6</v>
      </c>
      <c r="I66" s="642"/>
      <c r="J66" s="297">
        <v>3</v>
      </c>
      <c r="K66" s="298">
        <f t="shared" si="17"/>
        <v>3140.0000000000032</v>
      </c>
      <c r="L66" s="299">
        <f t="shared" si="18"/>
        <v>1046.6666666666677</v>
      </c>
      <c r="M66" s="300">
        <v>0.20486111111111113</v>
      </c>
      <c r="N66" s="300">
        <v>0.22569444444444445</v>
      </c>
      <c r="O66" s="298">
        <v>20</v>
      </c>
      <c r="P66" s="645">
        <f t="shared" ref="P66:P72" si="20">(N66-M66)*24*60</f>
        <v>29.999999999999972</v>
      </c>
      <c r="Q66" s="301"/>
      <c r="R66" s="301"/>
    </row>
    <row r="67" spans="1:18" ht="15.6" customHeight="1">
      <c r="A67" s="829"/>
      <c r="B67" s="474" t="s">
        <v>131</v>
      </c>
      <c r="C67" s="668"/>
      <c r="D67" s="332" t="s">
        <v>295</v>
      </c>
      <c r="E67" s="317"/>
      <c r="F67" s="476">
        <v>17.890909090909091</v>
      </c>
      <c r="G67" s="302">
        <v>1707</v>
      </c>
      <c r="H67" s="296">
        <f t="shared" si="19"/>
        <v>30539.781818181818</v>
      </c>
      <c r="I67" s="642"/>
      <c r="J67" s="297">
        <v>3</v>
      </c>
      <c r="K67" s="298">
        <f t="shared" si="17"/>
        <v>3200.6249999999991</v>
      </c>
      <c r="L67" s="299">
        <f t="shared" si="18"/>
        <v>1066.8749999999998</v>
      </c>
      <c r="M67" s="300">
        <v>0.23958333333333334</v>
      </c>
      <c r="N67" s="300">
        <v>0.26180555555555557</v>
      </c>
      <c r="O67" s="298">
        <v>20</v>
      </c>
      <c r="P67" s="645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829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4657</v>
      </c>
      <c r="H68" s="296">
        <f t="shared" si="19"/>
        <v>66528.57142857142</v>
      </c>
      <c r="I68" s="642"/>
      <c r="J68" s="297">
        <v>3</v>
      </c>
      <c r="K68" s="298">
        <f t="shared" si="17"/>
        <v>3175.227272727273</v>
      </c>
      <c r="L68" s="299">
        <f t="shared" si="18"/>
        <v>1058.409090909091</v>
      </c>
      <c r="M68" s="300">
        <v>0.42708333333333331</v>
      </c>
      <c r="N68" s="300">
        <v>0.48819444444444443</v>
      </c>
      <c r="O68" s="298">
        <v>25</v>
      </c>
      <c r="P68" s="645">
        <f t="shared" si="20"/>
        <v>88</v>
      </c>
      <c r="Q68" s="301"/>
      <c r="R68" s="301"/>
    </row>
    <row r="69" spans="1:18" ht="15.6" customHeight="1">
      <c r="A69" s="829"/>
      <c r="B69" s="474" t="s">
        <v>131</v>
      </c>
      <c r="C69" s="668"/>
      <c r="D69" s="316" t="s">
        <v>296</v>
      </c>
      <c r="E69" s="317"/>
      <c r="F69" s="476">
        <v>16.66</v>
      </c>
      <c r="G69" s="302">
        <v>2975</v>
      </c>
      <c r="H69" s="296">
        <f t="shared" si="19"/>
        <v>49563.5</v>
      </c>
      <c r="I69" s="642"/>
      <c r="J69" s="297">
        <v>4</v>
      </c>
      <c r="K69" s="298">
        <f t="shared" si="17"/>
        <v>3187.4999999999973</v>
      </c>
      <c r="L69" s="299">
        <f t="shared" si="18"/>
        <v>796.87499999999932</v>
      </c>
      <c r="M69" s="300">
        <v>0.37083333333333335</v>
      </c>
      <c r="N69" s="300">
        <v>0.40972222222222227</v>
      </c>
      <c r="O69" s="298">
        <v>20</v>
      </c>
      <c r="P69" s="645">
        <f t="shared" si="20"/>
        <v>56.000000000000043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2999</v>
      </c>
      <c r="H70" s="296">
        <f t="shared" si="19"/>
        <v>42075.97</v>
      </c>
      <c r="I70" s="642"/>
      <c r="J70" s="297">
        <v>3</v>
      </c>
      <c r="K70" s="298">
        <f t="shared" si="17"/>
        <v>3156.8421052631602</v>
      </c>
      <c r="L70" s="299">
        <f t="shared" si="18"/>
        <v>1052.2807017543867</v>
      </c>
      <c r="M70" s="300">
        <v>0.31736111111111115</v>
      </c>
      <c r="N70" s="300">
        <v>0.35694444444444445</v>
      </c>
      <c r="O70" s="298">
        <v>20</v>
      </c>
      <c r="P70" s="645">
        <f t="shared" si="20"/>
        <v>56.999999999999957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297</v>
      </c>
      <c r="E71" s="317"/>
      <c r="F71" s="476">
        <v>25.2</v>
      </c>
      <c r="G71" s="334">
        <v>918</v>
      </c>
      <c r="H71" s="296">
        <f t="shared" si="19"/>
        <v>23133.599999999999</v>
      </c>
      <c r="I71" s="642"/>
      <c r="J71" s="297">
        <v>3</v>
      </c>
      <c r="K71" s="298">
        <f t="shared" si="17"/>
        <v>6120.0000000000218</v>
      </c>
      <c r="L71" s="299">
        <f t="shared" si="18"/>
        <v>2040.0000000000073</v>
      </c>
      <c r="M71" s="300">
        <v>0.50208333333333333</v>
      </c>
      <c r="N71" s="300">
        <v>0.5083333333333333</v>
      </c>
      <c r="O71" s="298">
        <v>20</v>
      </c>
      <c r="P71" s="645">
        <f t="shared" si="20"/>
        <v>8.999999999999968</v>
      </c>
      <c r="Q71" s="301"/>
      <c r="R71" s="301"/>
    </row>
    <row r="72" spans="1:18" ht="15.6" customHeight="1">
      <c r="A72" s="829"/>
      <c r="B72" s="474" t="s">
        <v>131</v>
      </c>
      <c r="C72" s="668"/>
      <c r="D72" s="332" t="s">
        <v>298</v>
      </c>
      <c r="E72" s="317"/>
      <c r="F72" s="476">
        <v>20.72</v>
      </c>
      <c r="G72" s="302">
        <v>1925</v>
      </c>
      <c r="H72" s="296">
        <f t="shared" si="19"/>
        <v>39886</v>
      </c>
      <c r="I72" s="642"/>
      <c r="J72" s="297">
        <v>3</v>
      </c>
      <c r="K72" s="298">
        <f t="shared" si="17"/>
        <v>3121.6216216216194</v>
      </c>
      <c r="L72" s="299">
        <f t="shared" si="18"/>
        <v>1040.5405405405397</v>
      </c>
      <c r="M72" s="300">
        <v>0.52847222222222223</v>
      </c>
      <c r="N72" s="300">
        <v>0.5541666666666667</v>
      </c>
      <c r="O72" s="298">
        <v>20</v>
      </c>
      <c r="P72" s="645">
        <f t="shared" si="20"/>
        <v>37.000000000000028</v>
      </c>
      <c r="Q72" s="301"/>
      <c r="R72" s="301"/>
    </row>
    <row r="73" spans="1:18" ht="15.6" customHeight="1">
      <c r="A73" s="829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829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830"/>
      <c r="B75" s="474">
        <v>0</v>
      </c>
      <c r="C75" s="6" t="s">
        <v>299</v>
      </c>
      <c r="D75" s="827" t="s">
        <v>243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3519.7269999515092</v>
      </c>
      <c r="L75" s="309">
        <f>AVERAGE(L65:L74)</f>
        <v>1108.2058749838363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831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831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831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243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300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866</v>
      </c>
      <c r="H82" s="341">
        <f t="shared" ref="H82:H90" si="21">F82*G82</f>
        <v>14912.519999999999</v>
      </c>
      <c r="I82" s="642"/>
      <c r="J82" s="297">
        <v>3</v>
      </c>
      <c r="K82" s="298">
        <f t="shared" ref="K82" si="22">G82/P82*60</f>
        <v>3464.0000000000123</v>
      </c>
      <c r="L82" s="299">
        <f t="shared" ref="L82" si="23">K82/J82</f>
        <v>1154.6666666666708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285</v>
      </c>
      <c r="D91" s="815" t="s">
        <v>243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3464.0000000000123</v>
      </c>
      <c r="L91" s="309">
        <f>AVERAGE(L82:L90)</f>
        <v>1154.6666666666708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641">
        <v>1505</v>
      </c>
      <c r="H92" s="296">
        <f t="shared" ref="H92:H99" si="25">F92*G92</f>
        <v>36932.699999999997</v>
      </c>
      <c r="I92" s="642"/>
      <c r="J92" s="297">
        <v>3</v>
      </c>
      <c r="K92" s="298">
        <f>G92/P92*60</f>
        <v>2257.4999999999991</v>
      </c>
      <c r="L92" s="299">
        <f t="shared" ref="L92:L93" si="26">K92/J92</f>
        <v>752.49999999999966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304</v>
      </c>
      <c r="E93" s="335"/>
      <c r="F93" s="476">
        <v>23.27</v>
      </c>
      <c r="G93" s="302">
        <v>1027</v>
      </c>
      <c r="H93" s="296">
        <f t="shared" si="25"/>
        <v>23898.29</v>
      </c>
      <c r="I93" s="642"/>
      <c r="J93" s="297">
        <v>4</v>
      </c>
      <c r="K93" s="298">
        <f t="shared" ref="K93" si="27">G93/P93*60</f>
        <v>2464.7999999999929</v>
      </c>
      <c r="L93" s="299">
        <f t="shared" si="26"/>
        <v>616.19999999999823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818"/>
      <c r="B100" s="474">
        <v>0</v>
      </c>
      <c r="C100" s="6" t="s">
        <v>305</v>
      </c>
      <c r="D100" s="819" t="s">
        <v>243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2361.149999999996</v>
      </c>
      <c r="L100" s="309">
        <f>AVERAGE(L92:L99)</f>
        <v>684.349999999999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306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1105</v>
      </c>
      <c r="H101" s="296">
        <f t="shared" ref="H101:H110" si="28">F101*G101</f>
        <v>27658.15</v>
      </c>
      <c r="I101" s="642"/>
      <c r="J101" s="297">
        <v>4</v>
      </c>
      <c r="K101" s="298">
        <f>G101/P101*60</f>
        <v>3314.999999999985</v>
      </c>
      <c r="L101" s="299">
        <f t="shared" ref="L101:L105" si="29">K101/J101</f>
        <v>828.74999999999625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1785</v>
      </c>
      <c r="H102" s="296">
        <f t="shared" si="28"/>
        <v>44303.7</v>
      </c>
      <c r="I102" s="642"/>
      <c r="J102" s="297">
        <v>4</v>
      </c>
      <c r="K102" s="298">
        <f t="shared" ref="K102:K105" si="31">G102/P102*60</f>
        <v>3060.0000000000109</v>
      </c>
      <c r="L102" s="299">
        <f t="shared" si="29"/>
        <v>765.00000000000273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307</v>
      </c>
      <c r="E103" s="315"/>
      <c r="F103" s="476">
        <v>30</v>
      </c>
      <c r="G103" s="641">
        <v>1929</v>
      </c>
      <c r="H103" s="296">
        <f t="shared" si="28"/>
        <v>57870</v>
      </c>
      <c r="I103" s="642"/>
      <c r="J103" s="297">
        <v>3</v>
      </c>
      <c r="K103" s="298">
        <f t="shared" si="31"/>
        <v>2893.5000000000105</v>
      </c>
      <c r="L103" s="299">
        <f t="shared" si="29"/>
        <v>964.50000000000352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3154</v>
      </c>
      <c r="H104" s="296">
        <f t="shared" si="28"/>
        <v>90109.78</v>
      </c>
      <c r="I104" s="642"/>
      <c r="J104" s="297">
        <v>3</v>
      </c>
      <c r="K104" s="298">
        <f t="shared" si="31"/>
        <v>2911.3846153846189</v>
      </c>
      <c r="L104" s="299">
        <f t="shared" si="29"/>
        <v>970.46153846153959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8797</v>
      </c>
      <c r="H105" s="296">
        <f t="shared" si="28"/>
        <v>125671.42857142855</v>
      </c>
      <c r="I105" s="642"/>
      <c r="J105" s="297">
        <v>3</v>
      </c>
      <c r="K105" s="298">
        <f t="shared" si="31"/>
        <v>3016.1142856340293</v>
      </c>
      <c r="L105" s="299">
        <f t="shared" si="29"/>
        <v>1005.3714285446764</v>
      </c>
      <c r="M105" s="300">
        <v>46189.930555555555</v>
      </c>
      <c r="N105" s="300">
        <v>46190.052083333336</v>
      </c>
      <c r="O105" s="292">
        <v>20</v>
      </c>
      <c r="P105" s="298">
        <f>(N105-M105)*24*60</f>
        <v>175.00000000465661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292</v>
      </c>
      <c r="D111" s="822" t="s">
        <v>243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3039.1997802037308</v>
      </c>
      <c r="L111" s="309">
        <f>AVERAGE(L101:L110)</f>
        <v>906.81659340124372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1425</v>
      </c>
      <c r="H112" s="341">
        <f t="shared" si="13"/>
        <v>23797.5</v>
      </c>
      <c r="I112" s="642"/>
      <c r="J112" s="297">
        <v>3</v>
      </c>
      <c r="K112" s="298">
        <f t="shared" ref="K112:K118" si="32">G112/P112*60</f>
        <v>2850.00000000001</v>
      </c>
      <c r="L112" s="299">
        <f t="shared" ref="L112:L118" si="33">K112/J112</f>
        <v>950.0000000000033</v>
      </c>
      <c r="M112" s="300">
        <v>0.72222222222222221</v>
      </c>
      <c r="N112" s="300">
        <v>0.74305555555555547</v>
      </c>
      <c r="O112" s="292">
        <v>20</v>
      </c>
      <c r="P112" s="645">
        <f t="shared" ref="P112:P118" si="34">(N112-M112)*24*60</f>
        <v>29.999999999999893</v>
      </c>
      <c r="Q112" s="292"/>
      <c r="R112" s="292"/>
    </row>
    <row r="113" spans="1:18">
      <c r="A113" s="811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1148</v>
      </c>
      <c r="H113" s="341">
        <f t="shared" si="13"/>
        <v>20870.64</v>
      </c>
      <c r="I113" s="642"/>
      <c r="J113" s="297">
        <v>4</v>
      </c>
      <c r="K113" s="298">
        <f t="shared" si="32"/>
        <v>2755.2000000000276</v>
      </c>
      <c r="L113" s="299">
        <f t="shared" si="33"/>
        <v>688.80000000000689</v>
      </c>
      <c r="M113" s="300">
        <v>0.75694444444444453</v>
      </c>
      <c r="N113" s="300">
        <v>0.77430555555555547</v>
      </c>
      <c r="O113" s="292">
        <v>20</v>
      </c>
      <c r="P113" s="645">
        <f t="shared" si="34"/>
        <v>24.999999999999751</v>
      </c>
      <c r="Q113" s="301"/>
      <c r="R113" s="301"/>
    </row>
    <row r="114" spans="1:18">
      <c r="A114" s="811"/>
      <c r="B114" s="474" t="s">
        <v>131</v>
      </c>
      <c r="C114" s="314"/>
      <c r="D114" s="648" t="s">
        <v>309</v>
      </c>
      <c r="E114" s="315"/>
      <c r="F114" s="476">
        <v>18.18</v>
      </c>
      <c r="G114" s="641">
        <v>2143</v>
      </c>
      <c r="H114" s="341">
        <f t="shared" si="13"/>
        <v>38959.74</v>
      </c>
      <c r="I114" s="642"/>
      <c r="J114" s="297">
        <v>3</v>
      </c>
      <c r="K114" s="298">
        <f t="shared" si="32"/>
        <v>2857.333333333333</v>
      </c>
      <c r="L114" s="299">
        <f t="shared" si="33"/>
        <v>952.44444444444434</v>
      </c>
      <c r="M114" s="300">
        <v>0.78819444444444453</v>
      </c>
      <c r="N114" s="300">
        <v>0.81944444444444453</v>
      </c>
      <c r="O114" s="292">
        <v>20</v>
      </c>
      <c r="P114" s="645">
        <f t="shared" si="34"/>
        <v>45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6723</v>
      </c>
      <c r="H115" s="341">
        <f t="shared" si="13"/>
        <v>112005.18000000001</v>
      </c>
      <c r="I115" s="642"/>
      <c r="J115" s="297">
        <v>4</v>
      </c>
      <c r="K115" s="298">
        <f t="shared" si="32"/>
        <v>2988</v>
      </c>
      <c r="L115" s="299">
        <f t="shared" si="33"/>
        <v>747</v>
      </c>
      <c r="M115" s="300">
        <v>0.83333333333333337</v>
      </c>
      <c r="N115" s="300">
        <v>0.92708333333333337</v>
      </c>
      <c r="O115" s="292">
        <v>20</v>
      </c>
      <c r="P115" s="645">
        <f t="shared" si="34"/>
        <v>135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1102</v>
      </c>
      <c r="H116" s="341">
        <f t="shared" si="13"/>
        <v>24554.563636363637</v>
      </c>
      <c r="I116" s="642"/>
      <c r="J116" s="297">
        <v>4</v>
      </c>
      <c r="K116" s="298">
        <f t="shared" si="32"/>
        <v>2644.7999999999925</v>
      </c>
      <c r="L116" s="299">
        <f t="shared" si="33"/>
        <v>661.19999999999811</v>
      </c>
      <c r="M116" s="300">
        <v>0.94097222222222221</v>
      </c>
      <c r="N116" s="343">
        <v>0.95833333333333337</v>
      </c>
      <c r="O116" s="292">
        <v>20</v>
      </c>
      <c r="P116" s="645">
        <f t="shared" si="34"/>
        <v>25.000000000000071</v>
      </c>
      <c r="Q116" s="301">
        <v>0.95833333333333337</v>
      </c>
      <c r="R116" s="301">
        <v>0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3827</v>
      </c>
      <c r="H117" s="341">
        <f t="shared" ref="H117:H123" si="35">F117*G117</f>
        <v>68468.509090909094</v>
      </c>
      <c r="I117" s="642"/>
      <c r="J117" s="297">
        <v>3</v>
      </c>
      <c r="K117" s="298">
        <f t="shared" si="32"/>
        <v>3061.6</v>
      </c>
      <c r="L117" s="299">
        <f t="shared" si="33"/>
        <v>1020.5333333333333</v>
      </c>
      <c r="M117" s="300">
        <v>1.3888888888888888E-2</v>
      </c>
      <c r="N117" s="300">
        <v>6.5972222222222224E-2</v>
      </c>
      <c r="O117" s="298">
        <v>20</v>
      </c>
      <c r="P117" s="645">
        <f t="shared" si="34"/>
        <v>75</v>
      </c>
      <c r="Q117" s="301"/>
      <c r="R117" s="301"/>
    </row>
    <row r="118" spans="1:18">
      <c r="A118" s="811"/>
      <c r="B118" s="474" t="s">
        <v>131</v>
      </c>
      <c r="C118" s="314"/>
      <c r="D118" s="315" t="s">
        <v>310</v>
      </c>
      <c r="E118" s="331"/>
      <c r="F118" s="476">
        <v>14.03</v>
      </c>
      <c r="G118" s="641">
        <v>6419</v>
      </c>
      <c r="H118" s="341">
        <f t="shared" si="35"/>
        <v>90058.569999999992</v>
      </c>
      <c r="I118" s="642"/>
      <c r="J118" s="297">
        <v>3</v>
      </c>
      <c r="K118" s="298">
        <f t="shared" si="32"/>
        <v>3081.1200000000003</v>
      </c>
      <c r="L118" s="299">
        <f t="shared" si="33"/>
        <v>1027.0400000000002</v>
      </c>
      <c r="M118" s="300">
        <v>7.9861111111111105E-2</v>
      </c>
      <c r="N118" s="300">
        <v>0.16666666666666666</v>
      </c>
      <c r="O118" s="298">
        <v>20</v>
      </c>
      <c r="P118" s="645">
        <f t="shared" si="34"/>
        <v>124.99999999999999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811"/>
      <c r="B124" s="293">
        <v>0</v>
      </c>
      <c r="C124" s="6" t="s">
        <v>299</v>
      </c>
      <c r="D124" s="812" t="s">
        <v>243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2891.1504761904798</v>
      </c>
      <c r="L124" s="309">
        <f>AVERAGE(L112:L123)</f>
        <v>863.8596825396836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8" activePane="bottomLeft" state="frozen"/>
      <selection activeCell="I104" sqref="I104"/>
      <selection pane="bottomLeft" activeCell="J128" sqref="J12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195901.04999999996</v>
      </c>
      <c r="F1" s="653" t="s">
        <v>3</v>
      </c>
      <c r="G1" s="30">
        <f>SUM(H5:H173)</f>
        <v>8004284.4971055007</v>
      </c>
      <c r="H1" s="649" t="s">
        <v>37</v>
      </c>
      <c r="I1" s="31">
        <f>M17+M30+M43+M56+M69+M82+M95+M108+M121+M134+M147+M160+M173</f>
        <v>196.84722222222223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1320</v>
      </c>
      <c r="Q1" s="938"/>
      <c r="R1" s="938"/>
      <c r="S1" s="938"/>
      <c r="T1" s="938" t="s">
        <v>1321</v>
      </c>
      <c r="U1" s="938"/>
      <c r="V1" s="938"/>
      <c r="W1" s="938"/>
      <c r="X1" s="938"/>
      <c r="Y1" s="938"/>
      <c r="Z1" s="32" t="s">
        <v>1322</v>
      </c>
      <c r="AA1" s="32" t="s">
        <v>1323</v>
      </c>
      <c r="AB1" s="945" t="s">
        <v>1324</v>
      </c>
      <c r="AC1" s="946"/>
      <c r="AD1" s="32" t="s">
        <v>1322</v>
      </c>
      <c r="AE1" s="32" t="s">
        <v>1325</v>
      </c>
      <c r="AF1" s="938" t="s">
        <v>1326</v>
      </c>
      <c r="AG1" s="939"/>
      <c r="AH1" s="939"/>
    </row>
    <row r="2" spans="1:34" ht="26.25" customHeight="1">
      <c r="A2" s="940" t="s">
        <v>1327</v>
      </c>
      <c r="B2" s="940"/>
      <c r="C2" s="652"/>
      <c r="D2" s="652" t="s">
        <v>1328</v>
      </c>
      <c r="E2" s="34">
        <f>AVERAGE(O17,O30,O43,O56,O69,O82,O95,O108,O121,O134,O147,O160,O173)</f>
        <v>121.84836218421091</v>
      </c>
      <c r="F2" s="35" t="s">
        <v>40</v>
      </c>
      <c r="G2" s="36">
        <f>G1/E1</f>
        <v>40.858813656718546</v>
      </c>
      <c r="H2" s="649" t="s">
        <v>41</v>
      </c>
      <c r="I2" s="649">
        <f>COUNT(I5:I173)</f>
        <v>6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939"/>
      <c r="AG2" s="939"/>
      <c r="AH2" s="939"/>
    </row>
    <row r="3" spans="1:34" ht="30.6" customHeight="1">
      <c r="A3" s="879" t="s">
        <v>1329</v>
      </c>
      <c r="B3" s="879" t="s">
        <v>42</v>
      </c>
      <c r="C3" s="936"/>
      <c r="D3" s="879" t="s">
        <v>1330</v>
      </c>
      <c r="E3" s="879"/>
      <c r="F3" s="936" t="s">
        <v>43</v>
      </c>
      <c r="G3" s="928" t="s">
        <v>44</v>
      </c>
      <c r="H3" s="936" t="s">
        <v>45</v>
      </c>
      <c r="I3" s="930" t="s">
        <v>1331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1332</v>
      </c>
      <c r="O3" s="908" t="s">
        <v>1328</v>
      </c>
      <c r="P3" s="934" t="s">
        <v>1333</v>
      </c>
      <c r="Q3" s="908" t="s">
        <v>1328</v>
      </c>
      <c r="R3" s="935" t="s">
        <v>1334</v>
      </c>
      <c r="S3" s="909" t="s">
        <v>1335</v>
      </c>
      <c r="T3" s="928" t="s">
        <v>48</v>
      </c>
      <c r="U3" s="928"/>
      <c r="V3" s="929" t="s">
        <v>49</v>
      </c>
      <c r="W3" s="930" t="s">
        <v>1336</v>
      </c>
      <c r="X3" s="928" t="s">
        <v>1337</v>
      </c>
      <c r="Y3" s="928"/>
      <c r="Z3" s="931" t="s">
        <v>1338</v>
      </c>
      <c r="AA3" s="932"/>
      <c r="AB3" s="941" t="s">
        <v>1339</v>
      </c>
      <c r="AC3" s="942"/>
      <c r="AD3" s="943" t="s">
        <v>1340</v>
      </c>
      <c r="AE3" s="944"/>
      <c r="AF3" s="933" t="s">
        <v>1332</v>
      </c>
      <c r="AG3" s="935" t="s">
        <v>1334</v>
      </c>
      <c r="AH3" s="909" t="s">
        <v>1335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59" t="s">
        <v>50</v>
      </c>
      <c r="U4" s="659" t="s">
        <v>51</v>
      </c>
      <c r="V4" s="928"/>
      <c r="W4" s="930"/>
      <c r="X4" s="653" t="s">
        <v>1341</v>
      </c>
      <c r="Y4" s="653" t="s">
        <v>36</v>
      </c>
      <c r="Z4" s="659" t="s">
        <v>1342</v>
      </c>
      <c r="AA4" s="659" t="s">
        <v>1343</v>
      </c>
      <c r="AB4" s="942"/>
      <c r="AC4" s="942"/>
      <c r="AD4" s="659" t="s">
        <v>1344</v>
      </c>
      <c r="AE4" s="39" t="s">
        <v>1345</v>
      </c>
      <c r="AF4" s="933"/>
      <c r="AG4" s="935"/>
      <c r="AH4" s="909"/>
    </row>
    <row r="5" spans="1:34" ht="18.75" customHeight="1">
      <c r="A5" s="925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5899.8499999999995</v>
      </c>
      <c r="H5" s="45">
        <f t="shared" ref="H5:H16" si="0">F5*G5</f>
        <v>223191.32549999998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2" si="1">G5/W5*60</f>
        <v>2328.8881578947362</v>
      </c>
      <c r="O5" s="47">
        <f t="shared" ref="O5:O12" si="2">N5/M5</f>
        <v>116.44440789473681</v>
      </c>
      <c r="P5" s="48">
        <f t="shared" ref="P5:P12" si="3">M5-J5</f>
        <v>0</v>
      </c>
      <c r="Q5" s="49">
        <f t="shared" ref="Q5:Q12" si="4">O5-L5</f>
        <v>-3.5555921052631874</v>
      </c>
      <c r="R5" s="657">
        <f t="shared" ref="R5:R12" si="5">O5/L5</f>
        <v>0.97037006578947349</v>
      </c>
      <c r="S5" s="894">
        <f>R17</f>
        <v>0.9201146311768349</v>
      </c>
      <c r="T5" s="89">
        <v>0.25</v>
      </c>
      <c r="U5" s="89">
        <v>0.35555555555555557</v>
      </c>
      <c r="V5" s="653">
        <v>5</v>
      </c>
      <c r="W5" s="650">
        <f>(U5-T5)*24*60</f>
        <v>152.00000000000003</v>
      </c>
      <c r="X5" s="653"/>
      <c r="Y5" s="653"/>
      <c r="Z5" s="51"/>
      <c r="AA5" s="51"/>
      <c r="AB5" s="879"/>
      <c r="AC5" s="879"/>
      <c r="AD5" s="52"/>
      <c r="AE5" s="52"/>
      <c r="AF5" s="48">
        <f t="shared" ref="AF5:AF70" si="6">N5-K5</f>
        <v>-71.111842105263804</v>
      </c>
      <c r="AG5" s="657">
        <f t="shared" ref="AG5:AG70" si="7">N5/K5</f>
        <v>0.97037006578947338</v>
      </c>
      <c r="AH5" s="894">
        <f>AG17</f>
        <v>0.92069813079823093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3481</v>
      </c>
      <c r="H6" s="45">
        <f t="shared" si="0"/>
        <v>163363.32999999999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2198.5263157894742</v>
      </c>
      <c r="O6" s="47">
        <f t="shared" si="2"/>
        <v>104.69172932330829</v>
      </c>
      <c r="P6" s="48">
        <f t="shared" si="3"/>
        <v>0</v>
      </c>
      <c r="Q6" s="49">
        <f t="shared" si="4"/>
        <v>-9.5939849624059974</v>
      </c>
      <c r="R6" s="657">
        <f t="shared" si="5"/>
        <v>0.91605263157894756</v>
      </c>
      <c r="S6" s="894"/>
      <c r="T6" s="89">
        <v>0.37152777777777779</v>
      </c>
      <c r="U6" s="89">
        <v>0.4375</v>
      </c>
      <c r="V6" s="653">
        <v>23</v>
      </c>
      <c r="W6" s="650">
        <f t="shared" ref="W6:W17" si="8">(U6-T6)*24*60</f>
        <v>94.999999999999986</v>
      </c>
      <c r="X6" s="53">
        <v>0.35972222222222222</v>
      </c>
      <c r="Y6" s="53">
        <v>0.37083333333333335</v>
      </c>
      <c r="Z6" s="54"/>
      <c r="AA6" s="54"/>
      <c r="AB6" s="879"/>
      <c r="AC6" s="879"/>
      <c r="AD6" s="667"/>
      <c r="AE6" s="667"/>
      <c r="AF6" s="48">
        <f t="shared" si="6"/>
        <v>-201.47368421052579</v>
      </c>
      <c r="AG6" s="657">
        <f t="shared" si="7"/>
        <v>0.91605263157894756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1178</v>
      </c>
      <c r="H7" s="45">
        <f t="shared" si="0"/>
        <v>45930.22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2356.0000000000023</v>
      </c>
      <c r="O7" s="47">
        <f t="shared" si="2"/>
        <v>130.88888888888903</v>
      </c>
      <c r="P7" s="48">
        <f t="shared" si="3"/>
        <v>0</v>
      </c>
      <c r="Q7" s="49">
        <f t="shared" si="4"/>
        <v>-11.944444444444315</v>
      </c>
      <c r="R7" s="657">
        <f t="shared" si="5"/>
        <v>0.91637495138078662</v>
      </c>
      <c r="S7" s="894"/>
      <c r="T7" s="89">
        <v>0.44305555555555554</v>
      </c>
      <c r="U7" s="89">
        <v>0.46388888888888885</v>
      </c>
      <c r="V7" s="653">
        <v>8</v>
      </c>
      <c r="W7" s="650">
        <f t="shared" si="8"/>
        <v>29.999999999999972</v>
      </c>
      <c r="X7" s="53"/>
      <c r="Y7" s="53"/>
      <c r="Z7" s="54"/>
      <c r="AA7" s="54"/>
      <c r="AB7" s="879"/>
      <c r="AC7" s="879"/>
      <c r="AD7" s="667"/>
      <c r="AE7" s="667"/>
      <c r="AF7" s="48">
        <f t="shared" si="6"/>
        <v>-214.99999999999773</v>
      </c>
      <c r="AG7" s="657">
        <f t="shared" si="7"/>
        <v>0.91637495138078662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3189</v>
      </c>
      <c r="H8" s="45">
        <f t="shared" si="0"/>
        <v>114453.21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2333.4146341463406</v>
      </c>
      <c r="O8" s="47">
        <f t="shared" si="2"/>
        <v>129.63414634146338</v>
      </c>
      <c r="P8" s="48">
        <f t="shared" si="3"/>
        <v>0</v>
      </c>
      <c r="Q8" s="49">
        <f t="shared" si="4"/>
        <v>-13.199186991869965</v>
      </c>
      <c r="R8" s="657">
        <f t="shared" si="5"/>
        <v>0.9075902894384833</v>
      </c>
      <c r="S8" s="894"/>
      <c r="T8" s="89">
        <v>0.50416666666666654</v>
      </c>
      <c r="U8" s="89">
        <v>0.56111111111111101</v>
      </c>
      <c r="V8" s="653">
        <v>5</v>
      </c>
      <c r="W8" s="650">
        <f t="shared" si="8"/>
        <v>82.000000000000028</v>
      </c>
      <c r="X8" s="53"/>
      <c r="Y8" s="53"/>
      <c r="Z8" s="54"/>
      <c r="AA8" s="54"/>
      <c r="AB8" s="879"/>
      <c r="AC8" s="879"/>
      <c r="AD8" s="667"/>
      <c r="AE8" s="667"/>
      <c r="AF8" s="48">
        <f t="shared" si="6"/>
        <v>-237.58536585365937</v>
      </c>
      <c r="AG8" s="657">
        <f t="shared" si="7"/>
        <v>0.9075902894384833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1584</v>
      </c>
      <c r="H9" s="45">
        <f t="shared" si="0"/>
        <v>45714.239999999998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2375.9999999999991</v>
      </c>
      <c r="O9" s="47">
        <f t="shared" si="2"/>
        <v>139.7647058823529</v>
      </c>
      <c r="P9" s="48">
        <f t="shared" si="3"/>
        <v>0</v>
      </c>
      <c r="Q9" s="49">
        <f t="shared" si="4"/>
        <v>-11.470588235294173</v>
      </c>
      <c r="R9" s="657">
        <f t="shared" si="5"/>
        <v>0.92415402567094485</v>
      </c>
      <c r="S9" s="894"/>
      <c r="T9" s="89">
        <v>0.5659722222222221</v>
      </c>
      <c r="U9" s="89">
        <v>0.59374999999999989</v>
      </c>
      <c r="V9" s="653">
        <v>7</v>
      </c>
      <c r="W9" s="650">
        <f t="shared" si="8"/>
        <v>40.000000000000014</v>
      </c>
      <c r="X9" s="53"/>
      <c r="Y9" s="53"/>
      <c r="Z9" s="54"/>
      <c r="AA9" s="54"/>
      <c r="AB9" s="879"/>
      <c r="AC9" s="879"/>
      <c r="AD9" s="667"/>
      <c r="AE9" s="667"/>
      <c r="AF9" s="48">
        <f t="shared" si="6"/>
        <v>-195.00000000000091</v>
      </c>
      <c r="AG9" s="657">
        <f t="shared" si="7"/>
        <v>0.92415402567094485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2435</v>
      </c>
      <c r="H10" s="45">
        <f t="shared" si="0"/>
        <v>75752.850000000006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2476.2711864406801</v>
      </c>
      <c r="O10" s="47">
        <f t="shared" si="2"/>
        <v>137.57062146892667</v>
      </c>
      <c r="P10" s="48">
        <f t="shared" si="3"/>
        <v>0</v>
      </c>
      <c r="Q10" s="49">
        <f t="shared" si="4"/>
        <v>-16.262711864406668</v>
      </c>
      <c r="R10" s="657">
        <f t="shared" si="5"/>
        <v>0.89428356317828817</v>
      </c>
      <c r="S10" s="895"/>
      <c r="T10" s="89">
        <v>0.59861111111111098</v>
      </c>
      <c r="U10" s="89">
        <v>0.63958333333333317</v>
      </c>
      <c r="V10" s="653">
        <v>7</v>
      </c>
      <c r="W10" s="650">
        <f t="shared" si="8"/>
        <v>58.99999999999995</v>
      </c>
      <c r="X10" s="53"/>
      <c r="Y10" s="53"/>
      <c r="Z10" s="54"/>
      <c r="AA10" s="54"/>
      <c r="AB10" s="879"/>
      <c r="AC10" s="879"/>
      <c r="AD10" s="667">
        <v>1</v>
      </c>
      <c r="AE10" s="667"/>
      <c r="AF10" s="48">
        <f t="shared" si="6"/>
        <v>-292.72881355931986</v>
      </c>
      <c r="AG10" s="657">
        <f t="shared" si="7"/>
        <v>0.89428356317828828</v>
      </c>
      <c r="AH10" s="895"/>
    </row>
    <row r="11" spans="1:34" ht="19.2" customHeight="1">
      <c r="A11" s="927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4962</v>
      </c>
      <c r="H11" s="45">
        <f t="shared" si="0"/>
        <v>187563.59999999998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2566.5517241379293</v>
      </c>
      <c r="O11" s="47">
        <f t="shared" si="2"/>
        <v>128.32758620689646</v>
      </c>
      <c r="P11" s="48">
        <f t="shared" si="3"/>
        <v>0</v>
      </c>
      <c r="Q11" s="49">
        <f t="shared" si="4"/>
        <v>-10.122413793103533</v>
      </c>
      <c r="R11" s="657">
        <f t="shared" si="5"/>
        <v>0.92688758545970729</v>
      </c>
      <c r="S11" s="895"/>
      <c r="T11" s="89">
        <v>0.65486111111111089</v>
      </c>
      <c r="U11" s="89">
        <v>0.7354166666666665</v>
      </c>
      <c r="V11" s="653">
        <v>22</v>
      </c>
      <c r="W11" s="650">
        <f t="shared" si="8"/>
        <v>116.00000000000007</v>
      </c>
      <c r="X11" s="53">
        <v>0.64444444444444449</v>
      </c>
      <c r="Y11" s="53">
        <v>0.65416666666666667</v>
      </c>
      <c r="Z11" s="54"/>
      <c r="AA11" s="54"/>
      <c r="AB11" s="879"/>
      <c r="AC11" s="879"/>
      <c r="AD11" s="667"/>
      <c r="AE11" s="667"/>
      <c r="AF11" s="48">
        <f t="shared" si="6"/>
        <v>-202.44827586207066</v>
      </c>
      <c r="AG11" s="657">
        <f t="shared" si="7"/>
        <v>0.92688758545970729</v>
      </c>
      <c r="AH11" s="895"/>
    </row>
    <row r="12" spans="1:34" ht="19.2" customHeight="1">
      <c r="A12" s="927"/>
      <c r="B12" s="40" t="s">
        <v>127</v>
      </c>
      <c r="C12" s="41"/>
      <c r="D12" s="59" t="s">
        <v>60</v>
      </c>
      <c r="E12" s="43"/>
      <c r="F12" s="355">
        <v>36.86</v>
      </c>
      <c r="G12" s="44">
        <v>1608.6</v>
      </c>
      <c r="H12" s="45">
        <f t="shared" si="0"/>
        <v>59292.995999999999</v>
      </c>
      <c r="I12" s="650"/>
      <c r="J12" s="46">
        <v>18</v>
      </c>
      <c r="K12" s="44">
        <v>2400</v>
      </c>
      <c r="L12" s="47">
        <v>133.33333333333334</v>
      </c>
      <c r="M12" s="651">
        <v>18</v>
      </c>
      <c r="N12" s="44">
        <f t="shared" si="1"/>
        <v>2193.5454545454545</v>
      </c>
      <c r="O12" s="47">
        <f t="shared" si="2"/>
        <v>121.86363636363636</v>
      </c>
      <c r="P12" s="48">
        <f t="shared" si="3"/>
        <v>0</v>
      </c>
      <c r="Q12" s="49">
        <f t="shared" si="4"/>
        <v>-11.469696969696983</v>
      </c>
      <c r="R12" s="657">
        <f t="shared" si="5"/>
        <v>0.91397727272727258</v>
      </c>
      <c r="S12" s="895"/>
      <c r="T12" s="89">
        <v>0.74097222222222203</v>
      </c>
      <c r="U12" s="89">
        <v>0.77152777777777759</v>
      </c>
      <c r="V12" s="653">
        <v>8</v>
      </c>
      <c r="W12" s="650">
        <f t="shared" si="8"/>
        <v>44</v>
      </c>
      <c r="X12" s="53"/>
      <c r="Y12" s="53"/>
      <c r="Z12" s="54"/>
      <c r="AA12" s="54"/>
      <c r="AB12" s="879"/>
      <c r="AC12" s="879"/>
      <c r="AD12" s="667"/>
      <c r="AE12" s="667"/>
      <c r="AF12" s="48">
        <f t="shared" si="6"/>
        <v>-206.4545454545455</v>
      </c>
      <c r="AG12" s="657">
        <f t="shared" si="7"/>
        <v>0.91397727272727269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895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879"/>
      <c r="AC13" s="879"/>
      <c r="AD13" s="667"/>
      <c r="AE13" s="667"/>
      <c r="AF13" s="48">
        <f t="shared" si="6"/>
        <v>0</v>
      </c>
      <c r="AG13" s="657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895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879"/>
      <c r="AC14" s="879"/>
      <c r="AD14" s="667"/>
      <c r="AE14" s="667"/>
      <c r="AF14" s="48">
        <f t="shared" si="6"/>
        <v>0</v>
      </c>
      <c r="AG14" s="657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895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879"/>
      <c r="AC15" s="879"/>
      <c r="AD15" s="667"/>
      <c r="AE15" s="667"/>
      <c r="AF15" s="48">
        <f t="shared" si="6"/>
        <v>0</v>
      </c>
      <c r="AG15" s="657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895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879"/>
      <c r="AC16" s="879"/>
      <c r="AD16" s="667"/>
      <c r="AE16" s="667"/>
      <c r="AF16" s="48">
        <f t="shared" si="6"/>
        <v>0</v>
      </c>
      <c r="AG16" s="657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1347</v>
      </c>
      <c r="D17" s="889" t="s">
        <v>1348</v>
      </c>
      <c r="E17" s="889"/>
      <c r="F17" s="356"/>
      <c r="G17" s="70"/>
      <c r="H17" s="71"/>
      <c r="I17" s="72"/>
      <c r="J17" s="70">
        <v>18.75</v>
      </c>
      <c r="K17" s="70">
        <v>2556.375</v>
      </c>
      <c r="L17" s="73">
        <v>137.10054271708682</v>
      </c>
      <c r="M17" s="70">
        <f t="shared" ref="M17:O17" si="9">AVERAGE(M5:M16)</f>
        <v>18.75</v>
      </c>
      <c r="N17" s="70">
        <f t="shared" si="9"/>
        <v>2353.6496841193275</v>
      </c>
      <c r="O17" s="73">
        <f t="shared" si="9"/>
        <v>126.14821529627623</v>
      </c>
      <c r="P17" s="65">
        <f t="shared" ref="P17:P28" si="10">M17-J17</f>
        <v>0</v>
      </c>
      <c r="Q17" s="74">
        <f t="shared" ref="Q17:Q24" si="11">O17-L17</f>
        <v>-10.95232742081059</v>
      </c>
      <c r="R17" s="75">
        <f>O17/L17</f>
        <v>0.9201146311768349</v>
      </c>
      <c r="S17" s="895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-202.7253158806725</v>
      </c>
      <c r="AG17" s="658">
        <f t="shared" si="7"/>
        <v>0.92069813079823093</v>
      </c>
      <c r="AH17" s="895"/>
    </row>
    <row r="18" spans="1:34" ht="19.2" customHeight="1">
      <c r="A18" s="877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1059</v>
      </c>
      <c r="H18" s="84">
        <f t="shared" ref="H18:H29" si="12">F18*G18</f>
        <v>29122.5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1512.8571428571422</v>
      </c>
      <c r="O18" s="86">
        <f t="shared" ref="O18:O24" si="14">N18/M18</f>
        <v>126.07142857142851</v>
      </c>
      <c r="P18" s="54">
        <f t="shared" si="10"/>
        <v>0</v>
      </c>
      <c r="Q18" s="88">
        <f t="shared" si="11"/>
        <v>-40.595238095238145</v>
      </c>
      <c r="R18" s="660">
        <f t="shared" ref="R18:R24" si="15">O18/L18</f>
        <v>0.75642857142857112</v>
      </c>
      <c r="S18" s="878">
        <f>R30</f>
        <v>0.85223587198764217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879"/>
      <c r="AC18" s="879"/>
      <c r="AD18" s="667"/>
      <c r="AE18" s="667"/>
      <c r="AF18" s="91">
        <f t="shared" si="6"/>
        <v>-487.14285714285779</v>
      </c>
      <c r="AG18" s="92">
        <f t="shared" si="7"/>
        <v>0.75642857142857112</v>
      </c>
      <c r="AH18" s="920">
        <f>AG30</f>
        <v>0.85937392269169666</v>
      </c>
    </row>
    <row r="19" spans="1:34" ht="19.2" customHeight="1">
      <c r="A19" s="877"/>
      <c r="B19" s="664" t="s">
        <v>127</v>
      </c>
      <c r="C19" s="663"/>
      <c r="D19" s="82" t="s">
        <v>60</v>
      </c>
      <c r="E19" s="83"/>
      <c r="F19" s="355">
        <v>36.86</v>
      </c>
      <c r="G19" s="57">
        <v>3753.3999999999996</v>
      </c>
      <c r="H19" s="84">
        <f t="shared" si="12"/>
        <v>138350.32399999999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2144.8000000000002</v>
      </c>
      <c r="O19" s="95">
        <f t="shared" si="14"/>
        <v>119.15555555555557</v>
      </c>
      <c r="P19" s="54">
        <f t="shared" si="10"/>
        <v>0</v>
      </c>
      <c r="Q19" s="88">
        <f t="shared" si="11"/>
        <v>-14.177777777777777</v>
      </c>
      <c r="R19" s="660">
        <f t="shared" si="15"/>
        <v>0.89366666666666672</v>
      </c>
      <c r="S19" s="878"/>
      <c r="T19" s="89">
        <v>0.15833333333333335</v>
      </c>
      <c r="U19" s="89">
        <v>0.23125000000000001</v>
      </c>
      <c r="V19" s="667">
        <v>6</v>
      </c>
      <c r="W19" s="90">
        <f>(U19-T19)*24*60</f>
        <v>104.99999999999999</v>
      </c>
      <c r="X19" s="96"/>
      <c r="Y19" s="96"/>
      <c r="Z19" s="54"/>
      <c r="AA19" s="54"/>
      <c r="AB19" s="879"/>
      <c r="AC19" s="879"/>
      <c r="AD19" s="667"/>
      <c r="AE19" s="667"/>
      <c r="AF19" s="48">
        <f t="shared" si="6"/>
        <v>-255.19999999999982</v>
      </c>
      <c r="AG19" s="657">
        <f t="shared" si="7"/>
        <v>0.89366666666666672</v>
      </c>
      <c r="AH19" s="921"/>
    </row>
    <row r="20" spans="1:34" ht="19.2" customHeight="1">
      <c r="A20" s="877"/>
      <c r="B20" s="664" t="s">
        <v>129</v>
      </c>
      <c r="C20" s="55"/>
      <c r="D20" s="42" t="s">
        <v>62</v>
      </c>
      <c r="E20" s="83"/>
      <c r="F20" s="355">
        <v>38.39</v>
      </c>
      <c r="G20" s="57">
        <v>2118</v>
      </c>
      <c r="H20" s="84">
        <f t="shared" si="12"/>
        <v>81310.02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1323.7500000000005</v>
      </c>
      <c r="O20" s="95">
        <f t="shared" si="14"/>
        <v>77.86764705882355</v>
      </c>
      <c r="P20" s="54">
        <f t="shared" si="10"/>
        <v>0</v>
      </c>
      <c r="Q20" s="88">
        <f t="shared" si="11"/>
        <v>-14.191176470588218</v>
      </c>
      <c r="R20" s="660">
        <f t="shared" si="15"/>
        <v>0.84584664536741239</v>
      </c>
      <c r="S20" s="878"/>
      <c r="T20" s="89">
        <v>0.24652777777777779</v>
      </c>
      <c r="U20" s="89">
        <v>0.31319444444444444</v>
      </c>
      <c r="V20" s="667">
        <v>22</v>
      </c>
      <c r="W20" s="90">
        <f t="shared" ref="W20:W29" si="16">(U20-T20)*24*60</f>
        <v>95.999999999999972</v>
      </c>
      <c r="X20" s="96">
        <v>0.23611111111111113</v>
      </c>
      <c r="Y20" s="96">
        <v>0.24583333333333335</v>
      </c>
      <c r="Z20" s="54"/>
      <c r="AA20" s="54"/>
      <c r="AB20" s="879"/>
      <c r="AC20" s="879"/>
      <c r="AD20" s="667"/>
      <c r="AE20" s="667"/>
      <c r="AF20" s="91">
        <f t="shared" si="6"/>
        <v>-241.24999999999955</v>
      </c>
      <c r="AG20" s="92">
        <f t="shared" si="7"/>
        <v>0.84584664536741239</v>
      </c>
      <c r="AH20" s="921"/>
    </row>
    <row r="21" spans="1:34" ht="19.2" customHeight="1">
      <c r="A21" s="877"/>
      <c r="B21" s="664" t="s">
        <v>129</v>
      </c>
      <c r="C21" s="97"/>
      <c r="D21" s="98" t="s">
        <v>817</v>
      </c>
      <c r="E21" s="43"/>
      <c r="F21" s="355">
        <v>49.91</v>
      </c>
      <c r="G21" s="44">
        <v>2403.0500000000002</v>
      </c>
      <c r="H21" s="84">
        <f t="shared" si="12"/>
        <v>119936.2255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1373.1714285714284</v>
      </c>
      <c r="O21" s="95">
        <f t="shared" si="14"/>
        <v>80.77478991596638</v>
      </c>
      <c r="P21" s="54">
        <f t="shared" si="10"/>
        <v>0</v>
      </c>
      <c r="Q21" s="88">
        <f t="shared" si="11"/>
        <v>-11.284033613445388</v>
      </c>
      <c r="R21" s="660">
        <f t="shared" si="15"/>
        <v>0.87742583295298937</v>
      </c>
      <c r="S21" s="878"/>
      <c r="T21" s="89">
        <v>0.31805555555555554</v>
      </c>
      <c r="U21" s="89">
        <v>0.39097222222222222</v>
      </c>
      <c r="V21" s="667">
        <v>7</v>
      </c>
      <c r="W21" s="90">
        <f t="shared" si="16"/>
        <v>105.00000000000003</v>
      </c>
      <c r="X21" s="96"/>
      <c r="Y21" s="96"/>
      <c r="Z21" s="54"/>
      <c r="AA21" s="54"/>
      <c r="AB21" s="879"/>
      <c r="AC21" s="879"/>
      <c r="AD21" s="667"/>
      <c r="AE21" s="667">
        <v>1</v>
      </c>
      <c r="AF21" s="48">
        <f t="shared" si="6"/>
        <v>-191.82857142857165</v>
      </c>
      <c r="AG21" s="657">
        <f t="shared" si="7"/>
        <v>0.87742583295298937</v>
      </c>
      <c r="AH21" s="922"/>
    </row>
    <row r="22" spans="1:34" ht="19.2" customHeight="1">
      <c r="A22" s="877"/>
      <c r="B22" s="664" t="s">
        <v>129</v>
      </c>
      <c r="C22" s="97"/>
      <c r="D22" s="42" t="s">
        <v>210</v>
      </c>
      <c r="E22" s="43"/>
      <c r="F22" s="355">
        <v>44.3</v>
      </c>
      <c r="G22" s="44">
        <v>2610.7199999999998</v>
      </c>
      <c r="H22" s="84">
        <f t="shared" si="12"/>
        <v>115654.89599999998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1398.6</v>
      </c>
      <c r="O22" s="95">
        <f t="shared" si="14"/>
        <v>77.699999999999989</v>
      </c>
      <c r="P22" s="54">
        <f t="shared" si="10"/>
        <v>0</v>
      </c>
      <c r="Q22" s="88">
        <f t="shared" si="11"/>
        <v>-9.2444444444444542</v>
      </c>
      <c r="R22" s="660">
        <f t="shared" si="15"/>
        <v>0.89367412140575064</v>
      </c>
      <c r="S22" s="878"/>
      <c r="T22" s="89">
        <v>0.39652777777777776</v>
      </c>
      <c r="U22" s="89">
        <v>0.47430555555555554</v>
      </c>
      <c r="V22" s="667">
        <v>8</v>
      </c>
      <c r="W22" s="90">
        <f t="shared" si="16"/>
        <v>112</v>
      </c>
      <c r="X22" s="96"/>
      <c r="Y22" s="96"/>
      <c r="Z22" s="54"/>
      <c r="AA22" s="54"/>
      <c r="AB22" s="879"/>
      <c r="AC22" s="879"/>
      <c r="AD22" s="667"/>
      <c r="AE22" s="667"/>
      <c r="AF22" s="91">
        <f t="shared" si="6"/>
        <v>-166.40000000000009</v>
      </c>
      <c r="AG22" s="92">
        <f t="shared" si="7"/>
        <v>0.89367412140575075</v>
      </c>
      <c r="AH22" s="922"/>
    </row>
    <row r="23" spans="1:34" ht="19.2" customHeight="1">
      <c r="A23" s="877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3355</v>
      </c>
      <c r="H23" s="84">
        <f t="shared" si="12"/>
        <v>129100.4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2425.3012048192763</v>
      </c>
      <c r="O23" s="95">
        <f t="shared" si="14"/>
        <v>127.6474318325935</v>
      </c>
      <c r="P23" s="54">
        <f t="shared" si="10"/>
        <v>0</v>
      </c>
      <c r="Q23" s="88">
        <f t="shared" si="11"/>
        <v>-18.089410272669653</v>
      </c>
      <c r="R23" s="660">
        <f t="shared" si="15"/>
        <v>0.87587620253495002</v>
      </c>
      <c r="S23" s="878"/>
      <c r="T23" s="89">
        <v>0.51458333333333328</v>
      </c>
      <c r="U23" s="89">
        <v>0.57222222222222219</v>
      </c>
      <c r="V23" s="667">
        <v>5</v>
      </c>
      <c r="W23" s="90">
        <f t="shared" si="16"/>
        <v>83.000000000000028</v>
      </c>
      <c r="X23" s="96"/>
      <c r="Y23" s="96"/>
      <c r="Z23" s="54"/>
      <c r="AA23" s="54"/>
      <c r="AB23" s="879"/>
      <c r="AC23" s="879"/>
      <c r="AD23" s="667"/>
      <c r="AE23" s="667"/>
      <c r="AF23" s="48">
        <f t="shared" si="6"/>
        <v>-343.69879518072366</v>
      </c>
      <c r="AG23" s="657">
        <f t="shared" si="7"/>
        <v>0.87587620253494991</v>
      </c>
      <c r="AH23" s="922"/>
    </row>
    <row r="24" spans="1:34" ht="19.2" customHeight="1">
      <c r="A24" s="877"/>
      <c r="B24" s="664" t="s">
        <v>129</v>
      </c>
      <c r="C24" s="81"/>
      <c r="D24" s="82" t="s">
        <v>817</v>
      </c>
      <c r="E24" s="83"/>
      <c r="F24" s="355">
        <v>49.91</v>
      </c>
      <c r="G24" s="57">
        <v>1293.9499999999998</v>
      </c>
      <c r="H24" s="84">
        <f t="shared" si="12"/>
        <v>64581.044499999989</v>
      </c>
      <c r="I24" s="653"/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1362.0526315789482</v>
      </c>
      <c r="O24" s="95">
        <f t="shared" si="14"/>
        <v>80.120743034055778</v>
      </c>
      <c r="P24" s="54">
        <f t="shared" si="10"/>
        <v>0</v>
      </c>
      <c r="Q24" s="88">
        <f t="shared" si="11"/>
        <v>-11.93808049535599</v>
      </c>
      <c r="R24" s="660">
        <f t="shared" si="15"/>
        <v>0.87032117033798606</v>
      </c>
      <c r="S24" s="878"/>
      <c r="T24" s="89">
        <v>0.57777777777777772</v>
      </c>
      <c r="U24" s="89">
        <v>0.61736111111111103</v>
      </c>
      <c r="V24" s="667">
        <v>8</v>
      </c>
      <c r="W24" s="90">
        <f t="shared" si="16"/>
        <v>56.999999999999957</v>
      </c>
      <c r="X24" s="96"/>
      <c r="Y24" s="96"/>
      <c r="Z24" s="54"/>
      <c r="AA24" s="54"/>
      <c r="AB24" s="879"/>
      <c r="AC24" s="879"/>
      <c r="AD24" s="667"/>
      <c r="AE24" s="667"/>
      <c r="AF24" s="91">
        <f t="shared" si="6"/>
        <v>-202.94736842105181</v>
      </c>
      <c r="AG24" s="92">
        <f t="shared" si="7"/>
        <v>0.87032117033798606</v>
      </c>
      <c r="AH24" s="922"/>
    </row>
    <row r="25" spans="1:34" ht="19.2" customHeight="1">
      <c r="A25" s="877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878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879"/>
      <c r="AC25" s="879"/>
      <c r="AD25" s="667"/>
      <c r="AE25" s="667"/>
      <c r="AF25" s="48">
        <f t="shared" si="6"/>
        <v>0</v>
      </c>
      <c r="AG25" s="657" t="e">
        <f t="shared" si="7"/>
        <v>#DIV/0!</v>
      </c>
      <c r="AH25" s="922"/>
    </row>
    <row r="26" spans="1:34" ht="19.2" customHeight="1">
      <c r="A26" s="877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60"/>
      <c r="S26" s="878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879"/>
      <c r="AC26" s="879"/>
      <c r="AD26" s="667"/>
      <c r="AE26" s="667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60"/>
      <c r="S27" s="878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879"/>
      <c r="AC27" s="879"/>
      <c r="AD27" s="667"/>
      <c r="AE27" s="667"/>
      <c r="AF27" s="48">
        <f t="shared" si="6"/>
        <v>0</v>
      </c>
      <c r="AG27" s="657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60"/>
      <c r="S28" s="878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879"/>
      <c r="AC28" s="879"/>
      <c r="AD28" s="667"/>
      <c r="AE28" s="667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878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879"/>
      <c r="AC29" s="879"/>
      <c r="AD29" s="667"/>
      <c r="AE29" s="667"/>
      <c r="AF29" s="48">
        <f t="shared" si="6"/>
        <v>0</v>
      </c>
      <c r="AG29" s="657"/>
      <c r="AH29" s="922"/>
    </row>
    <row r="30" spans="1:34" ht="19.2" customHeight="1">
      <c r="A30" s="877"/>
      <c r="B30" s="99">
        <v>0</v>
      </c>
      <c r="C30" s="100" t="s">
        <v>1350</v>
      </c>
      <c r="D30" s="924" t="s">
        <v>1348</v>
      </c>
      <c r="E30" s="924"/>
      <c r="F30" s="359"/>
      <c r="G30" s="101"/>
      <c r="H30" s="102"/>
      <c r="I30" s="103"/>
      <c r="J30" s="101">
        <v>16.857142857142858</v>
      </c>
      <c r="K30" s="101">
        <v>1918.4285714285713</v>
      </c>
      <c r="L30" s="104">
        <v>115.55110816256327</v>
      </c>
      <c r="M30" s="101">
        <f t="shared" ref="M30:O30" si="17">AVERAGE(M18:M29)</f>
        <v>16.857142857142858</v>
      </c>
      <c r="N30" s="101">
        <f t="shared" si="17"/>
        <v>1648.6474868323992</v>
      </c>
      <c r="O30" s="104">
        <f t="shared" si="17"/>
        <v>98.476799424060459</v>
      </c>
      <c r="P30" s="54">
        <f t="shared" ref="P30:P39" si="18">M30-J30</f>
        <v>0</v>
      </c>
      <c r="Q30" s="88">
        <f t="shared" ref="Q30:Q39" si="19">O30-L30</f>
        <v>-17.074308738502808</v>
      </c>
      <c r="R30" s="105">
        <f t="shared" ref="R30:R39" si="20">O30/L30</f>
        <v>0.85223587198764217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1</v>
      </c>
      <c r="AF30" s="108">
        <f t="shared" si="6"/>
        <v>-269.78108459617215</v>
      </c>
      <c r="AG30" s="109">
        <f t="shared" ref="AG30" si="21">N30/K30</f>
        <v>0.85937392269169666</v>
      </c>
      <c r="AH30" s="923"/>
    </row>
    <row r="31" spans="1:34" ht="19.2" customHeight="1">
      <c r="A31" s="914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1818.05</v>
      </c>
      <c r="H31" s="112">
        <f t="shared" ref="H31:H40" si="22">F31*G31</f>
        <v>48178.324999999997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1454.4399999999998</v>
      </c>
      <c r="O31" s="115">
        <f t="shared" ref="O31:O39" si="24">N31/M31</f>
        <v>121.20333333333332</v>
      </c>
      <c r="P31" s="116">
        <f t="shared" si="18"/>
        <v>0</v>
      </c>
      <c r="Q31" s="117">
        <f t="shared" si="19"/>
        <v>-45.463333333333338</v>
      </c>
      <c r="R31" s="661">
        <f t="shared" si="20"/>
        <v>0.72721999999999998</v>
      </c>
      <c r="S31" s="915">
        <f>R43</f>
        <v>0.85241313054405832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-545.56000000000017</v>
      </c>
      <c r="AG31" s="120">
        <f t="shared" si="7"/>
        <v>0.72721999999999987</v>
      </c>
      <c r="AH31" s="893">
        <f>AG43</f>
        <v>0.8429567373758643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2224</v>
      </c>
      <c r="H32" s="84">
        <f t="shared" si="22"/>
        <v>78573.919999999998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1933.913043478261</v>
      </c>
      <c r="O32" s="47">
        <f t="shared" si="24"/>
        <v>161.15942028985509</v>
      </c>
      <c r="P32" s="116">
        <f t="shared" si="18"/>
        <v>0</v>
      </c>
      <c r="Q32" s="49">
        <f t="shared" si="19"/>
        <v>-15.340579710144908</v>
      </c>
      <c r="R32" s="657">
        <f t="shared" si="20"/>
        <v>0.91308453422014213</v>
      </c>
      <c r="S32" s="878"/>
      <c r="T32" s="89">
        <v>0.18125000000000002</v>
      </c>
      <c r="U32" s="89">
        <v>0.22916666666666669</v>
      </c>
      <c r="V32" s="142">
        <v>6</v>
      </c>
      <c r="W32" s="90">
        <f t="shared" si="25"/>
        <v>69</v>
      </c>
      <c r="X32" s="123"/>
      <c r="Y32" s="123"/>
      <c r="Z32" s="124"/>
      <c r="AA32" s="124"/>
      <c r="AB32" s="879"/>
      <c r="AC32" s="879"/>
      <c r="AD32" s="667"/>
      <c r="AE32" s="667"/>
      <c r="AF32" s="48">
        <f t="shared" si="6"/>
        <v>-184.08695652173901</v>
      </c>
      <c r="AG32" s="657">
        <f t="shared" si="7"/>
        <v>0.91308453422014213</v>
      </c>
      <c r="AH32" s="894"/>
    </row>
    <row r="33" spans="1:34" ht="19.2" customHeight="1">
      <c r="A33" s="907"/>
      <c r="B33" s="121" t="s">
        <v>132</v>
      </c>
      <c r="C33" s="667"/>
      <c r="D33" s="42" t="s">
        <v>144</v>
      </c>
      <c r="E33" s="83"/>
      <c r="F33" s="355">
        <v>54.09</v>
      </c>
      <c r="G33" s="134">
        <v>581.6</v>
      </c>
      <c r="H33" s="84">
        <f t="shared" si="22"/>
        <v>31458.744000000002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1246.2857142857151</v>
      </c>
      <c r="O33" s="47">
        <f t="shared" si="24"/>
        <v>73.310924369747951</v>
      </c>
      <c r="P33" s="116">
        <f t="shared" si="18"/>
        <v>1</v>
      </c>
      <c r="Q33" s="49">
        <f t="shared" si="19"/>
        <v>-20.439075630252049</v>
      </c>
      <c r="R33" s="657">
        <f t="shared" si="20"/>
        <v>0.78198319327731147</v>
      </c>
      <c r="S33" s="878"/>
      <c r="T33" s="89">
        <v>0.24444444444444446</v>
      </c>
      <c r="U33" s="89">
        <v>0.2638888888888889</v>
      </c>
      <c r="V33" s="142">
        <v>22</v>
      </c>
      <c r="W33" s="90">
        <f t="shared" si="25"/>
        <v>27.999999999999979</v>
      </c>
      <c r="X33" s="123">
        <v>0.23333333333333331</v>
      </c>
      <c r="Y33" s="123">
        <v>0.24305555555555555</v>
      </c>
      <c r="Z33" s="124"/>
      <c r="AA33" s="124"/>
      <c r="AB33" s="879"/>
      <c r="AC33" s="879"/>
      <c r="AD33" s="667"/>
      <c r="AE33" s="667"/>
      <c r="AF33" s="48">
        <f t="shared" si="6"/>
        <v>-253.71428571428487</v>
      </c>
      <c r="AG33" s="125">
        <f t="shared" si="7"/>
        <v>0.8308571428571434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1584</v>
      </c>
      <c r="H34" s="84">
        <f t="shared" si="22"/>
        <v>89385.12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1357.714285714286</v>
      </c>
      <c r="O34" s="47">
        <f t="shared" si="24"/>
        <v>75.428571428571445</v>
      </c>
      <c r="P34" s="116">
        <f t="shared" si="18"/>
        <v>0</v>
      </c>
      <c r="Q34" s="49">
        <f t="shared" si="19"/>
        <v>-11.515873015872998</v>
      </c>
      <c r="R34" s="657">
        <f t="shared" si="20"/>
        <v>0.86754906435417634</v>
      </c>
      <c r="S34" s="878"/>
      <c r="T34" s="89">
        <v>0.26805555555555555</v>
      </c>
      <c r="U34" s="89">
        <v>0.31666666666666665</v>
      </c>
      <c r="V34" s="137">
        <v>6</v>
      </c>
      <c r="W34" s="90">
        <f t="shared" si="25"/>
        <v>69.999999999999986</v>
      </c>
      <c r="X34" s="123"/>
      <c r="Y34" s="123"/>
      <c r="Z34" s="124"/>
      <c r="AA34" s="124"/>
      <c r="AB34" s="879"/>
      <c r="AC34" s="879"/>
      <c r="AD34" s="667">
        <v>1</v>
      </c>
      <c r="AE34" s="667"/>
      <c r="AF34" s="48">
        <f t="shared" si="6"/>
        <v>-207.28571428571399</v>
      </c>
      <c r="AG34" s="125">
        <f t="shared" si="7"/>
        <v>0.86754906435417634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1960</v>
      </c>
      <c r="H35" s="84">
        <f t="shared" si="22"/>
        <v>84554.4</v>
      </c>
      <c r="I35" s="65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1306.6666666666667</v>
      </c>
      <c r="O35" s="47">
        <f t="shared" si="24"/>
        <v>81.666666666666671</v>
      </c>
      <c r="P35" s="116">
        <f t="shared" si="18"/>
        <v>-1</v>
      </c>
      <c r="Q35" s="49">
        <f t="shared" si="19"/>
        <v>-6.5686274509803866</v>
      </c>
      <c r="R35" s="657">
        <f t="shared" si="20"/>
        <v>0.92555555555555558</v>
      </c>
      <c r="S35" s="878"/>
      <c r="T35" s="89">
        <v>0.32152777777777775</v>
      </c>
      <c r="U35" s="89">
        <v>0.38402777777777775</v>
      </c>
      <c r="V35" s="134">
        <v>7</v>
      </c>
      <c r="W35" s="90">
        <f t="shared" si="25"/>
        <v>90</v>
      </c>
      <c r="X35" s="123"/>
      <c r="Y35" s="123"/>
      <c r="Z35" s="124"/>
      <c r="AA35" s="124"/>
      <c r="AB35" s="879"/>
      <c r="AC35" s="879"/>
      <c r="AD35" s="667"/>
      <c r="AE35" s="667"/>
      <c r="AF35" s="116">
        <f t="shared" si="6"/>
        <v>-193.33333333333326</v>
      </c>
      <c r="AG35" s="120">
        <f t="shared" si="7"/>
        <v>0.87111111111111117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3158.35</v>
      </c>
      <c r="H36" s="84">
        <f t="shared" si="22"/>
        <v>157633.24849999999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1343.9787234042556</v>
      </c>
      <c r="O36" s="47">
        <f t="shared" si="24"/>
        <v>79.05757196495621</v>
      </c>
      <c r="P36" s="116">
        <f t="shared" si="18"/>
        <v>0</v>
      </c>
      <c r="Q36" s="49">
        <f t="shared" si="19"/>
        <v>-13.001251564455558</v>
      </c>
      <c r="R36" s="657">
        <f t="shared" si="20"/>
        <v>0.85877234722316642</v>
      </c>
      <c r="S36" s="878"/>
      <c r="T36" s="89">
        <v>0.39999999999999997</v>
      </c>
      <c r="U36" s="89">
        <v>0.49791666666666662</v>
      </c>
      <c r="V36" s="134">
        <v>23</v>
      </c>
      <c r="W36" s="90">
        <f t="shared" si="25"/>
        <v>140.99999999999997</v>
      </c>
      <c r="X36" s="123">
        <v>0.3888888888888889</v>
      </c>
      <c r="Y36" s="123">
        <v>0.39930555555555558</v>
      </c>
      <c r="Z36" s="124"/>
      <c r="AA36" s="124"/>
      <c r="AB36" s="879"/>
      <c r="AC36" s="879"/>
      <c r="AD36" s="667"/>
      <c r="AE36" s="667"/>
      <c r="AF36" s="48">
        <f t="shared" si="6"/>
        <v>-221.02127659574444</v>
      </c>
      <c r="AG36" s="657">
        <f t="shared" si="7"/>
        <v>0.85877234722316653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1256</v>
      </c>
      <c r="H37" s="84">
        <f t="shared" si="22"/>
        <v>58944.08</v>
      </c>
      <c r="I37" s="667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2036.7567567567553</v>
      </c>
      <c r="O37" s="47">
        <f t="shared" si="24"/>
        <v>113.15315315315307</v>
      </c>
      <c r="P37" s="116">
        <f t="shared" si="18"/>
        <v>-1</v>
      </c>
      <c r="Q37" s="49">
        <f t="shared" si="19"/>
        <v>-13.162636320531135</v>
      </c>
      <c r="R37" s="657">
        <f t="shared" si="20"/>
        <v>0.89579579579579516</v>
      </c>
      <c r="S37" s="878"/>
      <c r="T37" s="89">
        <v>0.53819444444444442</v>
      </c>
      <c r="U37" s="89">
        <v>0.56388888888888888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879"/>
      <c r="AC37" s="879"/>
      <c r="AD37" s="667"/>
      <c r="AE37" s="667"/>
      <c r="AF37" s="48">
        <f t="shared" si="6"/>
        <v>-363.24324324324471</v>
      </c>
      <c r="AG37" s="125">
        <f t="shared" si="7"/>
        <v>0.84864864864864809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1189</v>
      </c>
      <c r="H38" s="84">
        <f t="shared" si="22"/>
        <v>52268.44</v>
      </c>
      <c r="I38" s="667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1981.6666666666649</v>
      </c>
      <c r="O38" s="47">
        <f t="shared" si="24"/>
        <v>110.0925925925925</v>
      </c>
      <c r="P38" s="116">
        <f t="shared" si="18"/>
        <v>-1</v>
      </c>
      <c r="Q38" s="49">
        <f t="shared" si="19"/>
        <v>-16.22319688109171</v>
      </c>
      <c r="R38" s="657">
        <f t="shared" si="20"/>
        <v>0.87156635802469062</v>
      </c>
      <c r="S38" s="878"/>
      <c r="T38" s="151">
        <v>0.56874999999999998</v>
      </c>
      <c r="U38" s="151">
        <v>0.59375</v>
      </c>
      <c r="V38" s="134">
        <v>7</v>
      </c>
      <c r="W38" s="90">
        <f t="shared" si="25"/>
        <v>36.000000000000028</v>
      </c>
      <c r="X38" s="123"/>
      <c r="Y38" s="123"/>
      <c r="Z38" s="124"/>
      <c r="AA38" s="124"/>
      <c r="AB38" s="879"/>
      <c r="AC38" s="879"/>
      <c r="AD38" s="667"/>
      <c r="AE38" s="667"/>
      <c r="AF38" s="48">
        <f t="shared" si="6"/>
        <v>-418.33333333333508</v>
      </c>
      <c r="AG38" s="125">
        <f t="shared" si="7"/>
        <v>0.82569444444444373</v>
      </c>
      <c r="AH38" s="895"/>
    </row>
    <row r="39" spans="1:34" ht="19.2" customHeight="1">
      <c r="A39" s="907"/>
      <c r="B39" s="121" t="s">
        <v>129</v>
      </c>
      <c r="C39" s="126"/>
      <c r="D39" s="42" t="s">
        <v>179</v>
      </c>
      <c r="E39" s="43"/>
      <c r="F39" s="355">
        <v>49.91</v>
      </c>
      <c r="G39" s="57">
        <v>1700.6499999999999</v>
      </c>
      <c r="H39" s="84">
        <f t="shared" si="22"/>
        <v>84879.441499999986</v>
      </c>
      <c r="I39" s="667"/>
      <c r="J39" s="46">
        <v>17</v>
      </c>
      <c r="K39" s="44">
        <v>1565</v>
      </c>
      <c r="L39" s="47">
        <v>92.058823529411768</v>
      </c>
      <c r="M39" s="656">
        <v>17</v>
      </c>
      <c r="N39" s="44">
        <f t="shared" si="23"/>
        <v>1342.6184210526305</v>
      </c>
      <c r="O39" s="47">
        <f t="shared" si="24"/>
        <v>78.977554179566496</v>
      </c>
      <c r="P39" s="116">
        <f t="shared" si="18"/>
        <v>0</v>
      </c>
      <c r="Q39" s="49">
        <f t="shared" si="19"/>
        <v>-13.081269349845272</v>
      </c>
      <c r="R39" s="657">
        <f t="shared" si="20"/>
        <v>0.85790314444257532</v>
      </c>
      <c r="S39" s="878"/>
      <c r="T39" s="89">
        <v>0.59930555555555554</v>
      </c>
      <c r="U39" s="89">
        <v>0.65208333333333335</v>
      </c>
      <c r="V39" s="667">
        <v>8</v>
      </c>
      <c r="W39" s="90">
        <f t="shared" si="25"/>
        <v>76.000000000000057</v>
      </c>
      <c r="X39" s="123"/>
      <c r="Y39" s="123"/>
      <c r="Z39" s="124"/>
      <c r="AA39" s="124"/>
      <c r="AB39" s="879"/>
      <c r="AC39" s="879"/>
      <c r="AD39" s="667"/>
      <c r="AE39" s="667"/>
      <c r="AF39" s="116">
        <f t="shared" si="6"/>
        <v>-222.38157894736946</v>
      </c>
      <c r="AG39" s="120">
        <f t="shared" si="7"/>
        <v>0.85790314444257543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878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879"/>
      <c r="AC40" s="879"/>
      <c r="AD40" s="667"/>
      <c r="AE40" s="667"/>
      <c r="AF40" s="48">
        <f t="shared" si="6"/>
        <v>0</v>
      </c>
      <c r="AG40" s="657" t="e">
        <f t="shared" si="7"/>
        <v>#DIV/0!</v>
      </c>
      <c r="AH40" s="895"/>
    </row>
    <row r="41" spans="1:34" ht="19.2" customHeight="1">
      <c r="A41" s="907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878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879"/>
      <c r="AC41" s="879"/>
      <c r="AD41" s="667"/>
      <c r="AE41" s="667"/>
      <c r="AF41" s="48"/>
      <c r="AG41" s="129"/>
      <c r="AH41" s="895"/>
    </row>
    <row r="42" spans="1:34" ht="19.2" customHeight="1">
      <c r="A42" s="907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878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879"/>
      <c r="AC42" s="879"/>
      <c r="AD42" s="667"/>
      <c r="AE42" s="667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1352</v>
      </c>
      <c r="D43" s="875" t="s">
        <v>1348</v>
      </c>
      <c r="E43" s="875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1556.0044753361371</v>
      </c>
      <c r="O43" s="104">
        <f t="shared" si="26"/>
        <v>99.338865330938077</v>
      </c>
      <c r="P43" s="54">
        <f>M43-J43</f>
        <v>-0.22222222222222143</v>
      </c>
      <c r="Q43" s="88">
        <f>N43-K43</f>
        <v>-289.88441355275177</v>
      </c>
      <c r="R43" s="105">
        <f t="shared" ref="R43:R50" si="27">O43/L43</f>
        <v>0.85241313054405832</v>
      </c>
      <c r="S43" s="878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0</v>
      </c>
      <c r="AF43" s="48">
        <f t="shared" ref="AF43:AF54" si="28">N43-K43</f>
        <v>-289.88441355275177</v>
      </c>
      <c r="AG43" s="658">
        <f t="shared" si="7"/>
        <v>0.8429567373758643</v>
      </c>
      <c r="AH43" s="895"/>
    </row>
    <row r="44" spans="1:34" s="145" customFormat="1" ht="19.2" customHeight="1">
      <c r="A44" s="917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2010</v>
      </c>
      <c r="H44" s="45">
        <f>F44*G44</f>
        <v>49707.3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2153.5714285714289</v>
      </c>
      <c r="O44" s="138">
        <f t="shared" ref="O44:O50" si="30">N44/M44</f>
        <v>430.71428571428578</v>
      </c>
      <c r="P44" s="51">
        <f t="shared" ref="P44:P50" si="31">M44-J44</f>
        <v>1</v>
      </c>
      <c r="Q44" s="139">
        <f t="shared" ref="Q44:Q50" si="32">O44-L44</f>
        <v>-69.285714285714221</v>
      </c>
      <c r="R44" s="140">
        <f t="shared" si="27"/>
        <v>0.86142857142857154</v>
      </c>
      <c r="S44" s="894">
        <f>R56</f>
        <v>0.91528928656139052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879"/>
      <c r="AC44" s="879"/>
      <c r="AD44" s="667"/>
      <c r="AE44" s="667"/>
      <c r="AF44" s="144">
        <f t="shared" si="28"/>
        <v>153.5714285714289</v>
      </c>
      <c r="AG44" s="662">
        <f t="shared" si="7"/>
        <v>1.0767857142857145</v>
      </c>
      <c r="AH44" s="911">
        <f>AG56</f>
        <v>1.0009813790077806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1947</v>
      </c>
      <c r="H45" s="45">
        <f>F45*G45</f>
        <v>48149.31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2163.333333333333</v>
      </c>
      <c r="O45" s="138">
        <f t="shared" si="30"/>
        <v>432.66666666666663</v>
      </c>
      <c r="P45" s="51">
        <f t="shared" si="31"/>
        <v>1</v>
      </c>
      <c r="Q45" s="139">
        <f t="shared" si="32"/>
        <v>-67.333333333333371</v>
      </c>
      <c r="R45" s="140">
        <f t="shared" si="27"/>
        <v>0.86533333333333329</v>
      </c>
      <c r="S45" s="894"/>
      <c r="T45" s="89">
        <v>0.1673611111111111</v>
      </c>
      <c r="U45" s="89">
        <v>0.2048611111111111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879"/>
      <c r="AC45" s="879"/>
      <c r="AD45" s="667"/>
      <c r="AE45" s="667"/>
      <c r="AF45" s="144">
        <f t="shared" si="28"/>
        <v>163.33333333333303</v>
      </c>
      <c r="AG45" s="662">
        <f t="shared" si="7"/>
        <v>1.0816666666666666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1898</v>
      </c>
      <c r="H46" s="45">
        <f t="shared" ref="H46:H51" si="34">F46*G46</f>
        <v>59654.14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1478.9610389610389</v>
      </c>
      <c r="O46" s="138">
        <f t="shared" si="30"/>
        <v>211.28014842300556</v>
      </c>
      <c r="P46" s="51">
        <f t="shared" si="31"/>
        <v>0</v>
      </c>
      <c r="Q46" s="139">
        <f t="shared" si="32"/>
        <v>-3.0055658627087212</v>
      </c>
      <c r="R46" s="140">
        <f t="shared" si="27"/>
        <v>0.98597402597402595</v>
      </c>
      <c r="S46" s="894"/>
      <c r="T46" s="89">
        <v>0.21041666666666667</v>
      </c>
      <c r="U46" s="89">
        <v>0.2638888888888889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879"/>
      <c r="AC46" s="879"/>
      <c r="AD46" s="667">
        <v>1</v>
      </c>
      <c r="AE46" s="667"/>
      <c r="AF46" s="144">
        <f t="shared" si="28"/>
        <v>-21.038961038961133</v>
      </c>
      <c r="AG46" s="662">
        <f t="shared" si="7"/>
        <v>0.98597402597402595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1870</v>
      </c>
      <c r="H47" s="45">
        <f t="shared" si="34"/>
        <v>53238.9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1476.3157894736848</v>
      </c>
      <c r="O47" s="138">
        <f t="shared" si="30"/>
        <v>210.90225563909783</v>
      </c>
      <c r="P47" s="51">
        <f t="shared" si="31"/>
        <v>0</v>
      </c>
      <c r="Q47" s="139">
        <f t="shared" si="32"/>
        <v>-3.3834586466164467</v>
      </c>
      <c r="R47" s="140">
        <f t="shared" si="27"/>
        <v>0.98421052631578987</v>
      </c>
      <c r="S47" s="894"/>
      <c r="T47" s="89">
        <v>0.28125</v>
      </c>
      <c r="U47" s="89">
        <v>0.33402777777777776</v>
      </c>
      <c r="V47" s="137">
        <v>25</v>
      </c>
      <c r="W47" s="143">
        <f t="shared" si="33"/>
        <v>75.999999999999972</v>
      </c>
      <c r="X47" s="123">
        <v>0.26805555555555555</v>
      </c>
      <c r="Y47" s="123">
        <v>0.28055555555555556</v>
      </c>
      <c r="Z47" s="124"/>
      <c r="AA47" s="124"/>
      <c r="AB47" s="879"/>
      <c r="AC47" s="879"/>
      <c r="AD47" s="667"/>
      <c r="AE47" s="667"/>
      <c r="AF47" s="144">
        <f t="shared" si="28"/>
        <v>-23.684210526315155</v>
      </c>
      <c r="AG47" s="662">
        <f t="shared" si="7"/>
        <v>0.98421052631578987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1754</v>
      </c>
      <c r="H48" s="45">
        <f t="shared" si="34"/>
        <v>20802.439999999999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1461.666666666667</v>
      </c>
      <c r="O48" s="138">
        <f t="shared" si="30"/>
        <v>243.61111111111117</v>
      </c>
      <c r="P48" s="51">
        <f t="shared" si="31"/>
        <v>0</v>
      </c>
      <c r="Q48" s="139">
        <f t="shared" si="32"/>
        <v>-29.055555555555515</v>
      </c>
      <c r="R48" s="140">
        <f t="shared" si="27"/>
        <v>0.89343928280358609</v>
      </c>
      <c r="S48" s="894"/>
      <c r="T48" s="89">
        <v>0.33958333333333329</v>
      </c>
      <c r="U48" s="89">
        <v>0.38958333333333328</v>
      </c>
      <c r="V48" s="134">
        <v>8</v>
      </c>
      <c r="W48" s="143">
        <f t="shared" si="33"/>
        <v>71.999999999999986</v>
      </c>
      <c r="X48" s="123"/>
      <c r="Y48" s="123"/>
      <c r="Z48" s="124"/>
      <c r="AA48" s="124"/>
      <c r="AB48" s="879"/>
      <c r="AC48" s="879"/>
      <c r="AD48" s="667"/>
      <c r="AE48" s="667"/>
      <c r="AF48" s="144">
        <f t="shared" si="28"/>
        <v>-174.33333333333303</v>
      </c>
      <c r="AG48" s="662">
        <f t="shared" si="7"/>
        <v>0.8934392828035862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4104.8100000000004</v>
      </c>
      <c r="H49" s="45">
        <f t="shared" si="34"/>
        <v>41417.532900000006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1448.7564705882357</v>
      </c>
      <c r="O49" s="138">
        <f t="shared" si="30"/>
        <v>241.45941176470595</v>
      </c>
      <c r="P49" s="51">
        <f t="shared" si="31"/>
        <v>0</v>
      </c>
      <c r="Q49" s="139">
        <f t="shared" si="32"/>
        <v>-8.5405882352940523</v>
      </c>
      <c r="R49" s="140">
        <f t="shared" si="27"/>
        <v>0.9658376470588238</v>
      </c>
      <c r="S49" s="894"/>
      <c r="T49" s="89">
        <v>0.4104166666666666</v>
      </c>
      <c r="U49" s="89">
        <v>0.52847222222222212</v>
      </c>
      <c r="V49" s="134">
        <v>30</v>
      </c>
      <c r="W49" s="143">
        <f t="shared" si="33"/>
        <v>169.99999999999994</v>
      </c>
      <c r="X49" s="152">
        <v>0.39444444444444443</v>
      </c>
      <c r="Y49" s="152">
        <v>0.40972222222222227</v>
      </c>
      <c r="Z49" s="153"/>
      <c r="AA49" s="124"/>
      <c r="AB49" s="879"/>
      <c r="AC49" s="879"/>
      <c r="AD49" s="667"/>
      <c r="AE49" s="667"/>
      <c r="AF49" s="144">
        <f t="shared" si="28"/>
        <v>-51.243529411764257</v>
      </c>
      <c r="AG49" s="662">
        <f t="shared" si="7"/>
        <v>0.9658376470588238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3344.66</v>
      </c>
      <c r="H50" s="45">
        <f t="shared" si="34"/>
        <v>33747.619399999996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1464.8145985401459</v>
      </c>
      <c r="O50" s="138">
        <f t="shared" si="30"/>
        <v>244.13576642335764</v>
      </c>
      <c r="P50" s="51">
        <f t="shared" si="31"/>
        <v>0</v>
      </c>
      <c r="Q50" s="139">
        <f t="shared" si="32"/>
        <v>-5.8642335766423628</v>
      </c>
      <c r="R50" s="140">
        <f t="shared" si="27"/>
        <v>0.97654306569343052</v>
      </c>
      <c r="S50" s="894"/>
      <c r="T50" s="89">
        <v>0.54930555555555549</v>
      </c>
      <c r="U50" s="89">
        <v>0.64444444444444438</v>
      </c>
      <c r="V50" s="134">
        <v>30</v>
      </c>
      <c r="W50" s="143">
        <f t="shared" si="33"/>
        <v>137</v>
      </c>
      <c r="X50" s="152">
        <v>0.53333333333333333</v>
      </c>
      <c r="Y50" s="152">
        <v>0.54861111111111105</v>
      </c>
      <c r="Z50" s="153"/>
      <c r="AA50" s="153"/>
      <c r="AB50" s="879"/>
      <c r="AC50" s="879"/>
      <c r="AD50" s="667"/>
      <c r="AE50" s="667"/>
      <c r="AF50" s="144">
        <f t="shared" si="28"/>
        <v>-35.18540145985412</v>
      </c>
      <c r="AG50" s="662">
        <f t="shared" si="7"/>
        <v>0.97654306569343063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67"/>
      <c r="AE51" s="667"/>
      <c r="AF51" s="144">
        <f t="shared" si="28"/>
        <v>0</v>
      </c>
      <c r="AG51" s="662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67"/>
      <c r="AE52" s="667"/>
      <c r="AF52" s="144">
        <f t="shared" si="28"/>
        <v>0</v>
      </c>
      <c r="AG52" s="662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67"/>
      <c r="AE53" s="667"/>
      <c r="AF53" s="144">
        <f t="shared" si="28"/>
        <v>0</v>
      </c>
      <c r="AG53" s="662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67"/>
      <c r="AE54" s="667"/>
      <c r="AF54" s="144">
        <f t="shared" si="28"/>
        <v>0</v>
      </c>
      <c r="AG54" s="662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67"/>
      <c r="AE55" s="667"/>
      <c r="AF55" s="144"/>
      <c r="AG55" s="662"/>
      <c r="AH55" s="911"/>
    </row>
    <row r="56" spans="1:34" ht="19.2" customHeight="1">
      <c r="A56" s="919"/>
      <c r="B56" s="157">
        <v>0</v>
      </c>
      <c r="C56" s="268" t="s">
        <v>1354</v>
      </c>
      <c r="D56" s="916" t="s">
        <v>1348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1663.9170465906479</v>
      </c>
      <c r="O56" s="104">
        <f t="shared" si="35"/>
        <v>287.82423510603292</v>
      </c>
      <c r="P56" s="158">
        <f>M56-J56</f>
        <v>0.28571428571428559</v>
      </c>
      <c r="Q56" s="117">
        <f>N56-K56</f>
        <v>1.6313323049337214</v>
      </c>
      <c r="R56" s="159">
        <f t="shared" ref="R56:R62" si="36">O56/L56</f>
        <v>0.91528928656139052</v>
      </c>
      <c r="S56" s="894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1</v>
      </c>
      <c r="AE56" s="107">
        <f>SUM(AE44:AE55)</f>
        <v>0</v>
      </c>
      <c r="AF56" s="162">
        <f>N56-K56</f>
        <v>1.6313323049337214</v>
      </c>
      <c r="AG56" s="660">
        <f>N56/K56</f>
        <v>1.0009813790077806</v>
      </c>
      <c r="AH56" s="911"/>
    </row>
    <row r="57" spans="1:34" ht="19.2" customHeight="1">
      <c r="A57" s="906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1218</v>
      </c>
      <c r="H57" s="84">
        <f t="shared" ref="H57:H66" si="37">F57*G57</f>
        <v>34420.68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1432.941176470589</v>
      </c>
      <c r="O57" s="86">
        <f t="shared" ref="O57:O62" si="39">N57/M57</f>
        <v>204.70588235294127</v>
      </c>
      <c r="P57" s="165">
        <f t="shared" ref="P57:P62" si="40">M57-J57</f>
        <v>0</v>
      </c>
      <c r="Q57" s="49">
        <f t="shared" ref="Q57:Q62" si="41">O57-L57</f>
        <v>-9.5798319327730042</v>
      </c>
      <c r="R57" s="657">
        <f t="shared" si="36"/>
        <v>0.95529411764705929</v>
      </c>
      <c r="S57" s="894">
        <f>R69</f>
        <v>0.94088552571680117</v>
      </c>
      <c r="T57" s="50">
        <v>0.125</v>
      </c>
      <c r="U57" s="50">
        <v>0.16041666666666665</v>
      </c>
      <c r="V57" s="653">
        <v>5</v>
      </c>
      <c r="W57" s="650">
        <f>(U57-T57)*24*60</f>
        <v>50.999999999999979</v>
      </c>
      <c r="X57" s="53"/>
      <c r="Y57" s="53"/>
      <c r="Z57" s="54"/>
      <c r="AA57" s="54"/>
      <c r="AB57" s="879"/>
      <c r="AC57" s="879"/>
      <c r="AD57" s="667"/>
      <c r="AE57" s="667"/>
      <c r="AF57" s="48">
        <f t="shared" si="6"/>
        <v>-67.058823529411029</v>
      </c>
      <c r="AG57" s="661">
        <f t="shared" si="7"/>
        <v>0.95529411764705929</v>
      </c>
      <c r="AH57" s="893">
        <f>AG69</f>
        <v>0.92349854113731578</v>
      </c>
    </row>
    <row r="58" spans="1:34" ht="19.2" customHeight="1">
      <c r="A58" s="907"/>
      <c r="B58" s="121" t="s">
        <v>130</v>
      </c>
      <c r="C58" s="667"/>
      <c r="D58" s="42" t="s">
        <v>69</v>
      </c>
      <c r="E58" s="43"/>
      <c r="F58" s="355">
        <v>27.88</v>
      </c>
      <c r="G58" s="44">
        <v>3732</v>
      </c>
      <c r="H58" s="45">
        <f t="shared" si="37"/>
        <v>104048.16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1473.1578947368421</v>
      </c>
      <c r="O58" s="47">
        <f t="shared" si="39"/>
        <v>210.45112781954887</v>
      </c>
      <c r="P58" s="165">
        <f t="shared" si="40"/>
        <v>0</v>
      </c>
      <c r="Q58" s="49">
        <f t="shared" si="41"/>
        <v>-3.8345864661654048</v>
      </c>
      <c r="R58" s="657">
        <f t="shared" si="36"/>
        <v>0.98210526315789481</v>
      </c>
      <c r="S58" s="894"/>
      <c r="T58" s="50">
        <v>0.16527777777777777</v>
      </c>
      <c r="U58" s="50">
        <v>0.27083333333333331</v>
      </c>
      <c r="V58" s="653">
        <v>7</v>
      </c>
      <c r="W58" s="650">
        <f>(U58-T58)*24*60</f>
        <v>152</v>
      </c>
      <c r="X58" s="53"/>
      <c r="Y58" s="53"/>
      <c r="Z58" s="54"/>
      <c r="AA58" s="54"/>
      <c r="AB58" s="912"/>
      <c r="AC58" s="913"/>
      <c r="AD58" s="667"/>
      <c r="AE58" s="667"/>
      <c r="AF58" s="48">
        <f t="shared" si="6"/>
        <v>-26.842105263157919</v>
      </c>
      <c r="AG58" s="657">
        <f t="shared" si="7"/>
        <v>0.9821052631578947</v>
      </c>
      <c r="AH58" s="894"/>
    </row>
    <row r="59" spans="1:34" ht="19.2" customHeight="1">
      <c r="A59" s="907"/>
      <c r="B59" s="121" t="s">
        <v>130</v>
      </c>
      <c r="C59" s="667"/>
      <c r="D59" s="42" t="s">
        <v>70</v>
      </c>
      <c r="E59" s="43"/>
      <c r="F59" s="355">
        <v>28</v>
      </c>
      <c r="G59" s="44">
        <v>3634</v>
      </c>
      <c r="H59" s="45">
        <f t="shared" si="37"/>
        <v>101752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1453.5999999999997</v>
      </c>
      <c r="O59" s="47">
        <f t="shared" si="39"/>
        <v>207.65714285714282</v>
      </c>
      <c r="P59" s="165">
        <f t="shared" si="40"/>
        <v>0</v>
      </c>
      <c r="Q59" s="49">
        <f t="shared" si="41"/>
        <v>-6.6285714285714619</v>
      </c>
      <c r="R59" s="657">
        <f t="shared" si="36"/>
        <v>0.96906666666666652</v>
      </c>
      <c r="S59" s="894"/>
      <c r="T59" s="50">
        <v>0.28819444444444442</v>
      </c>
      <c r="U59" s="50">
        <v>0.3923611111111111</v>
      </c>
      <c r="V59" s="142">
        <v>25</v>
      </c>
      <c r="W59" s="650">
        <f t="shared" ref="W59:W69" si="42">(U59-T59)*24*60</f>
        <v>150.00000000000003</v>
      </c>
      <c r="X59" s="53">
        <v>0.27499999999999997</v>
      </c>
      <c r="Y59" s="53">
        <v>0.28750000000000003</v>
      </c>
      <c r="Z59" s="54"/>
      <c r="AA59" s="54"/>
      <c r="AB59" s="879"/>
      <c r="AC59" s="879"/>
      <c r="AD59" s="667"/>
      <c r="AE59" s="667"/>
      <c r="AF59" s="48">
        <f t="shared" si="6"/>
        <v>-46.400000000000318</v>
      </c>
      <c r="AG59" s="657">
        <f t="shared" si="7"/>
        <v>0.96906666666666641</v>
      </c>
      <c r="AH59" s="894"/>
    </row>
    <row r="60" spans="1:34" ht="19.2" customHeight="1">
      <c r="A60" s="907"/>
      <c r="B60" s="121" t="s">
        <v>130</v>
      </c>
      <c r="C60" s="667"/>
      <c r="D60" s="42" t="s">
        <v>143</v>
      </c>
      <c r="E60" s="43"/>
      <c r="F60" s="355">
        <v>36.92</v>
      </c>
      <c r="G60" s="44">
        <v>606.20000000000005</v>
      </c>
      <c r="H60" s="45">
        <f t="shared" si="37"/>
        <v>22380.904000000002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1515.5000000000007</v>
      </c>
      <c r="O60" s="47">
        <f t="shared" si="39"/>
        <v>126.29166666666673</v>
      </c>
      <c r="P60" s="165">
        <f t="shared" si="40"/>
        <v>0</v>
      </c>
      <c r="Q60" s="49">
        <f t="shared" si="41"/>
        <v>-40.374999999999929</v>
      </c>
      <c r="R60" s="657">
        <f t="shared" si="36"/>
        <v>0.75775000000000037</v>
      </c>
      <c r="S60" s="894"/>
      <c r="T60" s="50">
        <v>0.41319444444444442</v>
      </c>
      <c r="U60" s="50">
        <v>0.42986111111111108</v>
      </c>
      <c r="V60" s="142">
        <v>30</v>
      </c>
      <c r="W60" s="650">
        <f t="shared" si="42"/>
        <v>23.999999999999993</v>
      </c>
      <c r="X60" s="53">
        <v>0.3972222222222222</v>
      </c>
      <c r="Y60" s="53">
        <v>0.39166666666666666</v>
      </c>
      <c r="Z60" s="54"/>
      <c r="AA60" s="54"/>
      <c r="AB60" s="879"/>
      <c r="AC60" s="879"/>
      <c r="AD60" s="667"/>
      <c r="AE60" s="667"/>
      <c r="AF60" s="48">
        <f t="shared" si="6"/>
        <v>-484.49999999999932</v>
      </c>
      <c r="AG60" s="661">
        <f t="shared" si="7"/>
        <v>0.75775000000000037</v>
      </c>
      <c r="AH60" s="894"/>
    </row>
    <row r="61" spans="1:34" ht="19.2" customHeight="1">
      <c r="A61" s="907"/>
      <c r="B61" s="121" t="s">
        <v>132</v>
      </c>
      <c r="C61" s="667"/>
      <c r="D61" s="42" t="s">
        <v>66</v>
      </c>
      <c r="E61" s="43"/>
      <c r="F61" s="355">
        <v>10.09</v>
      </c>
      <c r="G61" s="44">
        <v>4712.93</v>
      </c>
      <c r="H61" s="45">
        <f t="shared" si="37"/>
        <v>47553.4637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1450.1323076923077</v>
      </c>
      <c r="O61" s="47">
        <f t="shared" si="39"/>
        <v>241.68871794871794</v>
      </c>
      <c r="P61" s="165">
        <f t="shared" si="40"/>
        <v>0</v>
      </c>
      <c r="Q61" s="49">
        <f t="shared" si="41"/>
        <v>-8.3112820512820633</v>
      </c>
      <c r="R61" s="657">
        <f t="shared" si="36"/>
        <v>0.96675487179487174</v>
      </c>
      <c r="S61" s="894"/>
      <c r="T61" s="50">
        <v>0.43333333333333329</v>
      </c>
      <c r="U61" s="50">
        <v>0.56874999999999998</v>
      </c>
      <c r="V61" s="142">
        <v>5</v>
      </c>
      <c r="W61" s="650">
        <f t="shared" si="42"/>
        <v>195.00000000000003</v>
      </c>
      <c r="X61" s="53"/>
      <c r="Y61" s="53"/>
      <c r="Z61" s="54"/>
      <c r="AA61" s="54"/>
      <c r="AB61" s="879"/>
      <c r="AC61" s="879"/>
      <c r="AD61" s="667"/>
      <c r="AE61" s="667"/>
      <c r="AF61" s="48">
        <f t="shared" si="6"/>
        <v>-49.867692307692323</v>
      </c>
      <c r="AG61" s="657">
        <f t="shared" si="7"/>
        <v>0.96675487179487174</v>
      </c>
      <c r="AH61" s="894"/>
    </row>
    <row r="62" spans="1:34" ht="19.2" customHeight="1">
      <c r="A62" s="907"/>
      <c r="B62" s="121" t="s">
        <v>132</v>
      </c>
      <c r="C62" s="667"/>
      <c r="D62" s="42" t="s">
        <v>66</v>
      </c>
      <c r="E62" s="43"/>
      <c r="F62" s="355">
        <v>10.09</v>
      </c>
      <c r="G62" s="134">
        <v>3040.6000000000004</v>
      </c>
      <c r="H62" s="45">
        <f t="shared" si="37"/>
        <v>30679.654000000002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1447.9047619047617</v>
      </c>
      <c r="O62" s="47">
        <f t="shared" si="39"/>
        <v>241.31746031746027</v>
      </c>
      <c r="P62" s="165">
        <f t="shared" si="40"/>
        <v>0</v>
      </c>
      <c r="Q62" s="49">
        <f t="shared" si="41"/>
        <v>-8.6825396825397263</v>
      </c>
      <c r="R62" s="657">
        <f t="shared" si="36"/>
        <v>0.96526984126984106</v>
      </c>
      <c r="S62" s="894"/>
      <c r="T62" s="166">
        <v>0.58958333333333335</v>
      </c>
      <c r="U62" s="166">
        <v>0.67708333333333337</v>
      </c>
      <c r="V62" s="142">
        <v>30</v>
      </c>
      <c r="W62" s="650">
        <f t="shared" si="42"/>
        <v>126.00000000000003</v>
      </c>
      <c r="X62" s="53">
        <v>0.57361111111111118</v>
      </c>
      <c r="Y62" s="53">
        <v>0.58888888888888891</v>
      </c>
      <c r="Z62" s="54"/>
      <c r="AA62" s="54"/>
      <c r="AB62" s="879"/>
      <c r="AC62" s="879"/>
      <c r="AD62" s="667">
        <v>1</v>
      </c>
      <c r="AE62" s="667"/>
      <c r="AF62" s="48">
        <f t="shared" si="6"/>
        <v>-52.095238095238301</v>
      </c>
      <c r="AG62" s="657">
        <f t="shared" si="7"/>
        <v>0.96526984126984117</v>
      </c>
      <c r="AH62" s="894"/>
    </row>
    <row r="63" spans="1:34" ht="19.2" customHeight="1">
      <c r="A63" s="907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894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879"/>
      <c r="AC63" s="879"/>
      <c r="AD63" s="667"/>
      <c r="AE63" s="667"/>
      <c r="AF63" s="48">
        <f t="shared" si="6"/>
        <v>0</v>
      </c>
      <c r="AG63" s="661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894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879"/>
      <c r="AC64" s="879"/>
      <c r="AD64" s="667"/>
      <c r="AE64" s="667"/>
      <c r="AF64" s="48">
        <f t="shared" si="6"/>
        <v>0</v>
      </c>
      <c r="AG64" s="657" t="e">
        <f t="shared" si="7"/>
        <v>#DIV/0!</v>
      </c>
      <c r="AH64" s="894"/>
    </row>
    <row r="65" spans="1:34" ht="19.2" customHeight="1">
      <c r="A65" s="908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894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879"/>
      <c r="AC65" s="879"/>
      <c r="AD65" s="667"/>
      <c r="AE65" s="667"/>
      <c r="AF65" s="48">
        <f t="shared" si="6"/>
        <v>0</v>
      </c>
      <c r="AG65" s="657" t="e">
        <f t="shared" si="7"/>
        <v>#DIV/0!</v>
      </c>
      <c r="AH65" s="894"/>
    </row>
    <row r="66" spans="1:34" ht="19.2" customHeight="1">
      <c r="A66" s="908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894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879"/>
      <c r="AC66" s="879"/>
      <c r="AD66" s="667"/>
      <c r="AE66" s="667"/>
      <c r="AF66" s="48">
        <f t="shared" si="6"/>
        <v>0</v>
      </c>
      <c r="AG66" s="661" t="e">
        <f t="shared" si="7"/>
        <v>#DIV/0!</v>
      </c>
      <c r="AH66" s="894"/>
    </row>
    <row r="67" spans="1:34" ht="19.2" customHeight="1">
      <c r="A67" s="908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894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879"/>
      <c r="AC67" s="879"/>
      <c r="AD67" s="667"/>
      <c r="AE67" s="667"/>
      <c r="AF67" s="48">
        <f t="shared" si="6"/>
        <v>0</v>
      </c>
      <c r="AG67" s="657" t="e">
        <f t="shared" si="7"/>
        <v>#DIV/0!</v>
      </c>
      <c r="AH67" s="894"/>
    </row>
    <row r="68" spans="1:34" ht="19.2" customHeight="1">
      <c r="A68" s="908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894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879"/>
      <c r="AC68" s="879"/>
      <c r="AD68" s="667"/>
      <c r="AE68" s="667"/>
      <c r="AF68" s="48"/>
      <c r="AG68" s="657"/>
      <c r="AH68" s="894"/>
    </row>
    <row r="69" spans="1:34" ht="19.2" customHeight="1">
      <c r="A69" s="908"/>
      <c r="B69" s="168">
        <v>0</v>
      </c>
      <c r="C69" s="6" t="s">
        <v>1356</v>
      </c>
      <c r="D69" s="875" t="s">
        <v>1348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1462.2060234674166</v>
      </c>
      <c r="O69" s="73">
        <f t="shared" si="43"/>
        <v>205.35199966041299</v>
      </c>
      <c r="P69" s="48">
        <f>M69-J69</f>
        <v>0</v>
      </c>
      <c r="Q69" s="49">
        <f>N69-K69</f>
        <v>-121.12730986591669</v>
      </c>
      <c r="R69" s="172">
        <f t="shared" ref="R69:R75" si="44">O69/L69</f>
        <v>0.94088552571680117</v>
      </c>
      <c r="S69" s="894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-121.12730986591669</v>
      </c>
      <c r="AG69" s="657">
        <f t="shared" si="7"/>
        <v>0.92349854113731578</v>
      </c>
      <c r="AH69" s="894"/>
    </row>
    <row r="70" spans="1:34" ht="19.2" customHeight="1">
      <c r="A70" s="909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1751</v>
      </c>
      <c r="H70" s="45">
        <f>F70*G70</f>
        <v>108789.63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5" si="45">G70/W70*60</f>
        <v>1400.8000000000004</v>
      </c>
      <c r="O70" s="47">
        <f t="shared" ref="O70:O75" si="46">N70/M70</f>
        <v>100.05714285714289</v>
      </c>
      <c r="P70" s="48">
        <f t="shared" ref="P70:P75" si="47">M70-J70</f>
        <v>0</v>
      </c>
      <c r="Q70" s="49">
        <f t="shared" ref="Q70:Q75" si="48">O70-L70</f>
        <v>-7.0857142857142463</v>
      </c>
      <c r="R70" s="657">
        <f t="shared" si="44"/>
        <v>0.93386666666666707</v>
      </c>
      <c r="S70" s="894">
        <f>R82</f>
        <v>0.88207414807255302</v>
      </c>
      <c r="T70" s="50">
        <v>0.25</v>
      </c>
      <c r="U70" s="50">
        <v>0.30208333333333331</v>
      </c>
      <c r="V70" s="653">
        <v>5</v>
      </c>
      <c r="W70" s="650">
        <f>(U70-T70)*24*60</f>
        <v>74.999999999999972</v>
      </c>
      <c r="X70" s="653"/>
      <c r="Y70" s="653"/>
      <c r="Z70" s="54"/>
      <c r="AA70" s="54"/>
      <c r="AB70" s="879"/>
      <c r="AC70" s="879"/>
      <c r="AD70" s="667"/>
      <c r="AE70" s="667"/>
      <c r="AF70" s="48">
        <f t="shared" si="6"/>
        <v>-99.199999999999591</v>
      </c>
      <c r="AG70" s="657">
        <f t="shared" si="7"/>
        <v>0.93386666666666696</v>
      </c>
      <c r="AH70" s="894">
        <f>AG82</f>
        <v>0.88787579080500334</v>
      </c>
    </row>
    <row r="71" spans="1:34" ht="19.2" customHeight="1">
      <c r="A71" s="909"/>
      <c r="B71" s="653" t="s">
        <v>128</v>
      </c>
      <c r="C71" s="41"/>
      <c r="D71" s="173" t="s">
        <v>72</v>
      </c>
      <c r="E71" s="43"/>
      <c r="F71" s="355">
        <v>53.36</v>
      </c>
      <c r="G71" s="44">
        <v>5248</v>
      </c>
      <c r="H71" s="45">
        <f>F71*G71</f>
        <v>280033.27999999997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1393.2743362831859</v>
      </c>
      <c r="O71" s="47">
        <f t="shared" si="46"/>
        <v>73.330228225430844</v>
      </c>
      <c r="P71" s="48">
        <f t="shared" si="47"/>
        <v>0</v>
      </c>
      <c r="Q71" s="49">
        <f t="shared" si="48"/>
        <v>-12.775034932463896</v>
      </c>
      <c r="R71" s="657">
        <f t="shared" si="44"/>
        <v>0.85163467987969799</v>
      </c>
      <c r="S71" s="894"/>
      <c r="T71" s="50">
        <v>0.31805555555555554</v>
      </c>
      <c r="U71" s="50">
        <v>0.47499999999999998</v>
      </c>
      <c r="V71" s="653">
        <v>23</v>
      </c>
      <c r="W71" s="650">
        <f t="shared" ref="W71:W81" si="49">(U71-T71)*24*60</f>
        <v>226</v>
      </c>
      <c r="X71" s="53">
        <v>0.30694444444444441</v>
      </c>
      <c r="Y71" s="53">
        <v>0.31666666666666665</v>
      </c>
      <c r="Z71" s="54"/>
      <c r="AA71" s="54"/>
      <c r="AB71" s="879"/>
      <c r="AC71" s="879"/>
      <c r="AD71" s="667"/>
      <c r="AE71" s="667"/>
      <c r="AF71" s="48">
        <f>N71-K71</f>
        <v>-242.7256637168141</v>
      </c>
      <c r="AG71" s="657">
        <f>N71/K71</f>
        <v>0.85163467987969799</v>
      </c>
      <c r="AH71" s="894"/>
    </row>
    <row r="72" spans="1:34" ht="19.2" customHeight="1">
      <c r="A72" s="909"/>
      <c r="B72" s="653" t="s">
        <v>128</v>
      </c>
      <c r="C72" s="66"/>
      <c r="D72" s="173" t="s">
        <v>73</v>
      </c>
      <c r="E72" s="43"/>
      <c r="F72" s="355">
        <v>53.76</v>
      </c>
      <c r="G72" s="44">
        <v>2750</v>
      </c>
      <c r="H72" s="45">
        <f t="shared" ref="H72:H80" si="50">F72*G72</f>
        <v>147840</v>
      </c>
      <c r="I72" s="653"/>
      <c r="J72" s="87">
        <v>16</v>
      </c>
      <c r="K72" s="57">
        <v>1440</v>
      </c>
      <c r="L72" s="86">
        <v>90</v>
      </c>
      <c r="M72" s="651">
        <v>16</v>
      </c>
      <c r="N72" s="44">
        <f t="shared" si="45"/>
        <v>1289.0624999999998</v>
      </c>
      <c r="O72" s="47">
        <f t="shared" si="46"/>
        <v>80.566406249999986</v>
      </c>
      <c r="P72" s="48">
        <f t="shared" si="47"/>
        <v>0</v>
      </c>
      <c r="Q72" s="49">
        <f t="shared" si="48"/>
        <v>-9.4335937500000142</v>
      </c>
      <c r="R72" s="657">
        <f t="shared" si="44"/>
        <v>0.89518229166666652</v>
      </c>
      <c r="S72" s="894"/>
      <c r="T72" s="50">
        <v>0.51527777777777772</v>
      </c>
      <c r="U72" s="50">
        <v>0.60416666666666663</v>
      </c>
      <c r="V72" s="653">
        <v>5</v>
      </c>
      <c r="W72" s="650">
        <f t="shared" si="49"/>
        <v>128.00000000000003</v>
      </c>
      <c r="X72" s="53"/>
      <c r="Y72" s="53"/>
      <c r="Z72" s="54"/>
      <c r="AA72" s="54"/>
      <c r="AB72" s="879"/>
      <c r="AC72" s="879"/>
      <c r="AD72" s="667"/>
      <c r="AE72" s="667"/>
      <c r="AF72" s="48">
        <f>N72-K72</f>
        <v>-150.93750000000023</v>
      </c>
      <c r="AG72" s="657">
        <f>N72/K72</f>
        <v>0.89518229166666652</v>
      </c>
      <c r="AH72" s="894"/>
    </row>
    <row r="73" spans="1:34" ht="19.2" customHeight="1">
      <c r="A73" s="909"/>
      <c r="B73" s="653" t="s">
        <v>128</v>
      </c>
      <c r="C73" s="175"/>
      <c r="D73" s="176" t="s">
        <v>74</v>
      </c>
      <c r="E73" s="177"/>
      <c r="F73" s="355">
        <v>47.51</v>
      </c>
      <c r="G73" s="44">
        <v>2292</v>
      </c>
      <c r="H73" s="45">
        <f t="shared" si="50"/>
        <v>108892.92</v>
      </c>
      <c r="I73" s="667"/>
      <c r="J73" s="178">
        <v>17</v>
      </c>
      <c r="K73" s="179">
        <v>1440</v>
      </c>
      <c r="L73" s="86">
        <v>84.705882352941174</v>
      </c>
      <c r="M73" s="656">
        <v>17</v>
      </c>
      <c r="N73" s="44">
        <f t="shared" si="45"/>
        <v>1309.7142857142865</v>
      </c>
      <c r="O73" s="47">
        <f t="shared" si="46"/>
        <v>77.042016806722728</v>
      </c>
      <c r="P73" s="48">
        <f t="shared" si="47"/>
        <v>0</v>
      </c>
      <c r="Q73" s="49">
        <f t="shared" si="48"/>
        <v>-7.663865546218446</v>
      </c>
      <c r="R73" s="657">
        <f t="shared" si="44"/>
        <v>0.90952380952380996</v>
      </c>
      <c r="S73" s="894"/>
      <c r="T73" s="50">
        <v>0.61944444444444435</v>
      </c>
      <c r="U73" s="50">
        <v>0.69236111111111098</v>
      </c>
      <c r="V73" s="653">
        <v>22</v>
      </c>
      <c r="W73" s="650">
        <f t="shared" si="49"/>
        <v>104.99999999999994</v>
      </c>
      <c r="X73" s="180">
        <v>0.60833333333333328</v>
      </c>
      <c r="Y73" s="180">
        <v>0.61805555555555558</v>
      </c>
      <c r="Z73" s="124"/>
      <c r="AA73" s="124"/>
      <c r="AB73" s="879"/>
      <c r="AC73" s="879"/>
      <c r="AD73" s="667"/>
      <c r="AE73" s="667"/>
      <c r="AF73" s="48">
        <f>N73-K73</f>
        <v>-130.28571428571354</v>
      </c>
      <c r="AG73" s="657">
        <f>N73/K73</f>
        <v>0.90952380952381007</v>
      </c>
      <c r="AH73" s="894"/>
    </row>
    <row r="74" spans="1:34" ht="19.2" customHeight="1">
      <c r="A74" s="909"/>
      <c r="B74" s="653" t="s">
        <v>128</v>
      </c>
      <c r="C74" s="175"/>
      <c r="D74" s="176" t="s">
        <v>72</v>
      </c>
      <c r="E74" s="177"/>
      <c r="F74" s="355">
        <v>53.36</v>
      </c>
      <c r="G74" s="44">
        <v>1312</v>
      </c>
      <c r="H74" s="45">
        <f t="shared" si="50"/>
        <v>70008.319999999992</v>
      </c>
      <c r="I74" s="653"/>
      <c r="J74" s="46">
        <v>19</v>
      </c>
      <c r="K74" s="174">
        <v>1636</v>
      </c>
      <c r="L74" s="47">
        <v>86.10526315789474</v>
      </c>
      <c r="M74" s="651">
        <v>19</v>
      </c>
      <c r="N74" s="44">
        <f t="shared" si="45"/>
        <v>1381.0526315789484</v>
      </c>
      <c r="O74" s="47">
        <f t="shared" si="46"/>
        <v>72.686980609418342</v>
      </c>
      <c r="P74" s="48">
        <f t="shared" si="47"/>
        <v>0</v>
      </c>
      <c r="Q74" s="49">
        <f t="shared" si="48"/>
        <v>-13.418282548476398</v>
      </c>
      <c r="R74" s="657">
        <f t="shared" si="44"/>
        <v>0.84416420023163108</v>
      </c>
      <c r="S74" s="894"/>
      <c r="T74" s="50">
        <v>0.70833333333333326</v>
      </c>
      <c r="U74" s="50">
        <v>0.74791666666666656</v>
      </c>
      <c r="V74" s="653">
        <v>23</v>
      </c>
      <c r="W74" s="650">
        <f t="shared" si="49"/>
        <v>56.999999999999957</v>
      </c>
      <c r="X74" s="180">
        <v>0.6972222222222223</v>
      </c>
      <c r="Y74" s="180">
        <v>0.70694444444444438</v>
      </c>
      <c r="Z74" s="124"/>
      <c r="AA74" s="124"/>
      <c r="AB74" s="879"/>
      <c r="AC74" s="879"/>
      <c r="AD74" s="667"/>
      <c r="AE74" s="667"/>
      <c r="AF74" s="48">
        <f t="shared" ref="AF74:AF80" si="51">N74-K74</f>
        <v>-254.94736842105158</v>
      </c>
      <c r="AG74" s="657">
        <f t="shared" ref="AG74:AG80" si="52">N74/K74</f>
        <v>0.84416420023163108</v>
      </c>
      <c r="AH74" s="894"/>
    </row>
    <row r="75" spans="1:34" ht="19.2" customHeight="1">
      <c r="A75" s="909"/>
      <c r="B75" s="653" t="s">
        <v>132</v>
      </c>
      <c r="C75" s="66"/>
      <c r="D75" s="173" t="s">
        <v>208</v>
      </c>
      <c r="E75" s="43"/>
      <c r="F75" s="355">
        <v>56.43</v>
      </c>
      <c r="G75" s="57">
        <v>1397</v>
      </c>
      <c r="H75" s="45">
        <f t="shared" si="50"/>
        <v>78832.710000000006</v>
      </c>
      <c r="I75" s="653"/>
      <c r="J75" s="87">
        <v>16</v>
      </c>
      <c r="K75" s="57">
        <v>1500</v>
      </c>
      <c r="L75" s="86">
        <v>93.75</v>
      </c>
      <c r="M75" s="651">
        <v>17</v>
      </c>
      <c r="N75" s="44">
        <f t="shared" si="45"/>
        <v>1351.9354838709689</v>
      </c>
      <c r="O75" s="47">
        <f t="shared" si="46"/>
        <v>79.525616698292296</v>
      </c>
      <c r="P75" s="48">
        <f t="shared" si="47"/>
        <v>1</v>
      </c>
      <c r="Q75" s="49">
        <f t="shared" si="48"/>
        <v>-14.224383301707704</v>
      </c>
      <c r="R75" s="657">
        <f t="shared" si="44"/>
        <v>0.84827324478178445</v>
      </c>
      <c r="S75" s="894"/>
      <c r="T75" s="50">
        <v>0.75277777777777766</v>
      </c>
      <c r="U75" s="50">
        <v>0.79583333333333317</v>
      </c>
      <c r="V75" s="653">
        <v>7</v>
      </c>
      <c r="W75" s="650">
        <f t="shared" si="49"/>
        <v>61.999999999999943</v>
      </c>
      <c r="X75" s="180"/>
      <c r="Y75" s="180"/>
      <c r="Z75" s="124"/>
      <c r="AA75" s="124"/>
      <c r="AB75" s="879"/>
      <c r="AC75" s="879"/>
      <c r="AD75" s="667"/>
      <c r="AE75" s="667">
        <v>1</v>
      </c>
      <c r="AF75" s="48">
        <f t="shared" si="51"/>
        <v>-148.06451612903106</v>
      </c>
      <c r="AG75" s="657">
        <f t="shared" si="52"/>
        <v>0.90129032258064601</v>
      </c>
      <c r="AH75" s="894"/>
    </row>
    <row r="76" spans="1:34" ht="19.2" customHeight="1">
      <c r="A76" s="909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894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879"/>
      <c r="AC76" s="879"/>
      <c r="AD76" s="667"/>
      <c r="AE76" s="667"/>
      <c r="AF76" s="48">
        <f t="shared" si="51"/>
        <v>0</v>
      </c>
      <c r="AG76" s="657" t="e">
        <f t="shared" si="52"/>
        <v>#DIV/0!</v>
      </c>
      <c r="AH76" s="894"/>
    </row>
    <row r="77" spans="1:34" ht="19.2" customHeight="1">
      <c r="A77" s="909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894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879"/>
      <c r="AC77" s="879"/>
      <c r="AD77" s="667"/>
      <c r="AE77" s="667"/>
      <c r="AF77" s="48">
        <f t="shared" si="51"/>
        <v>0</v>
      </c>
      <c r="AG77" s="657" t="e">
        <f t="shared" si="52"/>
        <v>#DIV/0!</v>
      </c>
      <c r="AH77" s="894"/>
    </row>
    <row r="78" spans="1:34" ht="19.2" customHeight="1">
      <c r="A78" s="909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894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879"/>
      <c r="AC78" s="879"/>
      <c r="AD78" s="667"/>
      <c r="AE78" s="667"/>
      <c r="AF78" s="48">
        <f t="shared" si="51"/>
        <v>0</v>
      </c>
      <c r="AG78" s="657" t="e">
        <f t="shared" si="52"/>
        <v>#DIV/0!</v>
      </c>
      <c r="AH78" s="894"/>
    </row>
    <row r="79" spans="1:34" ht="19.2" customHeight="1">
      <c r="A79" s="909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894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879"/>
      <c r="AC79" s="879"/>
      <c r="AD79" s="667"/>
      <c r="AE79" s="667"/>
      <c r="AF79" s="48">
        <f t="shared" si="51"/>
        <v>0</v>
      </c>
      <c r="AG79" s="657" t="e">
        <f t="shared" si="52"/>
        <v>#DIV/0!</v>
      </c>
      <c r="AH79" s="894"/>
    </row>
    <row r="80" spans="1:34" ht="19.2" customHeight="1">
      <c r="A80" s="909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894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879"/>
      <c r="AC80" s="879"/>
      <c r="AD80" s="667"/>
      <c r="AE80" s="667"/>
      <c r="AF80" s="48">
        <f t="shared" si="51"/>
        <v>0</v>
      </c>
      <c r="AG80" s="657" t="e">
        <f t="shared" si="52"/>
        <v>#DIV/0!</v>
      </c>
      <c r="AH80" s="894"/>
    </row>
    <row r="81" spans="1:34" ht="19.2" customHeight="1">
      <c r="A81" s="909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894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879"/>
      <c r="AC81" s="879"/>
      <c r="AD81" s="667"/>
      <c r="AE81" s="667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1358</v>
      </c>
      <c r="D82" s="875" t="s">
        <v>1348</v>
      </c>
      <c r="E82" s="875"/>
      <c r="F82" s="365"/>
      <c r="G82" s="101"/>
      <c r="H82" s="102"/>
      <c r="I82" s="103"/>
      <c r="J82" s="101">
        <v>16.833333333333332</v>
      </c>
      <c r="K82" s="101">
        <v>1525.3333333333333</v>
      </c>
      <c r="L82" s="104">
        <v>91.301544301931301</v>
      </c>
      <c r="M82" s="101">
        <f t="shared" ref="M82:O82" si="53">AVERAGE(M70:M81)</f>
        <v>17</v>
      </c>
      <c r="N82" s="101">
        <f t="shared" si="53"/>
        <v>1354.306539574565</v>
      </c>
      <c r="O82" s="184">
        <f t="shared" si="53"/>
        <v>80.534731907834512</v>
      </c>
      <c r="P82" s="116">
        <f>M82-J82</f>
        <v>0.16666666666666785</v>
      </c>
      <c r="Q82" s="117">
        <f>N82-K82</f>
        <v>-171.02679375876824</v>
      </c>
      <c r="R82" s="172">
        <f>O82/L82</f>
        <v>0.88207414807255302</v>
      </c>
      <c r="S82" s="894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1</v>
      </c>
      <c r="AF82" s="48">
        <f>N82-K82</f>
        <v>-171.02679375876824</v>
      </c>
      <c r="AG82" s="657">
        <f>N82/K82</f>
        <v>0.88787579080500334</v>
      </c>
      <c r="AH82" s="894"/>
    </row>
    <row r="83" spans="1:34" ht="19.2" customHeight="1">
      <c r="A83" s="902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1622.0700000000002</v>
      </c>
      <c r="H83" s="84">
        <f t="shared" ref="H83:H94" si="54">F83*G83</f>
        <v>98978.711400000015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1" si="55">G83/W83*60</f>
        <v>1351.7250000000004</v>
      </c>
      <c r="O83" s="183">
        <f t="shared" ref="O83:O91" si="56">N83/M83</f>
        <v>79.513235294117663</v>
      </c>
      <c r="P83" s="54">
        <f t="shared" ref="P83:P91" si="57">M83-J83</f>
        <v>0</v>
      </c>
      <c r="Q83" s="88">
        <f t="shared" ref="Q83:Q91" si="58">O83-L83</f>
        <v>-5.1926470588235105</v>
      </c>
      <c r="R83" s="185">
        <f t="shared" ref="R83:R91" si="59">O83/L83</f>
        <v>0.93869791666666691</v>
      </c>
      <c r="S83" s="894">
        <f>R95</f>
        <v>0.88836328580595791</v>
      </c>
      <c r="T83" s="50">
        <v>0.33333333333333331</v>
      </c>
      <c r="U83" s="50">
        <v>0.3833333333333333</v>
      </c>
      <c r="V83" s="653">
        <v>5</v>
      </c>
      <c r="W83" s="650">
        <f t="shared" ref="W83:W93" si="60">(U83-T83)*24*60</f>
        <v>71.999999999999986</v>
      </c>
      <c r="X83" s="53"/>
      <c r="Y83" s="53"/>
      <c r="Z83" s="54"/>
      <c r="AA83" s="54"/>
      <c r="AB83" s="879"/>
      <c r="AC83" s="879"/>
      <c r="AD83" s="667"/>
      <c r="AE83" s="667"/>
      <c r="AF83" s="48">
        <f t="shared" ref="AF83:AF173" si="61">N83-K83</f>
        <v>-88.274999999999636</v>
      </c>
      <c r="AG83" s="657">
        <f t="shared" ref="AG83:AG173" si="62">N83/K83</f>
        <v>0.93869791666666691</v>
      </c>
      <c r="AH83" s="894">
        <f>AG95</f>
        <v>0.8829787244438263</v>
      </c>
    </row>
    <row r="84" spans="1:34" ht="19.2" customHeight="1">
      <c r="A84" s="903"/>
      <c r="B84" s="110" t="s">
        <v>129</v>
      </c>
      <c r="C84" s="663"/>
      <c r="D84" s="186" t="s">
        <v>206</v>
      </c>
      <c r="E84" s="43"/>
      <c r="F84" s="362">
        <v>50.67</v>
      </c>
      <c r="G84" s="44">
        <v>3191.2000000000003</v>
      </c>
      <c r="H84" s="84">
        <f t="shared" si="54"/>
        <v>161698.10400000002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1348.3943661971834</v>
      </c>
      <c r="O84" s="183">
        <f t="shared" si="56"/>
        <v>70.968124536693864</v>
      </c>
      <c r="P84" s="54">
        <f t="shared" si="57"/>
        <v>0</v>
      </c>
      <c r="Q84" s="88">
        <f t="shared" si="58"/>
        <v>-7.9792438843587661</v>
      </c>
      <c r="R84" s="185">
        <f t="shared" si="59"/>
        <v>0.89892957746478896</v>
      </c>
      <c r="S84" s="894"/>
      <c r="T84" s="50">
        <v>0.39930555555555552</v>
      </c>
      <c r="U84" s="50">
        <v>0.49791666666666662</v>
      </c>
      <c r="V84" s="653">
        <v>23</v>
      </c>
      <c r="W84" s="650">
        <f t="shared" si="60"/>
        <v>141.99999999999997</v>
      </c>
      <c r="X84" s="53">
        <v>0.38750000000000001</v>
      </c>
      <c r="Y84" s="53">
        <v>0.39861111111111108</v>
      </c>
      <c r="Z84" s="54"/>
      <c r="AA84" s="54"/>
      <c r="AB84" s="879"/>
      <c r="AC84" s="879"/>
      <c r="AD84" s="667"/>
      <c r="AE84" s="667"/>
      <c r="AF84" s="48">
        <f t="shared" si="61"/>
        <v>-151.60563380281656</v>
      </c>
      <c r="AG84" s="657">
        <f t="shared" si="62"/>
        <v>0.89892957746478896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964</v>
      </c>
      <c r="H85" s="84">
        <f t="shared" si="54"/>
        <v>52142.76</v>
      </c>
      <c r="I85" s="653"/>
      <c r="J85" s="87">
        <v>20</v>
      </c>
      <c r="K85" s="57">
        <v>1350</v>
      </c>
      <c r="L85" s="86">
        <v>67.5</v>
      </c>
      <c r="M85" s="656">
        <v>19</v>
      </c>
      <c r="N85" s="57">
        <f t="shared" si="55"/>
        <v>1156.8000000000002</v>
      </c>
      <c r="O85" s="183">
        <f t="shared" si="56"/>
        <v>60.884210526315798</v>
      </c>
      <c r="P85" s="54">
        <f t="shared" si="57"/>
        <v>-1</v>
      </c>
      <c r="Q85" s="88">
        <f t="shared" si="58"/>
        <v>-6.6157894736842024</v>
      </c>
      <c r="R85" s="185">
        <f t="shared" si="59"/>
        <v>0.90198830409356734</v>
      </c>
      <c r="S85" s="894"/>
      <c r="T85" s="50">
        <v>0.53819444444444442</v>
      </c>
      <c r="U85" s="50">
        <v>0.57291666666666663</v>
      </c>
      <c r="V85" s="653">
        <v>5</v>
      </c>
      <c r="W85" s="650">
        <f t="shared" si="60"/>
        <v>49.999999999999986</v>
      </c>
      <c r="X85" s="53"/>
      <c r="Y85" s="53"/>
      <c r="Z85" s="54"/>
      <c r="AA85" s="54"/>
      <c r="AB85" s="879"/>
      <c r="AC85" s="879"/>
      <c r="AD85" s="667"/>
      <c r="AE85" s="667"/>
      <c r="AF85" s="48">
        <f t="shared" si="61"/>
        <v>-193.19999999999982</v>
      </c>
      <c r="AG85" s="657">
        <f t="shared" si="62"/>
        <v>0.85688888888888903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2381</v>
      </c>
      <c r="H86" s="84">
        <f t="shared" si="54"/>
        <v>145455.29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1275.5357142857151</v>
      </c>
      <c r="O86" s="183">
        <f t="shared" si="56"/>
        <v>75.031512605042067</v>
      </c>
      <c r="P86" s="54">
        <f t="shared" si="57"/>
        <v>0</v>
      </c>
      <c r="Q86" s="88">
        <f t="shared" si="58"/>
        <v>-9.6743697478991066</v>
      </c>
      <c r="R86" s="185">
        <f t="shared" si="59"/>
        <v>0.88578869047619113</v>
      </c>
      <c r="S86" s="894"/>
      <c r="T86" s="50">
        <v>0.57777777777777772</v>
      </c>
      <c r="U86" s="50">
        <v>0.65555555555555545</v>
      </c>
      <c r="V86" s="653">
        <v>7</v>
      </c>
      <c r="W86" s="650">
        <f t="shared" si="60"/>
        <v>111.99999999999991</v>
      </c>
      <c r="X86" s="53"/>
      <c r="Y86" s="53"/>
      <c r="Z86" s="54"/>
      <c r="AA86" s="54"/>
      <c r="AB86" s="879"/>
      <c r="AC86" s="879"/>
      <c r="AD86" s="667"/>
      <c r="AE86" s="667"/>
      <c r="AF86" s="48">
        <f t="shared" si="61"/>
        <v>-164.46428571428487</v>
      </c>
      <c r="AG86" s="657">
        <f t="shared" si="62"/>
        <v>0.88578869047619102</v>
      </c>
      <c r="AH86" s="894"/>
    </row>
    <row r="87" spans="1:34" ht="19.2" customHeight="1">
      <c r="A87" s="903"/>
      <c r="B87" s="110" t="s">
        <v>127</v>
      </c>
      <c r="C87" s="97"/>
      <c r="D87" s="186" t="s">
        <v>52</v>
      </c>
      <c r="E87" s="43"/>
      <c r="F87" s="362">
        <v>37.83</v>
      </c>
      <c r="G87" s="44">
        <v>1041.1499999999999</v>
      </c>
      <c r="H87" s="84">
        <f t="shared" si="54"/>
        <v>39386.704499999993</v>
      </c>
      <c r="I87" s="653">
        <v>1</v>
      </c>
      <c r="J87" s="87">
        <v>20</v>
      </c>
      <c r="K87" s="57">
        <v>2400</v>
      </c>
      <c r="L87" s="86">
        <v>120</v>
      </c>
      <c r="M87" s="656">
        <v>20</v>
      </c>
      <c r="N87" s="57">
        <f t="shared" si="55"/>
        <v>2231.0357142857092</v>
      </c>
      <c r="O87" s="183">
        <f t="shared" si="56"/>
        <v>111.55178571428546</v>
      </c>
      <c r="P87" s="54">
        <f t="shared" si="57"/>
        <v>0</v>
      </c>
      <c r="Q87" s="88">
        <f t="shared" si="58"/>
        <v>-8.4482142857145419</v>
      </c>
      <c r="R87" s="185">
        <f t="shared" si="59"/>
        <v>0.9295982142857121</v>
      </c>
      <c r="S87" s="894"/>
      <c r="T87" s="50">
        <v>0.67083333333333317</v>
      </c>
      <c r="U87" s="50">
        <v>0.69027777777777766</v>
      </c>
      <c r="V87" s="653">
        <v>22</v>
      </c>
      <c r="W87" s="650">
        <f t="shared" si="60"/>
        <v>28.00000000000006</v>
      </c>
      <c r="X87" s="53">
        <v>0.65972222222222221</v>
      </c>
      <c r="Y87" s="53">
        <v>0.67013888888888884</v>
      </c>
      <c r="Z87" s="54"/>
      <c r="AA87" s="54"/>
      <c r="AB87" s="879"/>
      <c r="AC87" s="879"/>
      <c r="AD87" s="667"/>
      <c r="AE87" s="667"/>
      <c r="AF87" s="48">
        <f t="shared" si="61"/>
        <v>-168.96428571429078</v>
      </c>
      <c r="AG87" s="657">
        <f t="shared" si="62"/>
        <v>0.92959821428571221</v>
      </c>
      <c r="AH87" s="894"/>
    </row>
    <row r="88" spans="1:34" ht="19.2" customHeight="1">
      <c r="A88" s="903"/>
      <c r="B88" s="110" t="s">
        <v>128</v>
      </c>
      <c r="C88" s="663"/>
      <c r="D88" s="186" t="s">
        <v>185</v>
      </c>
      <c r="E88" s="43"/>
      <c r="F88" s="362">
        <v>61.02</v>
      </c>
      <c r="G88" s="57">
        <v>798.93000000000006</v>
      </c>
      <c r="H88" s="84">
        <f t="shared" si="54"/>
        <v>48750.708600000005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1331.549999999999</v>
      </c>
      <c r="O88" s="183">
        <f t="shared" si="56"/>
        <v>78.326470588235239</v>
      </c>
      <c r="P88" s="54">
        <f t="shared" si="57"/>
        <v>0</v>
      </c>
      <c r="Q88" s="88">
        <f t="shared" si="58"/>
        <v>-6.3794117647059352</v>
      </c>
      <c r="R88" s="185">
        <f t="shared" si="59"/>
        <v>0.92468749999999933</v>
      </c>
      <c r="S88" s="894"/>
      <c r="T88" s="50">
        <v>0.69513888888888875</v>
      </c>
      <c r="U88" s="50">
        <v>0.72013888888888877</v>
      </c>
      <c r="V88" s="653">
        <v>7</v>
      </c>
      <c r="W88" s="650">
        <f t="shared" si="60"/>
        <v>36.000000000000028</v>
      </c>
      <c r="X88" s="53"/>
      <c r="Y88" s="53"/>
      <c r="Z88" s="54"/>
      <c r="AA88" s="54"/>
      <c r="AB88" s="879"/>
      <c r="AC88" s="879"/>
      <c r="AD88" s="667"/>
      <c r="AE88" s="667"/>
      <c r="AF88" s="48">
        <f t="shared" si="61"/>
        <v>-108.45000000000095</v>
      </c>
      <c r="AG88" s="657">
        <f t="shared" si="62"/>
        <v>0.92468749999999933</v>
      </c>
      <c r="AH88" s="894"/>
    </row>
    <row r="89" spans="1:34" ht="19.2" customHeight="1">
      <c r="A89" s="903"/>
      <c r="B89" s="110" t="s">
        <v>129</v>
      </c>
      <c r="C89" s="663"/>
      <c r="D89" s="42" t="s">
        <v>206</v>
      </c>
      <c r="E89" s="43"/>
      <c r="F89" s="362">
        <v>50.67</v>
      </c>
      <c r="G89" s="114">
        <v>797.80000000000007</v>
      </c>
      <c r="H89" s="84">
        <f t="shared" si="54"/>
        <v>40424.526000000005</v>
      </c>
      <c r="I89" s="653">
        <v>1</v>
      </c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1329.6666666666658</v>
      </c>
      <c r="O89" s="183">
        <f t="shared" si="56"/>
        <v>69.982456140350834</v>
      </c>
      <c r="P89" s="54">
        <f t="shared" si="57"/>
        <v>0</v>
      </c>
      <c r="Q89" s="88">
        <f t="shared" si="58"/>
        <v>-8.964912280701796</v>
      </c>
      <c r="R89" s="185">
        <f t="shared" si="59"/>
        <v>0.88644444444444392</v>
      </c>
      <c r="S89" s="894"/>
      <c r="T89" s="50">
        <v>0.72499999999999987</v>
      </c>
      <c r="U89" s="50">
        <v>0.74999999999999989</v>
      </c>
      <c r="V89" s="653">
        <v>7</v>
      </c>
      <c r="W89" s="650">
        <f t="shared" si="60"/>
        <v>36.000000000000028</v>
      </c>
      <c r="X89" s="53"/>
      <c r="Y89" s="53"/>
      <c r="Z89" s="54"/>
      <c r="AA89" s="54"/>
      <c r="AB89" s="879"/>
      <c r="AC89" s="879"/>
      <c r="AD89" s="667"/>
      <c r="AE89" s="667"/>
      <c r="AF89" s="48">
        <f t="shared" si="61"/>
        <v>-170.33333333333417</v>
      </c>
      <c r="AG89" s="657">
        <f t="shared" si="62"/>
        <v>0.88644444444444392</v>
      </c>
      <c r="AH89" s="894"/>
    </row>
    <row r="90" spans="1:34" ht="19.2" customHeight="1">
      <c r="A90" s="903"/>
      <c r="B90" s="110" t="s">
        <v>132</v>
      </c>
      <c r="C90" s="663"/>
      <c r="D90" s="42" t="s">
        <v>142</v>
      </c>
      <c r="E90" s="43"/>
      <c r="F90" s="362">
        <v>44.98</v>
      </c>
      <c r="G90" s="127">
        <v>957</v>
      </c>
      <c r="H90" s="84">
        <f t="shared" si="54"/>
        <v>43045.86</v>
      </c>
      <c r="I90" s="187"/>
      <c r="J90" s="87">
        <v>19</v>
      </c>
      <c r="K90" s="57">
        <v>1500</v>
      </c>
      <c r="L90" s="86">
        <v>78.94736842105263</v>
      </c>
      <c r="M90" s="656">
        <v>19</v>
      </c>
      <c r="N90" s="57">
        <f t="shared" si="55"/>
        <v>1196.2500000000005</v>
      </c>
      <c r="O90" s="183">
        <f t="shared" si="56"/>
        <v>62.960526315789501</v>
      </c>
      <c r="P90" s="54">
        <f t="shared" si="57"/>
        <v>0</v>
      </c>
      <c r="Q90" s="88">
        <f t="shared" si="58"/>
        <v>-15.986842105263129</v>
      </c>
      <c r="R90" s="185">
        <f t="shared" si="59"/>
        <v>0.79750000000000032</v>
      </c>
      <c r="S90" s="894"/>
      <c r="T90" s="50">
        <v>0.76597222222222205</v>
      </c>
      <c r="U90" s="50">
        <v>0.79930555555555538</v>
      </c>
      <c r="V90" s="653">
        <v>23</v>
      </c>
      <c r="W90" s="650">
        <f t="shared" si="60"/>
        <v>47.999999999999986</v>
      </c>
      <c r="X90" s="188">
        <v>0.75416666666666676</v>
      </c>
      <c r="Y90" s="188">
        <v>0.76527777777777783</v>
      </c>
      <c r="Z90" s="54"/>
      <c r="AA90" s="54"/>
      <c r="AB90" s="879"/>
      <c r="AC90" s="879"/>
      <c r="AD90" s="667"/>
      <c r="AE90" s="667"/>
      <c r="AF90" s="48">
        <f t="shared" si="61"/>
        <v>-303.74999999999955</v>
      </c>
      <c r="AG90" s="657">
        <f t="shared" si="62"/>
        <v>0.79750000000000032</v>
      </c>
      <c r="AH90" s="894"/>
    </row>
    <row r="91" spans="1:34" ht="19.2" customHeight="1">
      <c r="A91" s="903"/>
      <c r="B91" s="110" t="s">
        <v>132</v>
      </c>
      <c r="C91" s="663"/>
      <c r="D91" s="42" t="s">
        <v>75</v>
      </c>
      <c r="E91" s="43"/>
      <c r="F91" s="362">
        <v>53.68</v>
      </c>
      <c r="G91" s="44">
        <v>942</v>
      </c>
      <c r="H91" s="84">
        <f t="shared" si="54"/>
        <v>50566.559999999998</v>
      </c>
      <c r="I91" s="189"/>
      <c r="J91" s="87">
        <v>20</v>
      </c>
      <c r="K91" s="57">
        <v>1500</v>
      </c>
      <c r="L91" s="86">
        <v>75</v>
      </c>
      <c r="M91" s="656">
        <v>20</v>
      </c>
      <c r="N91" s="57">
        <f t="shared" si="55"/>
        <v>1202.5531914893618</v>
      </c>
      <c r="O91" s="183">
        <f t="shared" si="56"/>
        <v>60.12765957446809</v>
      </c>
      <c r="P91" s="54">
        <f t="shared" si="57"/>
        <v>0</v>
      </c>
      <c r="Q91" s="88">
        <f t="shared" si="58"/>
        <v>-14.87234042553191</v>
      </c>
      <c r="R91" s="185">
        <f t="shared" si="59"/>
        <v>0.80170212765957449</v>
      </c>
      <c r="S91" s="895"/>
      <c r="T91" s="50">
        <v>0.80416666666666647</v>
      </c>
      <c r="U91" s="50">
        <v>0.83680555555555536</v>
      </c>
      <c r="V91" s="653">
        <v>7</v>
      </c>
      <c r="W91" s="650">
        <f t="shared" si="60"/>
        <v>46.999999999999993</v>
      </c>
      <c r="X91" s="115"/>
      <c r="Y91" s="115"/>
      <c r="Z91" s="54"/>
      <c r="AA91" s="54"/>
      <c r="AB91" s="879"/>
      <c r="AC91" s="879"/>
      <c r="AD91" s="667"/>
      <c r="AE91" s="667"/>
      <c r="AF91" s="48">
        <f t="shared" si="61"/>
        <v>-297.44680851063822</v>
      </c>
      <c r="AG91" s="657">
        <f t="shared" si="62"/>
        <v>0.80170212765957449</v>
      </c>
      <c r="AH91" s="895"/>
    </row>
    <row r="92" spans="1:34" ht="19.2" customHeight="1">
      <c r="A92" s="903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895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879"/>
      <c r="AC92" s="879"/>
      <c r="AD92" s="667"/>
      <c r="AE92" s="667"/>
      <c r="AF92" s="48">
        <f t="shared" si="61"/>
        <v>0</v>
      </c>
      <c r="AG92" s="657" t="e">
        <f t="shared" si="62"/>
        <v>#DIV/0!</v>
      </c>
      <c r="AH92" s="895"/>
    </row>
    <row r="93" spans="1:34" ht="19.2" customHeight="1">
      <c r="A93" s="903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904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879"/>
      <c r="AC93" s="879"/>
      <c r="AD93" s="667"/>
      <c r="AE93" s="667"/>
      <c r="AF93" s="48">
        <f t="shared" si="61"/>
        <v>0</v>
      </c>
      <c r="AG93" s="657" t="e">
        <f t="shared" si="62"/>
        <v>#DIV/0!</v>
      </c>
      <c r="AH93" s="895"/>
    </row>
    <row r="94" spans="1:34" ht="19.2" customHeight="1">
      <c r="A94" s="903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904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879"/>
      <c r="AC94" s="879"/>
      <c r="AD94" s="667"/>
      <c r="AE94" s="667"/>
      <c r="AF94" s="48">
        <f t="shared" si="61"/>
        <v>0</v>
      </c>
      <c r="AG94" s="657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1360</v>
      </c>
      <c r="D95" s="875" t="s">
        <v>1348</v>
      </c>
      <c r="E95" s="875"/>
      <c r="F95" s="356"/>
      <c r="G95" s="70"/>
      <c r="H95" s="201"/>
      <c r="I95" s="103"/>
      <c r="J95" s="202">
        <v>18.666666666666668</v>
      </c>
      <c r="K95" s="202">
        <v>1563.3333333333333</v>
      </c>
      <c r="L95" s="203">
        <v>83.71775025799792</v>
      </c>
      <c r="M95" s="202">
        <f t="shared" ref="M95:O95" si="63">AVERAGE(M83:M94)</f>
        <v>18.555555555555557</v>
      </c>
      <c r="N95" s="202">
        <f t="shared" si="63"/>
        <v>1380.3900725471817</v>
      </c>
      <c r="O95" s="203">
        <f t="shared" si="63"/>
        <v>74.37177569947761</v>
      </c>
      <c r="P95" s="204">
        <f>M95-J95</f>
        <v>-0.11111111111111072</v>
      </c>
      <c r="Q95" s="205">
        <f t="shared" ref="Q95:Q102" si="64">O95-L95</f>
        <v>-9.3459745585203109</v>
      </c>
      <c r="R95" s="206">
        <f>O95/L95</f>
        <v>0.88836328580595791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-182.94326078615154</v>
      </c>
      <c r="AG95" s="658">
        <f t="shared" si="62"/>
        <v>0.8829787244438263</v>
      </c>
      <c r="AH95" s="895"/>
    </row>
    <row r="96" spans="1:34" ht="19.2" customHeight="1">
      <c r="A96" s="905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1831</v>
      </c>
      <c r="H96" s="45">
        <f t="shared" ref="H96:H105" si="65">F96*G96</f>
        <v>53941.26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2" si="66">G96/W96*60</f>
        <v>1156.4210526315792</v>
      </c>
      <c r="O96" s="47">
        <f t="shared" ref="O96:O102" si="67">N96/M96</f>
        <v>72.276315789473699</v>
      </c>
      <c r="P96" s="48">
        <f t="shared" ref="P96:P102" si="68">M96-J96</f>
        <v>0</v>
      </c>
      <c r="Q96" s="49">
        <f t="shared" si="64"/>
        <v>-14.286184210526301</v>
      </c>
      <c r="R96" s="657">
        <f t="shared" ref="R96:R102" si="69">O96/L96</f>
        <v>0.83496104883146516</v>
      </c>
      <c r="S96" s="894">
        <f>R108</f>
        <v>0.88191412999233731</v>
      </c>
      <c r="T96" s="89">
        <v>0.33333333333333331</v>
      </c>
      <c r="U96" s="89">
        <v>0.39930555555555552</v>
      </c>
      <c r="V96" s="667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879"/>
      <c r="AC96" s="879"/>
      <c r="AD96" s="667"/>
      <c r="AE96" s="667"/>
      <c r="AF96" s="54">
        <f t="shared" si="61"/>
        <v>-228.57894736842081</v>
      </c>
      <c r="AG96" s="660">
        <f t="shared" si="62"/>
        <v>0.83496104883146516</v>
      </c>
      <c r="AH96" s="878">
        <f>AG108</f>
        <v>0.87815672295908864</v>
      </c>
    </row>
    <row r="97" spans="1:34" s="215" customFormat="1" ht="19.2" customHeight="1">
      <c r="A97" s="905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3705</v>
      </c>
      <c r="H97" s="210">
        <f t="shared" si="65"/>
        <v>107864.22018348622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1372.2222222222217</v>
      </c>
      <c r="O97" s="47">
        <f t="shared" si="67"/>
        <v>68.611111111111086</v>
      </c>
      <c r="P97" s="48">
        <f t="shared" si="68"/>
        <v>0</v>
      </c>
      <c r="Q97" s="49">
        <f t="shared" si="64"/>
        <v>-0.63888888888891415</v>
      </c>
      <c r="R97" s="657">
        <f t="shared" si="69"/>
        <v>0.99077416766947413</v>
      </c>
      <c r="S97" s="894"/>
      <c r="T97" s="211">
        <v>0.41527777777777775</v>
      </c>
      <c r="U97" s="211">
        <v>0.52777777777777779</v>
      </c>
      <c r="V97" s="212">
        <v>23</v>
      </c>
      <c r="W97" s="90">
        <f t="shared" si="70"/>
        <v>162.00000000000006</v>
      </c>
      <c r="X97" s="53">
        <v>0.40416666666666662</v>
      </c>
      <c r="Y97" s="53">
        <v>0.41388888888888892</v>
      </c>
      <c r="Z97" s="54"/>
      <c r="AA97" s="54"/>
      <c r="AB97" s="879"/>
      <c r="AC97" s="879"/>
      <c r="AD97" s="212"/>
      <c r="AE97" s="212"/>
      <c r="AF97" s="213">
        <f t="shared" si="61"/>
        <v>-12.777777777778283</v>
      </c>
      <c r="AG97" s="214">
        <f t="shared" si="62"/>
        <v>0.99077416766947413</v>
      </c>
      <c r="AH97" s="878"/>
    </row>
    <row r="98" spans="1:34" s="218" customFormat="1" ht="19.2" customHeight="1">
      <c r="A98" s="905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364</v>
      </c>
      <c r="H98" s="210">
        <f t="shared" si="65"/>
        <v>28155.399999999998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1092.0000000000039</v>
      </c>
      <c r="O98" s="47">
        <f t="shared" si="67"/>
        <v>60.666666666666885</v>
      </c>
      <c r="P98" s="48">
        <f t="shared" si="68"/>
        <v>-1</v>
      </c>
      <c r="Q98" s="49">
        <f t="shared" si="64"/>
        <v>-15.122807017543636</v>
      </c>
      <c r="R98" s="657">
        <f t="shared" si="69"/>
        <v>0.80046296296296593</v>
      </c>
      <c r="S98" s="894"/>
      <c r="T98" s="89">
        <v>0.56805555555555554</v>
      </c>
      <c r="U98" s="89">
        <v>0.58194444444444438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879"/>
      <c r="AC98" s="879"/>
      <c r="AD98" s="667"/>
      <c r="AE98" s="667"/>
      <c r="AF98" s="54">
        <f t="shared" si="61"/>
        <v>-347.99999999999613</v>
      </c>
      <c r="AG98" s="660">
        <f t="shared" si="62"/>
        <v>0.75833333333333597</v>
      </c>
      <c r="AH98" s="878"/>
    </row>
    <row r="99" spans="1:34" ht="19.2" customHeight="1">
      <c r="A99" s="905"/>
      <c r="B99" s="653" t="s">
        <v>128</v>
      </c>
      <c r="C99" s="81"/>
      <c r="D99" s="82" t="s">
        <v>58</v>
      </c>
      <c r="E99" s="83"/>
      <c r="F99" s="366">
        <v>77.34</v>
      </c>
      <c r="G99" s="57">
        <v>917</v>
      </c>
      <c r="H99" s="210">
        <f t="shared" si="65"/>
        <v>70920.78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1279.5348837209301</v>
      </c>
      <c r="O99" s="47">
        <f t="shared" si="67"/>
        <v>71.085271317829452</v>
      </c>
      <c r="P99" s="48">
        <f t="shared" si="68"/>
        <v>0</v>
      </c>
      <c r="Q99" s="49">
        <f t="shared" si="64"/>
        <v>-8.9147286821705478</v>
      </c>
      <c r="R99" s="657">
        <f t="shared" si="69"/>
        <v>0.88856589147286813</v>
      </c>
      <c r="S99" s="894"/>
      <c r="T99" s="89">
        <v>0.58611111111111103</v>
      </c>
      <c r="U99" s="89">
        <v>0.61597222222222214</v>
      </c>
      <c r="V99" s="667">
        <v>6</v>
      </c>
      <c r="W99" s="90">
        <f t="shared" si="70"/>
        <v>43.000000000000007</v>
      </c>
      <c r="X99" s="180"/>
      <c r="Y99" s="180"/>
      <c r="Z99" s="124"/>
      <c r="AA99" s="124"/>
      <c r="AB99" s="879"/>
      <c r="AC99" s="879"/>
      <c r="AD99" s="667"/>
      <c r="AE99" s="667"/>
      <c r="AF99" s="213">
        <f t="shared" si="61"/>
        <v>-160.46511627906989</v>
      </c>
      <c r="AG99" s="214">
        <f t="shared" si="62"/>
        <v>0.88856589147286813</v>
      </c>
      <c r="AH99" s="878"/>
    </row>
    <row r="100" spans="1:34" s="218" customFormat="1" ht="19.2" customHeight="1">
      <c r="A100" s="905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3059.2000000000003</v>
      </c>
      <c r="H100" s="210">
        <f t="shared" si="65"/>
        <v>157365.24800000002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1301.7872340425536</v>
      </c>
      <c r="O100" s="47">
        <f t="shared" si="67"/>
        <v>65.089361702127675</v>
      </c>
      <c r="P100" s="48">
        <f t="shared" si="68"/>
        <v>0</v>
      </c>
      <c r="Q100" s="49">
        <f t="shared" si="64"/>
        <v>-6.9106382978723246</v>
      </c>
      <c r="R100" s="657">
        <f t="shared" si="69"/>
        <v>0.90401891252955102</v>
      </c>
      <c r="S100" s="894"/>
      <c r="T100" s="211">
        <v>0.63194444444444442</v>
      </c>
      <c r="U100" s="211">
        <v>0.72986111111111107</v>
      </c>
      <c r="V100" s="212">
        <v>23</v>
      </c>
      <c r="W100" s="90">
        <f t="shared" si="70"/>
        <v>140.99999999999997</v>
      </c>
      <c r="X100" s="219">
        <v>0.62083333333333335</v>
      </c>
      <c r="Y100" s="219">
        <v>0.63055555555555554</v>
      </c>
      <c r="Z100" s="217"/>
      <c r="AA100" s="217"/>
      <c r="AB100" s="879"/>
      <c r="AC100" s="879"/>
      <c r="AD100" s="667"/>
      <c r="AE100" s="667"/>
      <c r="AF100" s="54">
        <f t="shared" si="61"/>
        <v>-138.21276595744644</v>
      </c>
      <c r="AG100" s="660">
        <f t="shared" si="62"/>
        <v>0.90401891252955113</v>
      </c>
      <c r="AH100" s="878"/>
    </row>
    <row r="101" spans="1:34" s="218" customFormat="1" ht="19.2" customHeight="1">
      <c r="A101" s="905"/>
      <c r="B101" s="653" t="s">
        <v>129</v>
      </c>
      <c r="C101" s="55"/>
      <c r="D101" s="82" t="s">
        <v>210</v>
      </c>
      <c r="E101" s="83"/>
      <c r="F101" s="366">
        <v>44.3</v>
      </c>
      <c r="G101" s="57">
        <v>917.28000000000009</v>
      </c>
      <c r="H101" s="210">
        <f t="shared" si="65"/>
        <v>40635.504000000001</v>
      </c>
      <c r="I101" s="667"/>
      <c r="J101" s="46">
        <v>18</v>
      </c>
      <c r="K101" s="44">
        <v>1565</v>
      </c>
      <c r="L101" s="47">
        <v>86.944444444444443</v>
      </c>
      <c r="M101" s="87">
        <v>18</v>
      </c>
      <c r="N101" s="44">
        <f t="shared" si="66"/>
        <v>1411.1999999999994</v>
      </c>
      <c r="O101" s="47">
        <f t="shared" si="67"/>
        <v>78.399999999999963</v>
      </c>
      <c r="P101" s="48">
        <f t="shared" si="68"/>
        <v>0</v>
      </c>
      <c r="Q101" s="49">
        <f t="shared" si="64"/>
        <v>-8.5444444444444798</v>
      </c>
      <c r="R101" s="657">
        <f t="shared" si="69"/>
        <v>0.90172523961661299</v>
      </c>
      <c r="S101" s="894"/>
      <c r="T101" s="211">
        <v>0.7451388888888888</v>
      </c>
      <c r="U101" s="89">
        <v>0.77222222222222214</v>
      </c>
      <c r="V101" s="212">
        <v>22</v>
      </c>
      <c r="W101" s="90">
        <f t="shared" si="70"/>
        <v>39.000000000000021</v>
      </c>
      <c r="X101" s="220">
        <v>0.73472222222222217</v>
      </c>
      <c r="Y101" s="220">
        <v>0.74444444444444446</v>
      </c>
      <c r="Z101" s="217"/>
      <c r="AA101" s="217"/>
      <c r="AB101" s="879"/>
      <c r="AC101" s="879"/>
      <c r="AD101" s="667">
        <v>1</v>
      </c>
      <c r="AE101" s="667"/>
      <c r="AF101" s="213">
        <f t="shared" si="61"/>
        <v>-153.80000000000064</v>
      </c>
      <c r="AG101" s="214">
        <f t="shared" si="62"/>
        <v>0.90172523961661299</v>
      </c>
      <c r="AH101" s="878"/>
    </row>
    <row r="102" spans="1:34" s="218" customFormat="1" ht="19.2" customHeight="1">
      <c r="A102" s="905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2022</v>
      </c>
      <c r="H102" s="210">
        <f t="shared" si="65"/>
        <v>103243.32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1304.5161290322583</v>
      </c>
      <c r="O102" s="47">
        <f t="shared" si="67"/>
        <v>81.532258064516142</v>
      </c>
      <c r="P102" s="48">
        <f t="shared" si="68"/>
        <v>0</v>
      </c>
      <c r="Q102" s="49">
        <f t="shared" si="64"/>
        <v>-12.217741935483858</v>
      </c>
      <c r="R102" s="657">
        <f t="shared" si="69"/>
        <v>0.86967741935483889</v>
      </c>
      <c r="S102" s="894"/>
      <c r="T102" s="211">
        <v>0.77708333333333324</v>
      </c>
      <c r="U102" s="211">
        <v>0.84166666666666656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879"/>
      <c r="AC102" s="879"/>
      <c r="AD102" s="667"/>
      <c r="AE102" s="667"/>
      <c r="AF102" s="54">
        <f t="shared" si="61"/>
        <v>-195.48387096774172</v>
      </c>
      <c r="AG102" s="660">
        <f t="shared" si="62"/>
        <v>0.86967741935483889</v>
      </c>
      <c r="AH102" s="878"/>
    </row>
    <row r="103" spans="1:34" s="218" customFormat="1" ht="19.2" customHeight="1">
      <c r="A103" s="905"/>
      <c r="B103" s="65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57"/>
      <c r="S103" s="894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879"/>
      <c r="AC103" s="879"/>
      <c r="AD103" s="667"/>
      <c r="AE103" s="667"/>
      <c r="AF103" s="54">
        <f t="shared" si="61"/>
        <v>0</v>
      </c>
      <c r="AG103" s="660" t="e">
        <f t="shared" si="62"/>
        <v>#DIV/0!</v>
      </c>
      <c r="AH103" s="878"/>
    </row>
    <row r="104" spans="1:34" s="218" customFormat="1" ht="19.2" customHeight="1">
      <c r="A104" s="905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67"/>
      <c r="AE104" s="667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67"/>
      <c r="AE105" s="667"/>
      <c r="AF105" s="54">
        <f t="shared" si="61"/>
        <v>0</v>
      </c>
      <c r="AG105" s="660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67"/>
      <c r="AE106" s="667"/>
      <c r="AF106" s="54">
        <f t="shared" si="61"/>
        <v>0</v>
      </c>
      <c r="AG106" s="660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67"/>
      <c r="AE107" s="667"/>
      <c r="AF107" s="217"/>
      <c r="AG107" s="660"/>
      <c r="AH107" s="878"/>
    </row>
    <row r="108" spans="1:34" ht="19.2" customHeight="1">
      <c r="A108" s="905"/>
      <c r="B108" s="110">
        <v>0</v>
      </c>
      <c r="C108" s="100" t="s">
        <v>1363</v>
      </c>
      <c r="D108" s="875" t="s">
        <v>1348</v>
      </c>
      <c r="E108" s="875"/>
      <c r="F108" s="367"/>
      <c r="G108" s="101"/>
      <c r="H108" s="102"/>
      <c r="I108" s="103"/>
      <c r="J108" s="101">
        <v>18.142857142857142</v>
      </c>
      <c r="K108" s="101">
        <v>1450.7142857142858</v>
      </c>
      <c r="L108" s="104">
        <v>80.613774018379289</v>
      </c>
      <c r="M108" s="101">
        <f t="shared" ref="M108:O108" si="71">AVERAGE(M96:M107)</f>
        <v>18</v>
      </c>
      <c r="N108" s="101">
        <f t="shared" si="71"/>
        <v>1273.9545030927923</v>
      </c>
      <c r="O108" s="104">
        <f t="shared" si="71"/>
        <v>71.094426378817857</v>
      </c>
      <c r="P108" s="54">
        <f t="shared" ref="P108:P115" si="72">M108-J108</f>
        <v>-0.14285714285714235</v>
      </c>
      <c r="Q108" s="88">
        <f t="shared" ref="Q108:Q115" si="73">O108-L108</f>
        <v>-9.5193476395614312</v>
      </c>
      <c r="R108" s="105">
        <f t="shared" ref="R108:R115" si="74">O108/L108</f>
        <v>0.88191412999233731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-176.75978262149351</v>
      </c>
      <c r="AG108" s="660">
        <f t="shared" si="62"/>
        <v>0.87815672295908864</v>
      </c>
      <c r="AH108" s="878"/>
    </row>
    <row r="109" spans="1:34" ht="19.2" customHeight="1">
      <c r="A109" s="896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2071</v>
      </c>
      <c r="H109" s="45">
        <f t="shared" ref="H109:H119" si="75">F109*G109</f>
        <v>62058.53692201517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1172.2641509433968</v>
      </c>
      <c r="O109" s="47">
        <f t="shared" ref="O109:O115" si="77">N109/M109</f>
        <v>65.125786163522037</v>
      </c>
      <c r="P109" s="48">
        <f t="shared" si="72"/>
        <v>0</v>
      </c>
      <c r="Q109" s="49">
        <f t="shared" si="73"/>
        <v>-1.5408805031446349</v>
      </c>
      <c r="R109" s="657">
        <f t="shared" si="74"/>
        <v>0.9768867924528305</v>
      </c>
      <c r="S109" s="899">
        <f>R121</f>
        <v>0.90007182520053364</v>
      </c>
      <c r="T109" s="226">
        <v>0.5</v>
      </c>
      <c r="U109" s="226">
        <v>0.57361111111111107</v>
      </c>
      <c r="V109" s="227">
        <v>5</v>
      </c>
      <c r="W109" s="650">
        <f t="shared" si="70"/>
        <v>105.99999999999994</v>
      </c>
      <c r="X109" s="53"/>
      <c r="Y109" s="53"/>
      <c r="Z109" s="54"/>
      <c r="AA109" s="54"/>
      <c r="AB109" s="879"/>
      <c r="AC109" s="879"/>
      <c r="AD109" s="667"/>
      <c r="AE109" s="667"/>
      <c r="AF109" s="48">
        <f t="shared" si="61"/>
        <v>-27.735849056603229</v>
      </c>
      <c r="AG109" s="125">
        <f t="shared" si="62"/>
        <v>0.97688679245283061</v>
      </c>
      <c r="AH109" s="878">
        <f>AG121</f>
        <v>0.90070688394100051</v>
      </c>
    </row>
    <row r="110" spans="1:34" ht="19.2" customHeight="1">
      <c r="A110" s="897"/>
      <c r="B110" s="653" t="s">
        <v>128</v>
      </c>
      <c r="C110" s="175"/>
      <c r="D110" s="42" t="s">
        <v>56</v>
      </c>
      <c r="E110" s="177"/>
      <c r="F110" s="355">
        <v>59.34</v>
      </c>
      <c r="G110" s="174">
        <v>1071</v>
      </c>
      <c r="H110" s="45">
        <f t="shared" si="75"/>
        <v>63553.140000000007</v>
      </c>
      <c r="I110" s="653"/>
      <c r="J110" s="46">
        <v>17</v>
      </c>
      <c r="K110" s="44">
        <v>1440</v>
      </c>
      <c r="L110" s="47">
        <v>84.705882352941174</v>
      </c>
      <c r="M110" s="651">
        <v>17</v>
      </c>
      <c r="N110" s="44">
        <f t="shared" si="76"/>
        <v>1285.2000000000003</v>
      </c>
      <c r="O110" s="47">
        <f t="shared" si="77"/>
        <v>75.600000000000023</v>
      </c>
      <c r="P110" s="48">
        <f t="shared" si="72"/>
        <v>0</v>
      </c>
      <c r="Q110" s="49">
        <f t="shared" si="73"/>
        <v>-9.1058823529411512</v>
      </c>
      <c r="R110" s="657">
        <f t="shared" si="74"/>
        <v>0.89250000000000029</v>
      </c>
      <c r="S110" s="885"/>
      <c r="T110" s="226">
        <v>0.57847222222222217</v>
      </c>
      <c r="U110" s="226">
        <v>0.61319444444444438</v>
      </c>
      <c r="V110" s="227">
        <v>7</v>
      </c>
      <c r="W110" s="650">
        <f t="shared" si="70"/>
        <v>49.999999999999986</v>
      </c>
      <c r="X110" s="188"/>
      <c r="Y110" s="188"/>
      <c r="Z110" s="54"/>
      <c r="AA110" s="54"/>
      <c r="AB110" s="879"/>
      <c r="AC110" s="879"/>
      <c r="AD110" s="667"/>
      <c r="AE110" s="667"/>
      <c r="AF110" s="48">
        <f t="shared" si="61"/>
        <v>-154.79999999999973</v>
      </c>
      <c r="AG110" s="125">
        <f t="shared" si="62"/>
        <v>0.89250000000000018</v>
      </c>
      <c r="AH110" s="878"/>
    </row>
    <row r="111" spans="1:34" ht="19.2" customHeight="1">
      <c r="A111" s="897"/>
      <c r="B111" s="653" t="s">
        <v>128</v>
      </c>
      <c r="C111" s="175"/>
      <c r="D111" s="176" t="s">
        <v>57</v>
      </c>
      <c r="E111" s="177"/>
      <c r="F111" s="355">
        <v>71.55</v>
      </c>
      <c r="G111" s="57">
        <v>1139</v>
      </c>
      <c r="H111" s="45">
        <f t="shared" si="75"/>
        <v>81495.45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1242.5454545454552</v>
      </c>
      <c r="O111" s="47">
        <f t="shared" si="77"/>
        <v>69.03030303030306</v>
      </c>
      <c r="P111" s="48">
        <f t="shared" si="72"/>
        <v>0</v>
      </c>
      <c r="Q111" s="49">
        <f t="shared" si="73"/>
        <v>-7.9141414141413833</v>
      </c>
      <c r="R111" s="657">
        <f t="shared" si="74"/>
        <v>0.89714473252379434</v>
      </c>
      <c r="S111" s="885"/>
      <c r="T111" s="226">
        <v>0.62916666666666665</v>
      </c>
      <c r="U111" s="226">
        <v>0.66736111111111107</v>
      </c>
      <c r="V111" s="227">
        <v>23</v>
      </c>
      <c r="W111" s="650">
        <f t="shared" si="70"/>
        <v>54.999999999999964</v>
      </c>
      <c r="X111" s="53">
        <v>0.61805555555555558</v>
      </c>
      <c r="Y111" s="53">
        <v>0.62847222222222221</v>
      </c>
      <c r="Z111" s="54"/>
      <c r="AA111" s="54"/>
      <c r="AB111" s="879"/>
      <c r="AC111" s="879"/>
      <c r="AD111" s="667"/>
      <c r="AE111" s="667"/>
      <c r="AF111" s="48">
        <f t="shared" si="61"/>
        <v>-142.45454545454481</v>
      </c>
      <c r="AG111" s="125">
        <f t="shared" si="62"/>
        <v>0.89714473252379434</v>
      </c>
      <c r="AH111" s="878"/>
    </row>
    <row r="112" spans="1:34" ht="19.2" customHeight="1">
      <c r="A112" s="897"/>
      <c r="B112" s="653" t="s">
        <v>128</v>
      </c>
      <c r="C112" s="175"/>
      <c r="D112" s="176" t="s">
        <v>59</v>
      </c>
      <c r="E112" s="83"/>
      <c r="F112" s="355">
        <v>59.54</v>
      </c>
      <c r="G112" s="57">
        <v>1757</v>
      </c>
      <c r="H112" s="45">
        <f t="shared" si="75"/>
        <v>104611.78</v>
      </c>
      <c r="I112" s="667"/>
      <c r="J112" s="46">
        <v>18</v>
      </c>
      <c r="K112" s="44">
        <v>1385</v>
      </c>
      <c r="L112" s="47">
        <v>76.944444444444443</v>
      </c>
      <c r="M112" s="651">
        <v>18</v>
      </c>
      <c r="N112" s="44">
        <f t="shared" si="76"/>
        <v>1225.8139534883719</v>
      </c>
      <c r="O112" s="47">
        <f t="shared" si="77"/>
        <v>68.100775193798441</v>
      </c>
      <c r="P112" s="48">
        <f t="shared" si="72"/>
        <v>0</v>
      </c>
      <c r="Q112" s="49">
        <f t="shared" si="73"/>
        <v>-8.843669250646002</v>
      </c>
      <c r="R112" s="657">
        <f t="shared" si="74"/>
        <v>0.88506422634539494</v>
      </c>
      <c r="S112" s="885"/>
      <c r="T112" s="226">
        <v>0.67152777777777772</v>
      </c>
      <c r="U112" s="226">
        <v>0.73124999999999996</v>
      </c>
      <c r="V112" s="227">
        <v>6</v>
      </c>
      <c r="W112" s="650">
        <f t="shared" si="70"/>
        <v>86.000000000000014</v>
      </c>
      <c r="X112" s="216"/>
      <c r="Y112" s="216"/>
      <c r="Z112" s="54"/>
      <c r="AA112" s="54"/>
      <c r="AB112" s="879"/>
      <c r="AC112" s="879"/>
      <c r="AD112" s="667"/>
      <c r="AE112" s="667"/>
      <c r="AF112" s="48">
        <f t="shared" si="61"/>
        <v>-159.18604651162809</v>
      </c>
      <c r="AG112" s="125">
        <f t="shared" si="62"/>
        <v>0.88506422634539483</v>
      </c>
      <c r="AH112" s="878"/>
    </row>
    <row r="113" spans="1:34" s="218" customFormat="1" ht="19.2" customHeight="1">
      <c r="A113" s="897"/>
      <c r="B113" s="653" t="s">
        <v>132</v>
      </c>
      <c r="C113" s="175"/>
      <c r="D113" s="176" t="s">
        <v>81</v>
      </c>
      <c r="E113" s="83"/>
      <c r="F113" s="355">
        <v>55.56</v>
      </c>
      <c r="G113" s="57">
        <v>1046</v>
      </c>
      <c r="H113" s="45">
        <f t="shared" si="75"/>
        <v>58115.76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1280.8163265306125</v>
      </c>
      <c r="O113" s="47">
        <f t="shared" si="77"/>
        <v>80.051020408163282</v>
      </c>
      <c r="P113" s="48">
        <f t="shared" si="72"/>
        <v>0</v>
      </c>
      <c r="Q113" s="49">
        <f t="shared" si="73"/>
        <v>-9.9489795918367179</v>
      </c>
      <c r="R113" s="657">
        <f t="shared" si="74"/>
        <v>0.88945578231292532</v>
      </c>
      <c r="S113" s="885"/>
      <c r="T113" s="226">
        <v>0.7715277777777777</v>
      </c>
      <c r="U113" s="226">
        <v>0.80555555555555547</v>
      </c>
      <c r="V113" s="227">
        <v>5</v>
      </c>
      <c r="W113" s="650">
        <f t="shared" si="70"/>
        <v>48.999999999999986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-159.18367346938749</v>
      </c>
      <c r="AG113" s="125">
        <f t="shared" si="62"/>
        <v>0.88945578231292532</v>
      </c>
      <c r="AH113" s="878"/>
    </row>
    <row r="114" spans="1:34" s="218" customFormat="1" ht="19.2" customHeight="1">
      <c r="A114" s="897"/>
      <c r="B114" s="653" t="s">
        <v>132</v>
      </c>
      <c r="C114" s="175"/>
      <c r="D114" s="176" t="s">
        <v>814</v>
      </c>
      <c r="E114" s="43"/>
      <c r="F114" s="355">
        <v>54.09</v>
      </c>
      <c r="G114" s="44">
        <v>1336</v>
      </c>
      <c r="H114" s="45">
        <f t="shared" si="75"/>
        <v>72264.240000000005</v>
      </c>
      <c r="I114" s="667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6"/>
        <v>1272.3809523809537</v>
      </c>
      <c r="O114" s="47">
        <f t="shared" si="77"/>
        <v>79.523809523809604</v>
      </c>
      <c r="P114" s="48">
        <f t="shared" si="72"/>
        <v>0</v>
      </c>
      <c r="Q114" s="49">
        <f t="shared" si="73"/>
        <v>-10.476190476190396</v>
      </c>
      <c r="R114" s="657">
        <f t="shared" si="74"/>
        <v>0.88359788359788449</v>
      </c>
      <c r="S114" s="885"/>
      <c r="T114" s="226">
        <v>0.81041666666666656</v>
      </c>
      <c r="U114" s="226">
        <v>0.85416666666666652</v>
      </c>
      <c r="V114" s="227">
        <v>7</v>
      </c>
      <c r="W114" s="650">
        <f t="shared" si="70"/>
        <v>62.999999999999936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-167.61904761904634</v>
      </c>
      <c r="AG114" s="125">
        <f t="shared" si="62"/>
        <v>0.88359788359788449</v>
      </c>
      <c r="AH114" s="878"/>
    </row>
    <row r="115" spans="1:34" s="218" customFormat="1" ht="19.2" customHeight="1">
      <c r="A115" s="897"/>
      <c r="B115" s="653" t="s">
        <v>132</v>
      </c>
      <c r="C115" s="175"/>
      <c r="D115" s="82" t="s">
        <v>1277</v>
      </c>
      <c r="E115" s="83"/>
      <c r="F115" s="355">
        <v>52.21</v>
      </c>
      <c r="G115" s="229">
        <v>2998</v>
      </c>
      <c r="H115" s="45">
        <f t="shared" si="75"/>
        <v>156525.58000000002</v>
      </c>
      <c r="I115" s="667"/>
      <c r="J115" s="46">
        <v>17</v>
      </c>
      <c r="K115" s="44">
        <v>1440</v>
      </c>
      <c r="L115" s="47">
        <v>84.705882352941174</v>
      </c>
      <c r="M115" s="656">
        <v>17</v>
      </c>
      <c r="N115" s="44">
        <f t="shared" si="76"/>
        <v>1284.8571428571431</v>
      </c>
      <c r="O115" s="47">
        <f t="shared" si="77"/>
        <v>75.579831932773118</v>
      </c>
      <c r="P115" s="48">
        <f t="shared" si="72"/>
        <v>0</v>
      </c>
      <c r="Q115" s="49">
        <f t="shared" si="73"/>
        <v>-9.1260504201680561</v>
      </c>
      <c r="R115" s="657">
        <f t="shared" si="74"/>
        <v>0.89226190476190492</v>
      </c>
      <c r="S115" s="885"/>
      <c r="T115" s="226">
        <v>0.86944444444444424</v>
      </c>
      <c r="U115" s="226">
        <v>0.96666666666666645</v>
      </c>
      <c r="V115" s="227">
        <v>22</v>
      </c>
      <c r="W115" s="650">
        <f t="shared" si="70"/>
        <v>139.99999999999997</v>
      </c>
      <c r="X115" s="216">
        <v>0.85833333333333339</v>
      </c>
      <c r="Y115" s="216">
        <v>0.86805555555555547</v>
      </c>
      <c r="Z115" s="217"/>
      <c r="AA115" s="217"/>
      <c r="AB115" s="879"/>
      <c r="AC115" s="879"/>
      <c r="AD115" s="221"/>
      <c r="AE115" s="221"/>
      <c r="AF115" s="48">
        <f t="shared" si="61"/>
        <v>-155.14285714285688</v>
      </c>
      <c r="AG115" s="125">
        <f t="shared" si="62"/>
        <v>0.89226190476190492</v>
      </c>
      <c r="AH115" s="878"/>
    </row>
    <row r="116" spans="1:34" s="218" customFormat="1" ht="19.2" customHeight="1">
      <c r="A116" s="897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/>
      <c r="N116" s="44"/>
      <c r="O116" s="47"/>
      <c r="P116" s="48"/>
      <c r="Q116" s="49"/>
      <c r="R116" s="657"/>
      <c r="S116" s="885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0</v>
      </c>
      <c r="AG116" s="125" t="e">
        <f t="shared" si="62"/>
        <v>#DIV/0!</v>
      </c>
      <c r="AH116" s="878"/>
    </row>
    <row r="117" spans="1:34" s="218" customFormat="1" ht="19.2" customHeight="1">
      <c r="A117" s="897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885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885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885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885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17.142857142857142</v>
      </c>
      <c r="K121" s="202">
        <v>1390</v>
      </c>
      <c r="L121" s="203">
        <v>81.423902894491135</v>
      </c>
      <c r="M121" s="202">
        <f t="shared" ref="M121:O121" si="78">AVERAGE(M109:M120)</f>
        <v>17.142857142857142</v>
      </c>
      <c r="N121" s="202">
        <f t="shared" si="78"/>
        <v>1251.9825686779907</v>
      </c>
      <c r="O121" s="203">
        <f t="shared" si="78"/>
        <v>73.287360893195654</v>
      </c>
      <c r="P121" s="48">
        <f t="shared" ref="P121:P129" si="79">M121-J121</f>
        <v>0</v>
      </c>
      <c r="Q121" s="49">
        <f t="shared" ref="Q121:Q129" si="80">O121-L121</f>
        <v>-8.1365420012954814</v>
      </c>
      <c r="R121" s="172">
        <f t="shared" ref="R121:R129" si="81">O121/L121</f>
        <v>0.90007182520053364</v>
      </c>
      <c r="S121" s="893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-138.01743132200932</v>
      </c>
      <c r="AG121" s="125">
        <f>N121/K121</f>
        <v>0.90070688394100051</v>
      </c>
      <c r="AH121" s="878"/>
    </row>
    <row r="122" spans="1:34" ht="19.2" customHeight="1">
      <c r="A122" s="900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1113</v>
      </c>
      <c r="H122" s="45">
        <f t="shared" ref="H122:H132" si="82">F122*G122</f>
        <v>62806.59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1309.4117647058829</v>
      </c>
      <c r="O122" s="237">
        <f t="shared" ref="O122:O129" si="84">N122/M122</f>
        <v>72.745098039215719</v>
      </c>
      <c r="P122" s="108">
        <f t="shared" si="79"/>
        <v>0</v>
      </c>
      <c r="Q122" s="182">
        <f t="shared" si="80"/>
        <v>-10.588235294117609</v>
      </c>
      <c r="R122" s="109">
        <f t="shared" si="81"/>
        <v>0.87294117647058866</v>
      </c>
      <c r="S122" s="894">
        <f>R134</f>
        <v>0.90718470813410945</v>
      </c>
      <c r="T122" s="50">
        <v>0.5</v>
      </c>
      <c r="U122" s="50">
        <v>0.53541666666666665</v>
      </c>
      <c r="V122" s="227">
        <v>5</v>
      </c>
      <c r="W122" s="650">
        <f t="shared" si="70"/>
        <v>50.999999999999979</v>
      </c>
      <c r="X122" s="53"/>
      <c r="Y122" s="53"/>
      <c r="Z122" s="54"/>
      <c r="AA122" s="54"/>
      <c r="AB122" s="879"/>
      <c r="AC122" s="879"/>
      <c r="AD122" s="667"/>
      <c r="AE122" s="667"/>
      <c r="AF122" s="48">
        <f t="shared" si="61"/>
        <v>-190.58823529411711</v>
      </c>
      <c r="AG122" s="657">
        <f t="shared" si="62"/>
        <v>0.87294117647058855</v>
      </c>
      <c r="AH122" s="893">
        <f>AG134</f>
        <v>0.90854033117799149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1965</v>
      </c>
      <c r="H123" s="45">
        <f t="shared" si="82"/>
        <v>115286.55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1339.7727272727273</v>
      </c>
      <c r="O123" s="86">
        <f t="shared" si="84"/>
        <v>70.514354066985646</v>
      </c>
      <c r="P123" s="54">
        <f t="shared" si="79"/>
        <v>0</v>
      </c>
      <c r="Q123" s="88">
        <f t="shared" si="80"/>
        <v>-5.275119617224874</v>
      </c>
      <c r="R123" s="660">
        <f t="shared" si="81"/>
        <v>0.9303977272727274</v>
      </c>
      <c r="S123" s="894"/>
      <c r="T123" s="50">
        <v>0.54027777777777775</v>
      </c>
      <c r="U123" s="50">
        <v>0.60138888888888886</v>
      </c>
      <c r="V123" s="227">
        <v>7</v>
      </c>
      <c r="W123" s="650">
        <f t="shared" si="70"/>
        <v>88</v>
      </c>
      <c r="X123" s="53"/>
      <c r="Y123" s="53"/>
      <c r="Z123" s="54"/>
      <c r="AA123" s="54"/>
      <c r="AB123" s="879"/>
      <c r="AC123" s="879"/>
      <c r="AD123" s="667"/>
      <c r="AE123" s="667"/>
      <c r="AF123" s="48">
        <f t="shared" si="61"/>
        <v>-100.22727272727275</v>
      </c>
      <c r="AG123" s="657">
        <f t="shared" si="62"/>
        <v>0.93039772727272729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2363</v>
      </c>
      <c r="H124" s="45">
        <f t="shared" si="82"/>
        <v>140645.76000000001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1312.7777777777785</v>
      </c>
      <c r="O124" s="237">
        <f t="shared" si="84"/>
        <v>62.513227513227548</v>
      </c>
      <c r="P124" s="108">
        <f t="shared" si="79"/>
        <v>0</v>
      </c>
      <c r="Q124" s="182">
        <f t="shared" si="80"/>
        <v>-3.4391534391534009</v>
      </c>
      <c r="R124" s="109">
        <f t="shared" si="81"/>
        <v>0.94785399117529134</v>
      </c>
      <c r="S124" s="901"/>
      <c r="T124" s="50">
        <v>0.61736111111111103</v>
      </c>
      <c r="U124" s="50">
        <v>0.69236111111111098</v>
      </c>
      <c r="V124" s="227">
        <v>23</v>
      </c>
      <c r="W124" s="650">
        <f t="shared" si="70"/>
        <v>107.99999999999994</v>
      </c>
      <c r="X124" s="188">
        <v>0.60555555555555551</v>
      </c>
      <c r="Y124" s="188">
        <v>0.6166666666666667</v>
      </c>
      <c r="Z124" s="54"/>
      <c r="AA124" s="54"/>
      <c r="AB124" s="879"/>
      <c r="AC124" s="879"/>
      <c r="AD124" s="667"/>
      <c r="AE124" s="667"/>
      <c r="AF124" s="108">
        <f t="shared" si="61"/>
        <v>-72.22222222222149</v>
      </c>
      <c r="AG124" s="109">
        <f t="shared" si="62"/>
        <v>0.94785399117529134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1554</v>
      </c>
      <c r="H125" s="45">
        <f t="shared" si="82"/>
        <v>88251.66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1434.4615384615399</v>
      </c>
      <c r="O125" s="237">
        <f t="shared" si="84"/>
        <v>79.692307692307779</v>
      </c>
      <c r="P125" s="108">
        <f t="shared" si="79"/>
        <v>0</v>
      </c>
      <c r="Q125" s="182">
        <f t="shared" si="80"/>
        <v>-11.196581196581107</v>
      </c>
      <c r="R125" s="109">
        <f t="shared" si="81"/>
        <v>0.8768102313334597</v>
      </c>
      <c r="S125" s="901"/>
      <c r="T125" s="50">
        <v>0.73402777777777761</v>
      </c>
      <c r="U125" s="50">
        <v>0.77916666666666645</v>
      </c>
      <c r="V125" s="227">
        <v>8</v>
      </c>
      <c r="W125" s="650">
        <f t="shared" si="70"/>
        <v>64.999999999999929</v>
      </c>
      <c r="X125" s="64"/>
      <c r="Y125" s="64"/>
      <c r="Z125" s="54"/>
      <c r="AA125" s="54"/>
      <c r="AB125" s="879"/>
      <c r="AC125" s="879"/>
      <c r="AD125" s="667"/>
      <c r="AE125" s="667"/>
      <c r="AF125" s="48">
        <f t="shared" si="61"/>
        <v>-201.53846153846007</v>
      </c>
      <c r="AG125" s="657">
        <f t="shared" si="62"/>
        <v>0.87681023133345959</v>
      </c>
      <c r="AH125" s="895"/>
    </row>
    <row r="126" spans="1:34" ht="19.2" customHeight="1">
      <c r="A126" s="900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1191</v>
      </c>
      <c r="H126" s="45">
        <f t="shared" si="82"/>
        <v>67732.17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1458.3673469387761</v>
      </c>
      <c r="O126" s="86">
        <f t="shared" si="84"/>
        <v>81.020408163265344</v>
      </c>
      <c r="P126" s="54">
        <f t="shared" si="79"/>
        <v>0</v>
      </c>
      <c r="Q126" s="88">
        <f t="shared" si="80"/>
        <v>-9.8684807256235416</v>
      </c>
      <c r="R126" s="660">
        <f t="shared" si="81"/>
        <v>0.89142258370340843</v>
      </c>
      <c r="S126" s="901"/>
      <c r="T126" s="50">
        <v>0.78263888888888866</v>
      </c>
      <c r="U126" s="50">
        <v>0.81666666666666643</v>
      </c>
      <c r="V126" s="227">
        <v>5</v>
      </c>
      <c r="W126" s="650">
        <f t="shared" si="70"/>
        <v>48.999999999999986</v>
      </c>
      <c r="X126" s="64"/>
      <c r="Y126" s="64"/>
      <c r="Z126" s="54"/>
      <c r="AA126" s="54"/>
      <c r="AB126" s="879"/>
      <c r="AC126" s="879"/>
      <c r="AD126" s="667"/>
      <c r="AE126" s="667"/>
      <c r="AF126" s="108">
        <f t="shared" si="61"/>
        <v>-177.63265306122389</v>
      </c>
      <c r="AG126" s="109">
        <f t="shared" si="62"/>
        <v>0.89142258370340843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1375.3846153846168</v>
      </c>
      <c r="O127" s="86">
        <f t="shared" si="84"/>
        <v>72.388663967611407</v>
      </c>
      <c r="P127" s="54">
        <f t="shared" si="79"/>
        <v>0</v>
      </c>
      <c r="Q127" s="88">
        <f t="shared" si="80"/>
        <v>-3.4008097165991131</v>
      </c>
      <c r="R127" s="660">
        <f t="shared" si="81"/>
        <v>0.95512820512820618</v>
      </c>
      <c r="S127" s="901"/>
      <c r="T127" s="50">
        <v>0.82152777777777752</v>
      </c>
      <c r="U127" s="50">
        <v>0.86666666666666636</v>
      </c>
      <c r="V127" s="653">
        <v>7</v>
      </c>
      <c r="W127" s="650">
        <f t="shared" si="70"/>
        <v>64.999999999999929</v>
      </c>
      <c r="X127" s="64"/>
      <c r="Y127" s="64"/>
      <c r="Z127" s="54"/>
      <c r="AA127" s="54"/>
      <c r="AB127" s="879"/>
      <c r="AC127" s="879"/>
      <c r="AD127" s="667"/>
      <c r="AE127" s="667"/>
      <c r="AF127" s="108">
        <f t="shared" si="61"/>
        <v>-64.615384615383164</v>
      </c>
      <c r="AG127" s="109">
        <f t="shared" si="62"/>
        <v>0.95512820512820618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1347</v>
      </c>
      <c r="H128" s="45">
        <f t="shared" si="82"/>
        <v>68252.490000000005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1369.8305084745775</v>
      </c>
      <c r="O128" s="86">
        <f t="shared" si="84"/>
        <v>76.101694915254313</v>
      </c>
      <c r="P128" s="54">
        <f t="shared" si="79"/>
        <v>0</v>
      </c>
      <c r="Q128" s="88">
        <f t="shared" si="80"/>
        <v>-7.2316384180790152</v>
      </c>
      <c r="R128" s="660">
        <f t="shared" si="81"/>
        <v>0.91322033898305177</v>
      </c>
      <c r="S128" s="901"/>
      <c r="T128" s="50">
        <v>0.87152777777777746</v>
      </c>
      <c r="U128" s="50">
        <v>0.91249999999999964</v>
      </c>
      <c r="V128" s="653">
        <v>7</v>
      </c>
      <c r="W128" s="650">
        <f t="shared" si="70"/>
        <v>58.99999999999995</v>
      </c>
      <c r="X128" s="64"/>
      <c r="Y128" s="64"/>
      <c r="Z128" s="54"/>
      <c r="AA128" s="54"/>
      <c r="AB128" s="879"/>
      <c r="AC128" s="879"/>
      <c r="AD128" s="667"/>
      <c r="AE128" s="667"/>
      <c r="AF128" s="48">
        <f t="shared" si="61"/>
        <v>-130.16949152542247</v>
      </c>
      <c r="AG128" s="657">
        <f t="shared" si="62"/>
        <v>0.91322033898305166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1411</v>
      </c>
      <c r="H129" s="45">
        <f t="shared" si="82"/>
        <v>82077.87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1459.6551724137942</v>
      </c>
      <c r="O129" s="86">
        <f t="shared" si="84"/>
        <v>91.228448275862135</v>
      </c>
      <c r="P129" s="54">
        <f t="shared" si="79"/>
        <v>0</v>
      </c>
      <c r="Q129" s="88">
        <f t="shared" si="80"/>
        <v>-11.021551724137865</v>
      </c>
      <c r="R129" s="660">
        <f t="shared" si="81"/>
        <v>0.89220976308911626</v>
      </c>
      <c r="S129" s="901"/>
      <c r="T129" s="50">
        <v>0.92777777777777737</v>
      </c>
      <c r="U129" s="50">
        <v>0.96805555555555511</v>
      </c>
      <c r="V129" s="653">
        <v>22</v>
      </c>
      <c r="W129" s="650">
        <f t="shared" si="70"/>
        <v>57.999999999999957</v>
      </c>
      <c r="X129" s="64">
        <v>0.91666666666666663</v>
      </c>
      <c r="Y129" s="64">
        <v>0.92708333333333337</v>
      </c>
      <c r="Z129" s="54"/>
      <c r="AA129" s="54"/>
      <c r="AB129" s="879"/>
      <c r="AC129" s="879"/>
      <c r="AD129" s="667"/>
      <c r="AE129" s="667"/>
      <c r="AF129" s="108">
        <f t="shared" si="61"/>
        <v>-176.34482758620584</v>
      </c>
      <c r="AG129" s="109">
        <f t="shared" si="62"/>
        <v>0.89220976308911626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901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879"/>
      <c r="AC130" s="879"/>
      <c r="AD130" s="667"/>
      <c r="AE130" s="667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901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879"/>
      <c r="AC131" s="879"/>
      <c r="AD131" s="667"/>
      <c r="AE131" s="667"/>
      <c r="AF131" s="48">
        <f t="shared" si="61"/>
        <v>0</v>
      </c>
      <c r="AG131" s="657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901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879"/>
      <c r="AC132" s="879"/>
      <c r="AD132" s="667"/>
      <c r="AE132" s="667"/>
      <c r="AF132" s="65"/>
      <c r="AG132" s="658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901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67"/>
      <c r="AE133" s="667"/>
      <c r="AF133" s="65"/>
      <c r="AG133" s="658"/>
      <c r="AH133" s="895"/>
    </row>
    <row r="134" spans="1:34" ht="19.2" customHeight="1">
      <c r="A134" s="900"/>
      <c r="B134" s="168">
        <v>0</v>
      </c>
      <c r="C134" s="100" t="s">
        <v>1367</v>
      </c>
      <c r="D134" s="875" t="s">
        <v>1348</v>
      </c>
      <c r="E134" s="875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1382.4576814287113</v>
      </c>
      <c r="O134" s="243">
        <f t="shared" si="85"/>
        <v>75.775525329216237</v>
      </c>
      <c r="P134" s="51">
        <f t="shared" ref="P134:P143" si="86">M134-J134</f>
        <v>0</v>
      </c>
      <c r="Q134" s="139">
        <f t="shared" ref="Q134:Q143" si="87">O134-L134</f>
        <v>-7.7526962664395711</v>
      </c>
      <c r="R134" s="244">
        <f t="shared" ref="R134:R143" si="88">O134/L134</f>
        <v>0.90718470813410945</v>
      </c>
      <c r="S134" s="894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0</v>
      </c>
      <c r="AF134" s="48">
        <f t="shared" si="61"/>
        <v>-139.16731857128866</v>
      </c>
      <c r="AG134" s="657">
        <f t="shared" si="62"/>
        <v>0.90854033117799149</v>
      </c>
      <c r="AH134" s="895"/>
    </row>
    <row r="135" spans="1:34" ht="19.2" customHeight="1">
      <c r="A135" s="881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2326.4</v>
      </c>
      <c r="H135" s="245">
        <f t="shared" ref="H135:H146" si="89">F135*G135</f>
        <v>125834.97600000001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1395.8399999999995</v>
      </c>
      <c r="O135" s="115">
        <f t="shared" ref="O135:O143" si="91">N135/M135</f>
        <v>82.10823529411762</v>
      </c>
      <c r="P135" s="54">
        <f t="shared" si="86"/>
        <v>1</v>
      </c>
      <c r="Q135" s="88">
        <f t="shared" si="87"/>
        <v>-11.64176470588238</v>
      </c>
      <c r="R135" s="660">
        <f t="shared" si="88"/>
        <v>0.87582117647058799</v>
      </c>
      <c r="S135" s="885">
        <f>R147</f>
        <v>0.91277564551022117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879"/>
      <c r="AC135" s="879"/>
      <c r="AD135" s="667"/>
      <c r="AE135" s="667"/>
      <c r="AF135" s="116">
        <f t="shared" si="61"/>
        <v>-104.16000000000054</v>
      </c>
      <c r="AG135" s="120">
        <f t="shared" si="62"/>
        <v>0.93055999999999961</v>
      </c>
      <c r="AH135" s="878">
        <f>AG147</f>
        <v>0.91996148179795856</v>
      </c>
    </row>
    <row r="136" spans="1:34" ht="19.2" customHeight="1">
      <c r="A136" s="882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2075</v>
      </c>
      <c r="H136" s="84">
        <f t="shared" si="89"/>
        <v>119800.125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1383.3333333333335</v>
      </c>
      <c r="O136" s="86">
        <f t="shared" si="91"/>
        <v>86.458333333333343</v>
      </c>
      <c r="P136" s="54">
        <f t="shared" si="86"/>
        <v>0</v>
      </c>
      <c r="Q136" s="88">
        <f t="shared" si="87"/>
        <v>-11.354166666666657</v>
      </c>
      <c r="R136" s="660">
        <f t="shared" si="88"/>
        <v>0.88391906283280097</v>
      </c>
      <c r="S136" s="885"/>
      <c r="T136" s="246">
        <v>0.53263888888888888</v>
      </c>
      <c r="U136" s="50">
        <v>0.59513888888888888</v>
      </c>
      <c r="V136" s="142">
        <v>7</v>
      </c>
      <c r="W136" s="247">
        <f t="shared" si="92"/>
        <v>90</v>
      </c>
      <c r="X136" s="53"/>
      <c r="Y136" s="53"/>
      <c r="Z136" s="54"/>
      <c r="AA136" s="54"/>
      <c r="AB136" s="879"/>
      <c r="AC136" s="879"/>
      <c r="AD136" s="667"/>
      <c r="AE136" s="667"/>
      <c r="AF136" s="48">
        <f t="shared" si="61"/>
        <v>-181.66666666666652</v>
      </c>
      <c r="AG136" s="125">
        <f t="shared" si="62"/>
        <v>0.88391906283280097</v>
      </c>
      <c r="AH136" s="878"/>
    </row>
    <row r="137" spans="1:34" ht="19.2" customHeight="1">
      <c r="A137" s="882"/>
      <c r="B137" s="653" t="s">
        <v>132</v>
      </c>
      <c r="C137" s="667"/>
      <c r="D137" s="82" t="s">
        <v>202</v>
      </c>
      <c r="E137" s="83"/>
      <c r="F137" s="355">
        <v>53.27</v>
      </c>
      <c r="G137" s="209">
        <v>1602</v>
      </c>
      <c r="H137" s="84">
        <f t="shared" si="89"/>
        <v>85338.540000000008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1393.0434782608681</v>
      </c>
      <c r="O137" s="86">
        <f t="shared" si="91"/>
        <v>87.065217391304259</v>
      </c>
      <c r="P137" s="54">
        <f t="shared" si="86"/>
        <v>0</v>
      </c>
      <c r="Q137" s="88">
        <f t="shared" si="87"/>
        <v>-6.6847826086957411</v>
      </c>
      <c r="R137" s="660">
        <f t="shared" si="88"/>
        <v>0.92869565217391215</v>
      </c>
      <c r="S137" s="885"/>
      <c r="T137" s="50">
        <v>0.61111111111111116</v>
      </c>
      <c r="U137" s="50">
        <v>0.65902777777777788</v>
      </c>
      <c r="V137" s="249">
        <v>23</v>
      </c>
      <c r="W137" s="247">
        <f t="shared" si="92"/>
        <v>69.000000000000071</v>
      </c>
      <c r="X137" s="53">
        <v>0.6</v>
      </c>
      <c r="Y137" s="53">
        <v>0.60972222222222217</v>
      </c>
      <c r="Z137" s="54"/>
      <c r="AA137" s="54"/>
      <c r="AB137" s="879"/>
      <c r="AC137" s="879"/>
      <c r="AD137" s="667"/>
      <c r="AE137" s="667"/>
      <c r="AF137" s="48">
        <f t="shared" si="61"/>
        <v>-106.95652173913186</v>
      </c>
      <c r="AG137" s="125">
        <f t="shared" si="62"/>
        <v>0.92869565217391215</v>
      </c>
      <c r="AH137" s="878"/>
    </row>
    <row r="138" spans="1:34" ht="19.2" customHeight="1">
      <c r="A138" s="882"/>
      <c r="B138" s="653" t="s">
        <v>132</v>
      </c>
      <c r="C138" s="223"/>
      <c r="D138" s="82" t="s">
        <v>175</v>
      </c>
      <c r="E138" s="83"/>
      <c r="F138" s="355">
        <v>50.67</v>
      </c>
      <c r="G138" s="57">
        <v>1983</v>
      </c>
      <c r="H138" s="84">
        <f t="shared" si="89"/>
        <v>100478.61</v>
      </c>
      <c r="I138" s="66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1399.7647058823527</v>
      </c>
      <c r="O138" s="86">
        <f t="shared" si="91"/>
        <v>77.764705882352928</v>
      </c>
      <c r="P138" s="54">
        <f t="shared" si="86"/>
        <v>0</v>
      </c>
      <c r="Q138" s="88">
        <f t="shared" si="87"/>
        <v>-5.5686274509804008</v>
      </c>
      <c r="R138" s="666">
        <f t="shared" si="88"/>
        <v>0.93317647058823516</v>
      </c>
      <c r="S138" s="885"/>
      <c r="T138" s="50">
        <v>0.66388888888888897</v>
      </c>
      <c r="U138" s="50">
        <v>0.72291666666666676</v>
      </c>
      <c r="V138" s="249">
        <v>7</v>
      </c>
      <c r="W138" s="247">
        <f t="shared" si="92"/>
        <v>85.000000000000014</v>
      </c>
      <c r="X138" s="53"/>
      <c r="Y138" s="53"/>
      <c r="Z138" s="54"/>
      <c r="AA138" s="54"/>
      <c r="AB138" s="879"/>
      <c r="AC138" s="879"/>
      <c r="AD138" s="667"/>
      <c r="AE138" s="667"/>
      <c r="AF138" s="48">
        <f t="shared" si="61"/>
        <v>-100.2352941176473</v>
      </c>
      <c r="AG138" s="125">
        <f t="shared" si="62"/>
        <v>0.93317647058823516</v>
      </c>
      <c r="AH138" s="878"/>
    </row>
    <row r="139" spans="1:34" ht="19.2" customHeight="1">
      <c r="A139" s="882"/>
      <c r="B139" s="653" t="s">
        <v>132</v>
      </c>
      <c r="C139" s="663"/>
      <c r="D139" s="42" t="s">
        <v>88</v>
      </c>
      <c r="E139" s="43"/>
      <c r="F139" s="355">
        <v>50.98</v>
      </c>
      <c r="G139" s="57">
        <v>1634</v>
      </c>
      <c r="H139" s="84">
        <f t="shared" si="89"/>
        <v>83301.319999999992</v>
      </c>
      <c r="I139" s="66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1343.0136986301359</v>
      </c>
      <c r="O139" s="86">
        <f t="shared" si="91"/>
        <v>67.150684931506788</v>
      </c>
      <c r="P139" s="54">
        <f t="shared" si="86"/>
        <v>0</v>
      </c>
      <c r="Q139" s="88">
        <f t="shared" si="87"/>
        <v>-4.8493150684932118</v>
      </c>
      <c r="R139" s="660">
        <f t="shared" si="88"/>
        <v>0.93264840182648312</v>
      </c>
      <c r="S139" s="885"/>
      <c r="T139" s="50">
        <v>0.76319444444444451</v>
      </c>
      <c r="U139" s="50">
        <v>0.81388888888888899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879"/>
      <c r="AC139" s="879"/>
      <c r="AD139" s="667"/>
      <c r="AE139" s="667"/>
      <c r="AF139" s="48">
        <f t="shared" si="61"/>
        <v>-96.986301369864123</v>
      </c>
      <c r="AG139" s="125">
        <f t="shared" si="62"/>
        <v>0.93264840182648323</v>
      </c>
      <c r="AH139" s="878"/>
    </row>
    <row r="140" spans="1:34" ht="19.2" customHeight="1">
      <c r="A140" s="883"/>
      <c r="B140" s="653" t="s">
        <v>132</v>
      </c>
      <c r="C140" s="663"/>
      <c r="D140" s="251" t="s">
        <v>87</v>
      </c>
      <c r="E140" s="83"/>
      <c r="F140" s="355">
        <v>50.67</v>
      </c>
      <c r="G140" s="57">
        <v>1002</v>
      </c>
      <c r="H140" s="84">
        <f t="shared" si="89"/>
        <v>50771.340000000004</v>
      </c>
      <c r="I140" s="66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1366.3636363636365</v>
      </c>
      <c r="O140" s="86">
        <f t="shared" si="91"/>
        <v>80.37433155080214</v>
      </c>
      <c r="P140" s="54">
        <f t="shared" si="86"/>
        <v>0</v>
      </c>
      <c r="Q140" s="88">
        <f t="shared" si="87"/>
        <v>-7.8609625668449183</v>
      </c>
      <c r="R140" s="660">
        <f t="shared" si="88"/>
        <v>0.91090909090909089</v>
      </c>
      <c r="S140" s="886"/>
      <c r="T140" s="63">
        <v>0.81875000000000009</v>
      </c>
      <c r="U140" s="252">
        <v>0.84930555555555565</v>
      </c>
      <c r="V140" s="253">
        <v>7</v>
      </c>
      <c r="W140" s="247">
        <f t="shared" si="92"/>
        <v>44</v>
      </c>
      <c r="X140" s="53"/>
      <c r="Y140" s="53"/>
      <c r="Z140" s="54"/>
      <c r="AA140" s="54"/>
      <c r="AB140" s="879"/>
      <c r="AC140" s="879"/>
      <c r="AD140" s="667"/>
      <c r="AE140" s="667"/>
      <c r="AF140" s="48">
        <f t="shared" si="61"/>
        <v>-133.63636363636351</v>
      </c>
      <c r="AG140" s="125">
        <f t="shared" si="62"/>
        <v>0.910909090909091</v>
      </c>
      <c r="AH140" s="878"/>
    </row>
    <row r="141" spans="1:34" ht="19.2" customHeight="1">
      <c r="A141" s="883"/>
      <c r="B141" s="653" t="s">
        <v>132</v>
      </c>
      <c r="C141" s="663"/>
      <c r="D141" s="42" t="s">
        <v>89</v>
      </c>
      <c r="E141" s="254"/>
      <c r="F141" s="355">
        <v>50.92</v>
      </c>
      <c r="G141" s="57">
        <v>1967</v>
      </c>
      <c r="H141" s="84">
        <f t="shared" si="89"/>
        <v>100159.64</v>
      </c>
      <c r="I141" s="66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1372.3255813953488</v>
      </c>
      <c r="O141" s="86">
        <f t="shared" si="91"/>
        <v>72.227662178702573</v>
      </c>
      <c r="P141" s="54">
        <f t="shared" si="86"/>
        <v>0</v>
      </c>
      <c r="Q141" s="88">
        <f t="shared" si="87"/>
        <v>-3.5618115055079471</v>
      </c>
      <c r="R141" s="660">
        <f t="shared" si="88"/>
        <v>0.95300387596899239</v>
      </c>
      <c r="S141" s="886"/>
      <c r="T141" s="63">
        <v>0.85486111111111118</v>
      </c>
      <c r="U141" s="252">
        <v>0.91458333333333341</v>
      </c>
      <c r="V141" s="55">
        <v>8</v>
      </c>
      <c r="W141" s="247">
        <f t="shared" si="92"/>
        <v>86.000000000000014</v>
      </c>
      <c r="X141" s="53"/>
      <c r="Y141" s="53"/>
      <c r="Z141" s="54"/>
      <c r="AA141" s="54"/>
      <c r="AB141" s="879"/>
      <c r="AC141" s="879"/>
      <c r="AD141" s="667"/>
      <c r="AE141" s="667"/>
      <c r="AF141" s="48">
        <f t="shared" si="61"/>
        <v>-67.674418604651237</v>
      </c>
      <c r="AG141" s="125">
        <f t="shared" si="62"/>
        <v>0.95300387596899216</v>
      </c>
      <c r="AH141" s="878"/>
    </row>
    <row r="142" spans="1:34" ht="19.2" customHeight="1">
      <c r="A142" s="883"/>
      <c r="B142" s="653" t="s">
        <v>132</v>
      </c>
      <c r="C142" s="663"/>
      <c r="D142" s="42" t="s">
        <v>187</v>
      </c>
      <c r="E142" s="254"/>
      <c r="F142" s="355">
        <v>52.86</v>
      </c>
      <c r="G142" s="57">
        <v>923</v>
      </c>
      <c r="H142" s="84">
        <f t="shared" si="89"/>
        <v>48789.78</v>
      </c>
      <c r="I142" s="667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1318.571428571428</v>
      </c>
      <c r="O142" s="86">
        <f t="shared" si="91"/>
        <v>73.253968253968225</v>
      </c>
      <c r="P142" s="54">
        <f t="shared" si="86"/>
        <v>0</v>
      </c>
      <c r="Q142" s="88">
        <f t="shared" si="87"/>
        <v>-10.079365079365104</v>
      </c>
      <c r="R142" s="660">
        <f t="shared" si="88"/>
        <v>0.87904761904761874</v>
      </c>
      <c r="S142" s="886"/>
      <c r="T142" s="63">
        <v>0.93055555555555558</v>
      </c>
      <c r="U142" s="252">
        <v>0.95972222222222225</v>
      </c>
      <c r="V142" s="55">
        <v>23</v>
      </c>
      <c r="W142" s="247">
        <f t="shared" si="92"/>
        <v>42.000000000000014</v>
      </c>
      <c r="X142" s="53">
        <v>0.9194444444444444</v>
      </c>
      <c r="Y142" s="53">
        <v>0.9291666666666667</v>
      </c>
      <c r="Z142" s="54"/>
      <c r="AA142" s="54"/>
      <c r="AB142" s="879"/>
      <c r="AC142" s="879"/>
      <c r="AD142" s="667"/>
      <c r="AE142" s="667"/>
      <c r="AF142" s="48">
        <f t="shared" si="61"/>
        <v>-181.42857142857201</v>
      </c>
      <c r="AG142" s="125">
        <f t="shared" si="62"/>
        <v>0.87904761904761863</v>
      </c>
      <c r="AH142" s="878"/>
    </row>
    <row r="143" spans="1:34" ht="19.2" customHeight="1">
      <c r="A143" s="883"/>
      <c r="B143" s="653" t="s">
        <v>132</v>
      </c>
      <c r="C143" s="255"/>
      <c r="D143" s="82" t="s">
        <v>90</v>
      </c>
      <c r="E143" s="83"/>
      <c r="F143" s="355">
        <v>50.67</v>
      </c>
      <c r="G143" s="57">
        <v>939</v>
      </c>
      <c r="H143" s="84">
        <f t="shared" si="89"/>
        <v>47579.130000000005</v>
      </c>
      <c r="I143" s="667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1341.4285714285711</v>
      </c>
      <c r="O143" s="86">
        <f t="shared" si="91"/>
        <v>78.907563025210067</v>
      </c>
      <c r="P143" s="54">
        <f t="shared" si="86"/>
        <v>0</v>
      </c>
      <c r="Q143" s="88">
        <f t="shared" si="87"/>
        <v>-5.7983193277311074</v>
      </c>
      <c r="R143" s="660">
        <f t="shared" si="88"/>
        <v>0.93154761904761885</v>
      </c>
      <c r="S143" s="886"/>
      <c r="T143" s="63">
        <v>0.96458333333333335</v>
      </c>
      <c r="U143" s="252">
        <v>0.99375000000000002</v>
      </c>
      <c r="V143" s="55">
        <v>7</v>
      </c>
      <c r="W143" s="247">
        <f t="shared" si="92"/>
        <v>42.000000000000014</v>
      </c>
      <c r="X143" s="53"/>
      <c r="Y143" s="53"/>
      <c r="Z143" s="54"/>
      <c r="AA143" s="54"/>
      <c r="AB143" s="879"/>
      <c r="AC143" s="879"/>
      <c r="AD143" s="667"/>
      <c r="AE143" s="667"/>
      <c r="AF143" s="48">
        <f t="shared" si="61"/>
        <v>-98.571428571428896</v>
      </c>
      <c r="AG143" s="125">
        <f t="shared" si="62"/>
        <v>0.93154761904761885</v>
      </c>
      <c r="AH143" s="878"/>
    </row>
    <row r="144" spans="1:34" ht="19.2" customHeight="1">
      <c r="A144" s="883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667"/>
      <c r="AE144" s="667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67"/>
      <c r="AE145" s="667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67"/>
      <c r="AE146" s="667"/>
      <c r="AF146" s="54"/>
      <c r="AG146" s="660"/>
      <c r="AH146" s="878"/>
    </row>
    <row r="147" spans="1:34" ht="19.2" customHeight="1">
      <c r="A147" s="884"/>
      <c r="B147" s="257">
        <v>0</v>
      </c>
      <c r="C147" s="100" t="s">
        <v>1369</v>
      </c>
      <c r="D147" s="875" t="s">
        <v>1348</v>
      </c>
      <c r="E147" s="875"/>
      <c r="F147" s="369"/>
      <c r="G147" s="101"/>
      <c r="H147" s="102"/>
      <c r="I147" s="103"/>
      <c r="J147" s="101">
        <v>17.444444444444443</v>
      </c>
      <c r="K147" s="101">
        <v>1487.2222222222222</v>
      </c>
      <c r="L147" s="104">
        <v>85.856646313496157</v>
      </c>
      <c r="M147" s="242">
        <f t="shared" ref="M147:O147" si="93">AVERAGE(M135:M146)</f>
        <v>17.555555555555557</v>
      </c>
      <c r="N147" s="242">
        <f t="shared" si="93"/>
        <v>1368.1871593184082</v>
      </c>
      <c r="O147" s="243">
        <f t="shared" si="93"/>
        <v>78.367855760144209</v>
      </c>
      <c r="P147" s="51">
        <f t="shared" ref="P147:P153" si="94">M147-J147</f>
        <v>0.11111111111111427</v>
      </c>
      <c r="Q147" s="139">
        <f t="shared" ref="Q147:Q153" si="95">O147-L147</f>
        <v>-7.4887905533519472</v>
      </c>
      <c r="R147" s="258">
        <f t="shared" ref="R147:R153" si="96">O147/L147</f>
        <v>0.91277564551022117</v>
      </c>
      <c r="S147" s="887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0</v>
      </c>
      <c r="AF147" s="204">
        <f t="shared" si="61"/>
        <v>-119.03506290381392</v>
      </c>
      <c r="AG147" s="259">
        <f t="shared" si="62"/>
        <v>0.91996148179795856</v>
      </c>
      <c r="AH147" s="878"/>
    </row>
    <row r="148" spans="1:34" ht="19.2" customHeight="1">
      <c r="A148" s="890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2424.8000000000002</v>
      </c>
      <c r="H148" s="84">
        <f t="shared" ref="H148:H172" si="97">F148*G148</f>
        <v>89523.616000000009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1598.7692307692296</v>
      </c>
      <c r="O148" s="47">
        <f t="shared" ref="O148:O153" si="99">N148/M148</f>
        <v>133.23076923076914</v>
      </c>
      <c r="P148" s="48">
        <f t="shared" si="94"/>
        <v>0</v>
      </c>
      <c r="Q148" s="49">
        <f t="shared" si="95"/>
        <v>-33.435897435897516</v>
      </c>
      <c r="R148" s="657">
        <f t="shared" si="96"/>
        <v>0.79938461538461492</v>
      </c>
      <c r="S148" s="891">
        <f>R160</f>
        <v>0.88420884414777423</v>
      </c>
      <c r="T148" s="246">
        <v>0.45833333333333331</v>
      </c>
      <c r="U148" s="50">
        <v>0.52152777777777781</v>
      </c>
      <c r="V148" s="653">
        <v>5</v>
      </c>
      <c r="W148" s="650">
        <f>(U148-T148)*24*60</f>
        <v>91.000000000000071</v>
      </c>
      <c r="X148" s="53"/>
      <c r="Y148" s="53"/>
      <c r="Z148" s="54"/>
      <c r="AA148" s="54"/>
      <c r="AB148" s="879"/>
      <c r="AC148" s="879"/>
      <c r="AD148" s="667">
        <v>1</v>
      </c>
      <c r="AE148" s="667"/>
      <c r="AF148" s="48">
        <f t="shared" si="61"/>
        <v>-401.23076923077042</v>
      </c>
      <c r="AG148" s="125">
        <f t="shared" si="62"/>
        <v>0.79938461538461481</v>
      </c>
      <c r="AH148" s="878">
        <f>AG160</f>
        <v>0.88864300932168117</v>
      </c>
    </row>
    <row r="149" spans="1:34" ht="19.2" customHeight="1">
      <c r="A149" s="890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261</v>
      </c>
      <c r="H149" s="84">
        <f t="shared" si="97"/>
        <v>14488.109999999999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1305.0000000000048</v>
      </c>
      <c r="O149" s="47">
        <f t="shared" si="99"/>
        <v>108.7500000000004</v>
      </c>
      <c r="P149" s="48">
        <f t="shared" si="94"/>
        <v>0</v>
      </c>
      <c r="Q149" s="49">
        <f t="shared" si="95"/>
        <v>-16.249999999999602</v>
      </c>
      <c r="R149" s="657">
        <f t="shared" si="96"/>
        <v>0.87000000000000322</v>
      </c>
      <c r="S149" s="892"/>
      <c r="T149" s="246">
        <v>0.70833333333333337</v>
      </c>
      <c r="U149" s="50">
        <v>0.71666666666666667</v>
      </c>
      <c r="V149" s="653">
        <v>5</v>
      </c>
      <c r="W149" s="650">
        <f t="shared" ref="W149:W159" si="100">(U149-T149)*24*60</f>
        <v>11.999999999999957</v>
      </c>
      <c r="X149" s="53"/>
      <c r="Y149" s="53"/>
      <c r="Z149" s="54"/>
      <c r="AA149" s="54"/>
      <c r="AB149" s="879"/>
      <c r="AC149" s="879"/>
      <c r="AD149" s="667"/>
      <c r="AE149" s="667"/>
      <c r="AF149" s="48">
        <f t="shared" si="61"/>
        <v>-194.99999999999523</v>
      </c>
      <c r="AG149" s="125">
        <f t="shared" si="62"/>
        <v>0.87000000000000322</v>
      </c>
      <c r="AH149" s="880"/>
    </row>
    <row r="150" spans="1:34" ht="19.2" customHeight="1">
      <c r="A150" s="890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1502</v>
      </c>
      <c r="H150" s="84">
        <f t="shared" si="97"/>
        <v>42912.14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1430.476190476192</v>
      </c>
      <c r="O150" s="47">
        <f t="shared" si="99"/>
        <v>119.20634920634933</v>
      </c>
      <c r="P150" s="48">
        <f t="shared" si="94"/>
        <v>0</v>
      </c>
      <c r="Q150" s="49">
        <f t="shared" si="95"/>
        <v>-5.79365079365067</v>
      </c>
      <c r="R150" s="657">
        <f t="shared" si="96"/>
        <v>0.95365079365079464</v>
      </c>
      <c r="S150" s="892"/>
      <c r="T150" s="246">
        <v>0.72013888888888888</v>
      </c>
      <c r="U150" s="50">
        <v>0.76388888888888884</v>
      </c>
      <c r="V150" s="653">
        <v>5</v>
      </c>
      <c r="W150" s="650">
        <f t="shared" si="100"/>
        <v>62.999999999999936</v>
      </c>
      <c r="X150" s="216"/>
      <c r="Y150" s="216"/>
      <c r="Z150" s="217"/>
      <c r="AA150" s="217"/>
      <c r="AB150" s="879"/>
      <c r="AC150" s="879"/>
      <c r="AD150" s="667"/>
      <c r="AE150" s="667"/>
      <c r="AF150" s="48">
        <f t="shared" si="61"/>
        <v>-69.52380952380804</v>
      </c>
      <c r="AG150" s="125">
        <f t="shared" si="62"/>
        <v>0.95365079365079464</v>
      </c>
      <c r="AH150" s="880"/>
    </row>
    <row r="151" spans="1:34" s="218" customFormat="1" ht="19.2" customHeight="1">
      <c r="A151" s="890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412</v>
      </c>
      <c r="H151" s="84">
        <f t="shared" si="97"/>
        <v>8413.0400000000009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1301.0526315789411</v>
      </c>
      <c r="O151" s="47">
        <f t="shared" si="99"/>
        <v>108.42105263157843</v>
      </c>
      <c r="P151" s="48">
        <f t="shared" si="94"/>
        <v>0</v>
      </c>
      <c r="Q151" s="49">
        <f t="shared" si="95"/>
        <v>-16.578947368421566</v>
      </c>
      <c r="R151" s="657">
        <f t="shared" si="96"/>
        <v>0.86736842105262746</v>
      </c>
      <c r="S151" s="892"/>
      <c r="T151" s="246">
        <v>0.76874999999999993</v>
      </c>
      <c r="U151" s="50">
        <v>0.78194444444444444</v>
      </c>
      <c r="V151" s="653">
        <v>7</v>
      </c>
      <c r="W151" s="650">
        <f t="shared" si="100"/>
        <v>19.000000000000092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-198.94736842105885</v>
      </c>
      <c r="AG151" s="125">
        <f t="shared" si="62"/>
        <v>0.86736842105262746</v>
      </c>
      <c r="AH151" s="880"/>
    </row>
    <row r="152" spans="1:34" s="218" customFormat="1" ht="19.2" customHeight="1">
      <c r="A152" s="890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764.80000000000007</v>
      </c>
      <c r="H152" s="84">
        <f t="shared" si="97"/>
        <v>39341.312000000005</v>
      </c>
      <c r="I152" s="260"/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1349.6470588235279</v>
      </c>
      <c r="O152" s="47">
        <f t="shared" si="99"/>
        <v>67.482352941176401</v>
      </c>
      <c r="P152" s="48">
        <f t="shared" si="94"/>
        <v>0</v>
      </c>
      <c r="Q152" s="49">
        <f t="shared" si="95"/>
        <v>-4.5176470588235986</v>
      </c>
      <c r="R152" s="657">
        <f t="shared" si="96"/>
        <v>0.93725490196078332</v>
      </c>
      <c r="S152" s="892"/>
      <c r="T152" s="261">
        <v>0.80486111111111103</v>
      </c>
      <c r="U152" s="63">
        <v>0.82847222222222217</v>
      </c>
      <c r="V152" s="654">
        <v>5</v>
      </c>
      <c r="W152" s="650">
        <f t="shared" si="100"/>
        <v>34.000000000000043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-90.352941176472086</v>
      </c>
      <c r="AG152" s="125">
        <f t="shared" si="62"/>
        <v>0.93725490196078332</v>
      </c>
      <c r="AH152" s="880"/>
    </row>
    <row r="153" spans="1:34" s="218" customFormat="1" ht="19.2" customHeight="1">
      <c r="A153" s="890"/>
      <c r="B153" s="667" t="s">
        <v>132</v>
      </c>
      <c r="C153" s="221"/>
      <c r="D153" s="251" t="s">
        <v>91</v>
      </c>
      <c r="E153" s="60"/>
      <c r="F153" s="362">
        <v>50.49</v>
      </c>
      <c r="G153" s="57">
        <v>1283</v>
      </c>
      <c r="H153" s="84">
        <f t="shared" si="97"/>
        <v>64778.670000000006</v>
      </c>
      <c r="I153" s="260"/>
      <c r="J153" s="87">
        <v>14</v>
      </c>
      <c r="K153" s="57">
        <v>1440</v>
      </c>
      <c r="L153" s="86">
        <v>102.85714285714286</v>
      </c>
      <c r="M153" s="199">
        <v>14</v>
      </c>
      <c r="N153" s="44">
        <f t="shared" si="98"/>
        <v>1350.5263157894747</v>
      </c>
      <c r="O153" s="47">
        <f t="shared" si="99"/>
        <v>96.466165413533901</v>
      </c>
      <c r="P153" s="48">
        <f t="shared" si="94"/>
        <v>0</v>
      </c>
      <c r="Q153" s="49">
        <f t="shared" si="95"/>
        <v>-6.3909774436089606</v>
      </c>
      <c r="R153" s="657">
        <f t="shared" si="96"/>
        <v>0.93786549707602396</v>
      </c>
      <c r="S153" s="892"/>
      <c r="T153" s="261">
        <v>0.83333333333333326</v>
      </c>
      <c r="U153" s="63">
        <v>0.87291666666666656</v>
      </c>
      <c r="V153" s="654">
        <v>7</v>
      </c>
      <c r="W153" s="650">
        <f t="shared" si="100"/>
        <v>56.999999999999957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-89.473684210525334</v>
      </c>
      <c r="AG153" s="125">
        <f t="shared" si="62"/>
        <v>0.93786549707602407</v>
      </c>
      <c r="AH153" s="880"/>
    </row>
    <row r="154" spans="1:34" s="218" customFormat="1" ht="19.2" customHeight="1">
      <c r="A154" s="890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892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892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892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892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1371</v>
      </c>
      <c r="D160" s="888" t="s">
        <v>1348</v>
      </c>
      <c r="E160" s="889"/>
      <c r="F160" s="356"/>
      <c r="G160" s="202"/>
      <c r="H160" s="201"/>
      <c r="I160" s="72"/>
      <c r="J160" s="269">
        <v>13.666666666666666</v>
      </c>
      <c r="K160" s="269">
        <v>1563.3333333333333</v>
      </c>
      <c r="L160" s="270">
        <v>119.42063492063492</v>
      </c>
      <c r="M160" s="269">
        <f t="shared" ref="M160:O160" si="101">AVERAGE(M148:M159)</f>
        <v>13.666666666666666</v>
      </c>
      <c r="N160" s="269">
        <f t="shared" si="101"/>
        <v>1389.2452379062281</v>
      </c>
      <c r="O160" s="270">
        <f t="shared" si="101"/>
        <v>105.59278157056794</v>
      </c>
      <c r="P160" s="65">
        <f t="shared" ref="P160:P163" si="102">M160-J160</f>
        <v>0</v>
      </c>
      <c r="Q160" s="74">
        <f t="shared" ref="Q160:Q163" si="103">O160-L160</f>
        <v>-13.827853350066988</v>
      </c>
      <c r="R160" s="271">
        <f>O160/L160</f>
        <v>0.88420884414777423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-174.08809542710515</v>
      </c>
      <c r="AG160" s="129">
        <f t="shared" si="62"/>
        <v>0.88864300932168117</v>
      </c>
      <c r="AH160" s="880"/>
    </row>
    <row r="161" spans="1:36" ht="19.2" customHeight="1">
      <c r="A161" s="877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2211.25</v>
      </c>
      <c r="O161" s="86">
        <f t="shared" ref="O161:O166" si="106">N161/M161</f>
        <v>170.09615384615384</v>
      </c>
      <c r="P161" s="54">
        <f t="shared" si="102"/>
        <v>0</v>
      </c>
      <c r="Q161" s="88">
        <f t="shared" si="103"/>
        <v>-2.9807692307692264</v>
      </c>
      <c r="R161" s="660">
        <f t="shared" ref="R161:R163" si="107">O161/L161</f>
        <v>0.98277777777777775</v>
      </c>
      <c r="S161" s="878">
        <f>R173</f>
        <v>0.95274421384730679</v>
      </c>
      <c r="T161" s="89">
        <v>0.16666666666666666</v>
      </c>
      <c r="U161" s="89">
        <v>0.23333333333333334</v>
      </c>
      <c r="V161" s="667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879"/>
      <c r="AC161" s="879"/>
      <c r="AD161" s="667"/>
      <c r="AE161" s="667"/>
      <c r="AF161" s="54">
        <f t="shared" si="61"/>
        <v>-38.75</v>
      </c>
      <c r="AG161" s="660">
        <f t="shared" si="62"/>
        <v>0.98277777777777775</v>
      </c>
      <c r="AH161" s="878">
        <f>AG173</f>
        <v>0.9556404122699188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2211.0891089108914</v>
      </c>
      <c r="O162" s="86">
        <f t="shared" si="106"/>
        <v>170.08377760853011</v>
      </c>
      <c r="P162" s="54">
        <f t="shared" si="102"/>
        <v>0</v>
      </c>
      <c r="Q162" s="88">
        <f t="shared" si="103"/>
        <v>-2.993145468392953</v>
      </c>
      <c r="R162" s="660">
        <f t="shared" si="107"/>
        <v>0.98270627062706295</v>
      </c>
      <c r="S162" s="878"/>
      <c r="T162" s="89">
        <v>0.23819444444444446</v>
      </c>
      <c r="U162" s="89">
        <v>0.30833333333333335</v>
      </c>
      <c r="V162" s="667">
        <v>7</v>
      </c>
      <c r="W162" s="90">
        <f t="shared" si="108"/>
        <v>101</v>
      </c>
      <c r="X162" s="96"/>
      <c r="Y162" s="96"/>
      <c r="Z162" s="54"/>
      <c r="AA162" s="54"/>
      <c r="AB162" s="879"/>
      <c r="AC162" s="879"/>
      <c r="AD162" s="667"/>
      <c r="AE162" s="667"/>
      <c r="AF162" s="54">
        <f t="shared" si="61"/>
        <v>-38.910891089108645</v>
      </c>
      <c r="AG162" s="660">
        <f t="shared" si="62"/>
        <v>0.98270627062706284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3653.9999999999995</v>
      </c>
      <c r="H163" s="84">
        <f t="shared" si="104"/>
        <v>130922.81999999998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2170.6930693069316</v>
      </c>
      <c r="O163" s="86">
        <f t="shared" si="106"/>
        <v>197.33573357335743</v>
      </c>
      <c r="P163" s="54">
        <f t="shared" si="102"/>
        <v>0</v>
      </c>
      <c r="Q163" s="88">
        <f t="shared" si="103"/>
        <v>-7.2097209720971023</v>
      </c>
      <c r="R163" s="660">
        <f t="shared" si="107"/>
        <v>0.96475247524752528</v>
      </c>
      <c r="S163" s="878"/>
      <c r="T163" s="89">
        <v>0.32430555555555557</v>
      </c>
      <c r="U163" s="89">
        <v>0.39444444444444443</v>
      </c>
      <c r="V163" s="667">
        <v>23</v>
      </c>
      <c r="W163" s="90">
        <f t="shared" si="108"/>
        <v>100.99999999999996</v>
      </c>
      <c r="X163" s="96">
        <v>0.3125</v>
      </c>
      <c r="Y163" s="96">
        <v>0.32361111111111113</v>
      </c>
      <c r="Z163" s="54"/>
      <c r="AA163" s="54"/>
      <c r="AB163" s="879"/>
      <c r="AC163" s="879"/>
      <c r="AD163" s="667"/>
      <c r="AE163" s="667"/>
      <c r="AF163" s="54">
        <f t="shared" si="61"/>
        <v>-79.306930693068352</v>
      </c>
      <c r="AG163" s="660">
        <f t="shared" si="62"/>
        <v>0.96475247524752517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1587</v>
      </c>
      <c r="H164" s="84">
        <f t="shared" si="104"/>
        <v>57782.669999999991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2573.513513513517</v>
      </c>
      <c r="O164" s="86">
        <f t="shared" si="106"/>
        <v>257.3513513513517</v>
      </c>
      <c r="P164" s="54">
        <f>M164-J164</f>
        <v>0</v>
      </c>
      <c r="Q164" s="88">
        <f>O164-L164</f>
        <v>-19.548648648648282</v>
      </c>
      <c r="R164" s="660">
        <f>O164/L164</f>
        <v>0.92940177447219829</v>
      </c>
      <c r="S164" s="878"/>
      <c r="T164" s="89">
        <v>0.39930555555555558</v>
      </c>
      <c r="U164" s="89">
        <v>0.42499999999999999</v>
      </c>
      <c r="V164" s="667">
        <v>7</v>
      </c>
      <c r="W164" s="90">
        <f t="shared" si="108"/>
        <v>36.99999999999995</v>
      </c>
      <c r="X164" s="96"/>
      <c r="Y164" s="96"/>
      <c r="Z164" s="54"/>
      <c r="AA164" s="54"/>
      <c r="AB164" s="879"/>
      <c r="AC164" s="879"/>
      <c r="AD164" s="667"/>
      <c r="AE164" s="667"/>
      <c r="AF164" s="54">
        <f>N164-K164</f>
        <v>-195.48648648648305</v>
      </c>
      <c r="AG164" s="660">
        <f>N164/K164</f>
        <v>0.92940177447219829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6348</v>
      </c>
      <c r="H165" s="84">
        <f t="shared" si="104"/>
        <v>231130.67999999996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2489.411764705882</v>
      </c>
      <c r="O165" s="86">
        <f t="shared" si="106"/>
        <v>248.9411764705882</v>
      </c>
      <c r="P165" s="54">
        <f t="shared" ref="P165" si="109">M165-J165</f>
        <v>0</v>
      </c>
      <c r="Q165" s="88">
        <f t="shared" ref="Q165" si="110">O165-L165</f>
        <v>-27.958823529411774</v>
      </c>
      <c r="R165" s="660">
        <f t="shared" ref="R165" si="111">O165/L165</f>
        <v>0.89902916746330164</v>
      </c>
      <c r="S165" s="878"/>
      <c r="T165" s="89">
        <v>0.46388888888888885</v>
      </c>
      <c r="U165" s="89">
        <v>0.57013888888888886</v>
      </c>
      <c r="V165" s="667">
        <v>5</v>
      </c>
      <c r="W165" s="90">
        <f t="shared" si="108"/>
        <v>153.00000000000003</v>
      </c>
      <c r="X165" s="96"/>
      <c r="Y165" s="96"/>
      <c r="Z165" s="54"/>
      <c r="AA165" s="54"/>
      <c r="AB165" s="879"/>
      <c r="AC165" s="879"/>
      <c r="AD165" s="667"/>
      <c r="AE165" s="667">
        <v>1</v>
      </c>
      <c r="AF165" s="54">
        <f>N165-K165</f>
        <v>-279.58823529411802</v>
      </c>
      <c r="AG165" s="660">
        <f>N165/K165</f>
        <v>0.89902916746330153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1566</v>
      </c>
      <c r="H166" s="84">
        <f t="shared" si="104"/>
        <v>56109.78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2237.1428571428564</v>
      </c>
      <c r="O166" s="86">
        <f t="shared" si="106"/>
        <v>203.37662337662331</v>
      </c>
      <c r="P166" s="54">
        <f>M166-J166</f>
        <v>0</v>
      </c>
      <c r="Q166" s="88">
        <f>O166-L166</f>
        <v>-1.1688311688312183</v>
      </c>
      <c r="R166" s="660">
        <f>O166/L166</f>
        <v>0.994285714285714</v>
      </c>
      <c r="S166" s="878"/>
      <c r="T166" s="89">
        <v>0.58611111111111103</v>
      </c>
      <c r="U166" s="89">
        <v>0.6152777777777777</v>
      </c>
      <c r="V166" s="667">
        <v>23</v>
      </c>
      <c r="W166" s="90">
        <f t="shared" si="108"/>
        <v>42.000000000000014</v>
      </c>
      <c r="X166" s="96">
        <v>0.57500000000000007</v>
      </c>
      <c r="Y166" s="96">
        <v>0.58472222222222225</v>
      </c>
      <c r="Z166" s="54"/>
      <c r="AA166" s="54"/>
      <c r="AB166" s="879"/>
      <c r="AC166" s="879"/>
      <c r="AD166" s="667"/>
      <c r="AE166" s="667"/>
      <c r="AF166" s="54">
        <f>N166-K166</f>
        <v>-12.857142857143572</v>
      </c>
      <c r="AG166" s="660">
        <f>N166/K166</f>
        <v>0.994285714285714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878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67"/>
      <c r="AE167" s="667"/>
      <c r="AF167" s="54">
        <f t="shared" si="61"/>
        <v>0</v>
      </c>
      <c r="AG167" s="660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878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67"/>
      <c r="AE168" s="667"/>
      <c r="AF168" s="54">
        <f t="shared" si="61"/>
        <v>0</v>
      </c>
      <c r="AG168" s="660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878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67"/>
      <c r="AE169" s="667"/>
      <c r="AF169" s="54">
        <f t="shared" si="61"/>
        <v>0</v>
      </c>
      <c r="AG169" s="660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878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67"/>
      <c r="AE170" s="667"/>
      <c r="AF170" s="54">
        <f t="shared" si="61"/>
        <v>0</v>
      </c>
      <c r="AG170" s="660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878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67"/>
      <c r="AE171" s="667"/>
      <c r="AF171" s="54"/>
      <c r="AG171" s="660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878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67"/>
      <c r="AE172" s="667"/>
      <c r="AF172" s="54"/>
      <c r="AG172" s="660"/>
      <c r="AH172" s="878"/>
    </row>
    <row r="173" spans="1:36" ht="19.2" customHeight="1">
      <c r="A173" s="877"/>
      <c r="B173" s="121">
        <v>0</v>
      </c>
      <c r="C173" s="100" t="s">
        <v>1373</v>
      </c>
      <c r="D173" s="875" t="s">
        <v>1348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2315.5167189300132</v>
      </c>
      <c r="O173" s="104">
        <f t="shared" si="112"/>
        <v>207.86413603776739</v>
      </c>
      <c r="P173" s="54">
        <f>M173-J173</f>
        <v>0</v>
      </c>
      <c r="Q173" s="88">
        <f>O173-L173</f>
        <v>-10.309989836358454</v>
      </c>
      <c r="R173" s="105">
        <f>O173/L173</f>
        <v>0.95274421384730679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1</v>
      </c>
      <c r="AF173" s="54">
        <f t="shared" si="61"/>
        <v>-107.48328106998679</v>
      </c>
      <c r="AG173" s="660">
        <f t="shared" si="62"/>
        <v>0.9556404122699188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1317</v>
      </c>
      <c r="E3" s="808"/>
      <c r="F3" s="797" t="s">
        <v>2</v>
      </c>
      <c r="G3" s="758"/>
      <c r="H3" s="809">
        <v>263749.20000000007</v>
      </c>
      <c r="I3" s="810"/>
      <c r="J3" s="797" t="s">
        <v>3</v>
      </c>
      <c r="K3" s="758"/>
      <c r="L3" s="802">
        <v>8788432.1419690605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376.47312114414012</v>
      </c>
      <c r="G6" s="799"/>
      <c r="H6" s="777">
        <f>AVERAGE(D13:P13,Q13)</f>
        <v>136.60061894079161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4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365.32350771861474</v>
      </c>
      <c r="G7" s="770"/>
      <c r="H7" s="771">
        <f>AVERAGE(D14:P14,Q14)</f>
        <v>124.52737966937822</v>
      </c>
      <c r="I7" s="772"/>
      <c r="J7" s="771">
        <f>AVERAGE(D31:E31,G31:H31)</f>
        <v>698.69607034437468</v>
      </c>
      <c r="K7" s="772"/>
      <c r="L7" s="773">
        <f>AVERAGE(J31:M31)</f>
        <v>874.73739326518273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0.92200697237268581</v>
      </c>
      <c r="G8" s="776"/>
      <c r="H8" s="775">
        <f>AVERAGE(D15:O15,P15:Q15)</f>
        <v>0.90513458202980168</v>
      </c>
      <c r="I8" s="776"/>
      <c r="J8" s="775">
        <f>AVERAGE(D32:E32,G32:H32)</f>
        <v>0.90436919721647446</v>
      </c>
      <c r="K8" s="776"/>
      <c r="L8" s="775">
        <f>AVERAGE(J32:M32)</f>
        <v>0.99869811372899098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80.821400928792571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127.9776068100406</v>
      </c>
      <c r="E14" s="19">
        <v>108.17532578700617</v>
      </c>
      <c r="F14" s="19">
        <v>96.087530078400661</v>
      </c>
      <c r="G14" s="19">
        <v>284.37472446888967</v>
      </c>
      <c r="H14" s="19">
        <v>209.10765241881677</v>
      </c>
      <c r="I14" s="19">
        <v>85.600609056443432</v>
      </c>
      <c r="J14" s="19">
        <v>70.068362848217461</v>
      </c>
      <c r="K14" s="19">
        <v>77.083758675869433</v>
      </c>
      <c r="L14" s="19">
        <v>74.286225171206738</v>
      </c>
      <c r="M14" s="19">
        <v>75.778866015700686</v>
      </c>
      <c r="N14" s="19">
        <v>79.774829072596958</v>
      </c>
      <c r="O14" s="19">
        <v>100.42592307365388</v>
      </c>
      <c r="P14" s="19">
        <v>203.21174316429401</v>
      </c>
      <c r="Q14" s="9">
        <v>151.43015873015852</v>
      </c>
    </row>
    <row r="15" spans="2:17" ht="39.9" customHeight="1">
      <c r="B15" s="751"/>
      <c r="C15" s="373" t="s">
        <v>163</v>
      </c>
      <c r="D15" s="10">
        <f t="shared" ref="D15:Q15" si="0">D14/D13</f>
        <v>0.92980820373085415</v>
      </c>
      <c r="E15" s="10">
        <f t="shared" si="0"/>
        <v>0.89071702128537777</v>
      </c>
      <c r="F15" s="10">
        <f t="shared" si="0"/>
        <v>0.82451387025121381</v>
      </c>
      <c r="G15" s="10">
        <f t="shared" si="0"/>
        <v>0.90431974423326222</v>
      </c>
      <c r="H15" s="10">
        <f t="shared" si="0"/>
        <v>0.95809324380985128</v>
      </c>
      <c r="I15" s="10">
        <f t="shared" si="0"/>
        <v>0.94552899308924687</v>
      </c>
      <c r="J15" s="10">
        <f t="shared" si="0"/>
        <v>0.86695308473990651</v>
      </c>
      <c r="K15" s="10">
        <f t="shared" si="0"/>
        <v>0.86909781422355326</v>
      </c>
      <c r="L15" s="10">
        <f t="shared" si="0"/>
        <v>0.89808860784650901</v>
      </c>
      <c r="M15" s="10">
        <f t="shared" si="0"/>
        <v>0.90722470283794288</v>
      </c>
      <c r="N15" s="10">
        <f t="shared" si="0"/>
        <v>0.91833958417647943</v>
      </c>
      <c r="O15" s="10">
        <f t="shared" si="0"/>
        <v>0.81824489196350259</v>
      </c>
      <c r="P15" s="375">
        <f t="shared" si="0"/>
        <v>0.93141999469513492</v>
      </c>
      <c r="Q15" s="11">
        <f t="shared" si="0"/>
        <v>1.0095343915343902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753"/>
      <c r="C17" s="373" t="s">
        <v>36</v>
      </c>
      <c r="D17" s="12">
        <v>0.71736111111111112</v>
      </c>
      <c r="E17" s="12">
        <v>0.58750000000000002</v>
      </c>
      <c r="F17" s="12">
        <v>0.61805555555555547</v>
      </c>
      <c r="G17" s="12">
        <v>0.63402777777777775</v>
      </c>
      <c r="H17" s="12">
        <v>0.64375000000000004</v>
      </c>
      <c r="I17" s="12">
        <v>0.71388888888888891</v>
      </c>
      <c r="J17" s="12">
        <v>0.77569444444444446</v>
      </c>
      <c r="K17" s="12">
        <v>0.80347222222222203</v>
      </c>
      <c r="L17" s="12">
        <v>0.92222222222222205</v>
      </c>
      <c r="M17" s="12">
        <v>0.92222222222222194</v>
      </c>
      <c r="N17" s="12">
        <v>0.93194444444444424</v>
      </c>
      <c r="O17" s="22">
        <v>0.81319444444444433</v>
      </c>
      <c r="P17" s="12">
        <v>0.56180555555555545</v>
      </c>
      <c r="Q17" s="376">
        <v>0.69097222222222221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2</v>
      </c>
      <c r="K21" s="378" t="s">
        <v>15</v>
      </c>
      <c r="L21" s="378" t="s">
        <v>15</v>
      </c>
      <c r="M21" s="378">
        <v>2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18.857142857142858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16.600000000000001</v>
      </c>
      <c r="J22" s="380">
        <v>18.25</v>
      </c>
      <c r="K22" s="380">
        <v>17.875</v>
      </c>
      <c r="L22" s="380">
        <v>17</v>
      </c>
      <c r="M22" s="380">
        <v>18.375</v>
      </c>
      <c r="N22" s="380">
        <v>17.333333333333332</v>
      </c>
      <c r="O22" s="380">
        <v>13.6</v>
      </c>
      <c r="P22" s="380">
        <v>11.333333333333334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124.78909190836916</v>
      </c>
      <c r="E31" s="8">
        <v>827.56398973535568</v>
      </c>
      <c r="F31" s="8">
        <v>0</v>
      </c>
      <c r="G31" s="8">
        <v>854.38490645920956</v>
      </c>
      <c r="H31" s="389">
        <v>988.04629327456416</v>
      </c>
      <c r="I31" s="388">
        <v>0</v>
      </c>
      <c r="J31" s="8">
        <v>1060.0000000000036</v>
      </c>
      <c r="K31" s="8">
        <v>640.14999999999895</v>
      </c>
      <c r="L31" s="8">
        <v>895.81736694815334</v>
      </c>
      <c r="M31" s="389">
        <v>902.982206112575</v>
      </c>
      <c r="N31" s="372"/>
      <c r="O31" s="372"/>
      <c r="P31" s="372"/>
      <c r="Q31" s="372"/>
    </row>
    <row r="32" spans="2:23" ht="39.9" customHeight="1">
      <c r="B32" s="751"/>
      <c r="C32" s="636" t="s">
        <v>163</v>
      </c>
      <c r="D32" s="390">
        <f t="shared" ref="D32:M32" si="1">D31/D30</f>
        <v>0.56722314503804161</v>
      </c>
      <c r="E32" s="10">
        <f t="shared" si="1"/>
        <v>1.0031078663458857</v>
      </c>
      <c r="F32" s="10">
        <f t="shared" si="1"/>
        <v>0</v>
      </c>
      <c r="G32" s="10">
        <f t="shared" si="1"/>
        <v>0.94931656273245502</v>
      </c>
      <c r="H32" s="10">
        <f t="shared" si="1"/>
        <v>1.0978292147495157</v>
      </c>
      <c r="I32" s="388">
        <f t="shared" si="1"/>
        <v>0</v>
      </c>
      <c r="J32" s="10">
        <f t="shared" si="1"/>
        <v>1.2848484848484893</v>
      </c>
      <c r="K32" s="10">
        <f t="shared" si="1"/>
        <v>0.71127777777777657</v>
      </c>
      <c r="L32" s="10">
        <f t="shared" si="1"/>
        <v>0.9953526299423926</v>
      </c>
      <c r="M32" s="11">
        <f t="shared" si="1"/>
        <v>1.0033135623473055</v>
      </c>
      <c r="N32" s="372"/>
      <c r="O32" s="372"/>
      <c r="P32" s="372"/>
      <c r="Q32" s="372"/>
    </row>
    <row r="33" spans="2:17" ht="25.8" customHeight="1">
      <c r="B33" s="752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2894.1176470588202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753"/>
      <c r="C34" s="636" t="s">
        <v>36</v>
      </c>
      <c r="D34" s="391">
        <v>0.52083333333333337</v>
      </c>
      <c r="E34" s="12">
        <v>0.38611111111111113</v>
      </c>
      <c r="F34" s="12">
        <v>0</v>
      </c>
      <c r="G34" s="12">
        <v>1054.3589743589757</v>
      </c>
      <c r="H34" s="376">
        <v>0.54722222222222217</v>
      </c>
      <c r="I34" s="23">
        <v>0</v>
      </c>
      <c r="J34" s="12">
        <v>0.73263888888888884</v>
      </c>
      <c r="K34" s="12">
        <v>0.78125</v>
      </c>
      <c r="L34" s="12">
        <v>46191.038194444445</v>
      </c>
      <c r="M34" s="13">
        <v>46191.027777777781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9" sqref="D69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1379</v>
      </c>
      <c r="B1" s="472"/>
      <c r="C1" s="473"/>
      <c r="D1" s="279" t="s">
        <v>1319</v>
      </c>
      <c r="E1" s="280">
        <f>SUM(G5:G124)</f>
        <v>88086</v>
      </c>
      <c r="F1" s="281" t="s">
        <v>3</v>
      </c>
      <c r="G1" s="282">
        <f>SUM(H5:H124)</f>
        <v>1700434.5490909093</v>
      </c>
      <c r="H1" s="283" t="s">
        <v>1380</v>
      </c>
      <c r="I1" s="284">
        <f>+J16+J64+J24+J38+J51+J81+J100+J91+J57+J124+J111</f>
        <v>47.578571428571429</v>
      </c>
      <c r="J1" s="852" t="s">
        <v>1381</v>
      </c>
      <c r="K1" s="853"/>
      <c r="L1" s="854"/>
      <c r="M1" s="852" t="s">
        <v>1321</v>
      </c>
      <c r="N1" s="853"/>
      <c r="O1" s="853"/>
      <c r="P1" s="853"/>
      <c r="Q1" s="853"/>
      <c r="R1" s="854"/>
    </row>
    <row r="2" spans="1:18" ht="26.25" customHeight="1" thickBot="1">
      <c r="A2" s="858" t="s">
        <v>1382</v>
      </c>
      <c r="B2" s="859"/>
      <c r="C2" s="286"/>
      <c r="D2" s="639" t="s">
        <v>1328</v>
      </c>
      <c r="E2" s="287">
        <f>AVERAGE(L16,L24,L38,L51,L100,L111,L91)</f>
        <v>616.62510122033984</v>
      </c>
      <c r="F2" s="288" t="s">
        <v>40</v>
      </c>
      <c r="G2" s="289">
        <f>G1/E1</f>
        <v>19.304254354731846</v>
      </c>
      <c r="H2" s="290" t="s">
        <v>1383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1329</v>
      </c>
      <c r="B3" s="862" t="s">
        <v>1384</v>
      </c>
      <c r="C3" s="641"/>
      <c r="D3" s="863" t="s">
        <v>1330</v>
      </c>
      <c r="E3" s="863"/>
      <c r="F3" s="864" t="s">
        <v>43</v>
      </c>
      <c r="G3" s="865" t="s">
        <v>1385</v>
      </c>
      <c r="H3" s="949" t="s">
        <v>1386</v>
      </c>
      <c r="I3" s="866" t="s">
        <v>1331</v>
      </c>
      <c r="J3" s="868" t="s">
        <v>1333</v>
      </c>
      <c r="K3" s="870" t="s">
        <v>1332</v>
      </c>
      <c r="L3" s="872" t="s">
        <v>1328</v>
      </c>
      <c r="M3" s="874" t="s">
        <v>48</v>
      </c>
      <c r="N3" s="874"/>
      <c r="O3" s="868" t="s">
        <v>106</v>
      </c>
      <c r="P3" s="834" t="s">
        <v>1336</v>
      </c>
      <c r="Q3" s="868" t="s">
        <v>1337</v>
      </c>
      <c r="R3" s="868"/>
    </row>
    <row r="4" spans="1:18" ht="15.75" customHeight="1">
      <c r="A4" s="861"/>
      <c r="B4" s="862"/>
      <c r="C4" s="641"/>
      <c r="D4" s="863"/>
      <c r="E4" s="863"/>
      <c r="F4" s="864"/>
      <c r="G4" s="865"/>
      <c r="H4" s="949"/>
      <c r="I4" s="867"/>
      <c r="J4" s="869"/>
      <c r="K4" s="871"/>
      <c r="L4" s="873"/>
      <c r="M4" s="644" t="s">
        <v>50</v>
      </c>
      <c r="N4" s="644" t="s">
        <v>51</v>
      </c>
      <c r="O4" s="869"/>
      <c r="P4" s="835"/>
      <c r="Q4" s="292" t="s">
        <v>1341</v>
      </c>
      <c r="R4" s="292" t="s">
        <v>1387</v>
      </c>
    </row>
    <row r="5" spans="1:18">
      <c r="A5" s="842" t="s">
        <v>1388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772</v>
      </c>
      <c r="H5" s="296">
        <f>F5*G5</f>
        <v>19794.080000000002</v>
      </c>
      <c r="I5" s="642"/>
      <c r="J5" s="297">
        <v>10</v>
      </c>
      <c r="K5" s="298">
        <f t="shared" ref="K5:K7" si="0">G5/P5*60</f>
        <v>1543.9999999999973</v>
      </c>
      <c r="L5" s="299">
        <f t="shared" ref="L5:L7" si="1">K5/J5</f>
        <v>154.39999999999972</v>
      </c>
      <c r="M5" s="300">
        <v>0.5625</v>
      </c>
      <c r="N5" s="300">
        <v>0.58333333333333337</v>
      </c>
      <c r="O5" s="292">
        <v>5</v>
      </c>
      <c r="P5" s="645">
        <f t="shared" ref="P5:P7" si="2">(N5-M5)*24*60</f>
        <v>30.000000000000053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47"/>
      <c r="F6" s="476">
        <v>29.85</v>
      </c>
      <c r="G6" s="641">
        <v>2258</v>
      </c>
      <c r="H6" s="296">
        <f t="shared" ref="H6:H15" si="3">F6*G6</f>
        <v>67401.3</v>
      </c>
      <c r="I6" s="642"/>
      <c r="J6" s="297">
        <v>12</v>
      </c>
      <c r="K6" s="298">
        <f t="shared" si="0"/>
        <v>1806.3999999999987</v>
      </c>
      <c r="L6" s="299">
        <f t="shared" si="1"/>
        <v>150.53333333333322</v>
      </c>
      <c r="M6" s="300">
        <v>0.58680555555555558</v>
      </c>
      <c r="N6" s="300">
        <v>0.63888888888888895</v>
      </c>
      <c r="O6" s="292">
        <v>5</v>
      </c>
      <c r="P6" s="645">
        <f t="shared" si="2"/>
        <v>75.000000000000057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47"/>
      <c r="F7" s="476">
        <v>29.52</v>
      </c>
      <c r="G7" s="641">
        <v>2091</v>
      </c>
      <c r="H7" s="296">
        <f t="shared" si="3"/>
        <v>61726.32</v>
      </c>
      <c r="I7" s="642"/>
      <c r="J7" s="297">
        <v>12</v>
      </c>
      <c r="K7" s="298">
        <f t="shared" si="0"/>
        <v>1792.2857142857124</v>
      </c>
      <c r="L7" s="299">
        <f t="shared" si="1"/>
        <v>149.35714285714269</v>
      </c>
      <c r="M7" s="300">
        <v>0.64236111111111105</v>
      </c>
      <c r="N7" s="300">
        <v>0.69097222222222221</v>
      </c>
      <c r="O7" s="292">
        <v>5</v>
      </c>
      <c r="P7" s="645">
        <f t="shared" si="2"/>
        <v>70.000000000000071</v>
      </c>
      <c r="Q7" s="301"/>
      <c r="R7" s="301"/>
    </row>
    <row r="8" spans="1:18">
      <c r="A8" s="842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842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842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842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843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843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843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844"/>
      <c r="B16" s="474">
        <v>0</v>
      </c>
      <c r="C16" s="293" t="s">
        <v>1389</v>
      </c>
      <c r="D16" s="827" t="s">
        <v>1348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1714.2285714285692</v>
      </c>
      <c r="L16" s="309">
        <f>AVERAGE(L5:L15)</f>
        <v>151.43015873015852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1390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2258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1593.8823529411777</v>
      </c>
      <c r="L17" s="299">
        <f>K17/J17</f>
        <v>159.38823529411778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845"/>
      <c r="B18" s="474">
        <v>0</v>
      </c>
      <c r="C18" s="668"/>
      <c r="D18" s="312" t="s">
        <v>193</v>
      </c>
      <c r="E18" s="312"/>
      <c r="F18" s="476" t="s">
        <v>133</v>
      </c>
      <c r="G18" s="640">
        <v>2091</v>
      </c>
      <c r="H18" s="296">
        <f t="shared" si="4"/>
        <v>0</v>
      </c>
      <c r="I18" s="642"/>
      <c r="J18" s="297">
        <v>10</v>
      </c>
      <c r="K18" s="298">
        <f t="shared" si="5"/>
        <v>1568.25</v>
      </c>
      <c r="L18" s="299">
        <f t="shared" ref="L18:L20" si="6">K18/J18</f>
        <v>156.82499999999999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845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1354</v>
      </c>
      <c r="H19" s="296">
        <f t="shared" si="4"/>
        <v>49353.3</v>
      </c>
      <c r="I19" s="642"/>
      <c r="J19" s="297">
        <v>13</v>
      </c>
      <c r="K19" s="298">
        <f t="shared" si="5"/>
        <v>1477.0909090909101</v>
      </c>
      <c r="L19" s="299">
        <f t="shared" si="6"/>
        <v>113.6223776223777</v>
      </c>
      <c r="M19" s="300">
        <v>0.2951388888888889</v>
      </c>
      <c r="N19" s="300">
        <v>0.33333333333333331</v>
      </c>
      <c r="O19" s="292">
        <v>5</v>
      </c>
      <c r="P19" s="645">
        <f t="shared" si="7"/>
        <v>54.999999999999964</v>
      </c>
      <c r="Q19" s="301"/>
      <c r="R19" s="301"/>
    </row>
    <row r="20" spans="1:18" ht="15.75" customHeight="1">
      <c r="A20" s="846"/>
      <c r="B20" s="474" t="s">
        <v>131</v>
      </c>
      <c r="C20" s="668"/>
      <c r="D20" s="312" t="s">
        <v>818</v>
      </c>
      <c r="E20" s="312"/>
      <c r="F20" s="476">
        <v>30.13</v>
      </c>
      <c r="G20" s="640">
        <v>5511</v>
      </c>
      <c r="H20" s="296">
        <f t="shared" si="4"/>
        <v>166046.43</v>
      </c>
      <c r="I20" s="642"/>
      <c r="J20" s="297">
        <v>18</v>
      </c>
      <c r="K20" s="298">
        <f t="shared" si="5"/>
        <v>1247.7735849056603</v>
      </c>
      <c r="L20" s="299">
        <f t="shared" si="6"/>
        <v>69.320754716981128</v>
      </c>
      <c r="M20" s="300">
        <v>0.33680555555555558</v>
      </c>
      <c r="N20" s="300">
        <v>0.52083333333333337</v>
      </c>
      <c r="O20" s="292">
        <v>5</v>
      </c>
      <c r="P20" s="645">
        <f t="shared" si="7"/>
        <v>265</v>
      </c>
      <c r="Q20" s="301">
        <v>0.52777777777777779</v>
      </c>
      <c r="R20" s="301">
        <v>0.55902777777777779</v>
      </c>
    </row>
    <row r="21" spans="1:18" ht="15.75" customHeight="1">
      <c r="A21" s="846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846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846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847"/>
      <c r="B24" s="474">
        <v>0</v>
      </c>
      <c r="C24" s="6" t="s">
        <v>1391</v>
      </c>
      <c r="D24" s="827" t="s">
        <v>1348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1471.7492117344368</v>
      </c>
      <c r="L24" s="309">
        <f>AVERAGE(L17:L23)</f>
        <v>124.78909190836916</v>
      </c>
      <c r="M24" s="300"/>
      <c r="N24" s="300"/>
      <c r="O24" s="292"/>
      <c r="P24" s="292"/>
      <c r="Q24" s="292"/>
      <c r="R24" s="292"/>
    </row>
    <row r="25" spans="1:18">
      <c r="A25" s="836" t="s">
        <v>1392</v>
      </c>
      <c r="B25" s="474" t="s">
        <v>131</v>
      </c>
      <c r="C25" s="314"/>
      <c r="D25" s="316" t="s">
        <v>1393</v>
      </c>
      <c r="E25" s="315"/>
      <c r="F25" s="476">
        <v>15.03</v>
      </c>
      <c r="G25" s="641">
        <v>1006</v>
      </c>
      <c r="H25" s="296">
        <f t="shared" ref="H25:H37" si="8">F25*G25</f>
        <v>15120.179999999998</v>
      </c>
      <c r="I25" s="642"/>
      <c r="J25" s="297">
        <v>4</v>
      </c>
      <c r="K25" s="298">
        <f t="shared" ref="K25:K28" si="9">G25/P25*60</f>
        <v>2743.6363636363635</v>
      </c>
      <c r="L25" s="299">
        <f t="shared" ref="L25:L28" si="10">K25/J25</f>
        <v>685.90909090909088</v>
      </c>
      <c r="M25" s="300">
        <v>0.18055555555555555</v>
      </c>
      <c r="N25" s="300">
        <v>0.19583333333333333</v>
      </c>
      <c r="O25" s="292">
        <v>20</v>
      </c>
      <c r="P25" s="645">
        <f t="shared" ref="P25:P28" si="11">(N25-M25)*24*60</f>
        <v>22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41">
        <v>2983</v>
      </c>
      <c r="H26" s="296">
        <f t="shared" si="8"/>
        <v>54230.94</v>
      </c>
      <c r="I26" s="642"/>
      <c r="J26" s="297">
        <v>4</v>
      </c>
      <c r="K26" s="298">
        <f t="shared" si="9"/>
        <v>2796.5625000000014</v>
      </c>
      <c r="L26" s="299">
        <f t="shared" si="10"/>
        <v>699.14062500000034</v>
      </c>
      <c r="M26" s="300">
        <v>0.20972222222222223</v>
      </c>
      <c r="N26" s="300">
        <v>0.25416666666666665</v>
      </c>
      <c r="O26" s="292">
        <v>20</v>
      </c>
      <c r="P26" s="645">
        <f t="shared" si="11"/>
        <v>63.999999999999972</v>
      </c>
      <c r="Q26" s="301">
        <v>0.25416666666666665</v>
      </c>
      <c r="R26" s="301">
        <v>0.29583333333333334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41">
        <v>1805</v>
      </c>
      <c r="H27" s="296">
        <f t="shared" si="8"/>
        <v>33446.65</v>
      </c>
      <c r="I27" s="642"/>
      <c r="J27" s="297">
        <v>3</v>
      </c>
      <c r="K27" s="298">
        <f t="shared" si="9"/>
        <v>2776.9230769230808</v>
      </c>
      <c r="L27" s="299">
        <f t="shared" si="10"/>
        <v>925.64102564102689</v>
      </c>
      <c r="M27" s="300">
        <v>0.31319444444444444</v>
      </c>
      <c r="N27" s="300">
        <v>0.34027777777777773</v>
      </c>
      <c r="O27" s="292">
        <v>25</v>
      </c>
      <c r="P27" s="645">
        <f t="shared" si="11"/>
        <v>38.999999999999943</v>
      </c>
      <c r="Q27" s="301"/>
      <c r="R27" s="301"/>
    </row>
    <row r="28" spans="1:18">
      <c r="A28" s="836"/>
      <c r="B28" s="474" t="s">
        <v>131</v>
      </c>
      <c r="C28" s="668"/>
      <c r="D28" s="312" t="s">
        <v>1394</v>
      </c>
      <c r="E28" s="317"/>
      <c r="F28" s="476">
        <v>24.93</v>
      </c>
      <c r="G28" s="641">
        <v>2299</v>
      </c>
      <c r="H28" s="296">
        <f t="shared" si="8"/>
        <v>57314.07</v>
      </c>
      <c r="I28" s="642"/>
      <c r="J28" s="297">
        <v>3</v>
      </c>
      <c r="K28" s="298">
        <f t="shared" si="9"/>
        <v>2998.695652173913</v>
      </c>
      <c r="L28" s="299">
        <f t="shared" si="10"/>
        <v>999.56521739130437</v>
      </c>
      <c r="M28" s="300">
        <v>0.35416666666666669</v>
      </c>
      <c r="N28" s="300">
        <v>0.38611111111111113</v>
      </c>
      <c r="O28" s="292">
        <v>20</v>
      </c>
      <c r="P28" s="645">
        <f t="shared" si="11"/>
        <v>46</v>
      </c>
      <c r="Q28" s="301"/>
      <c r="R28" s="301"/>
    </row>
    <row r="29" spans="1:18">
      <c r="A29" s="836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836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836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836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836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2828.9543981833394</v>
      </c>
      <c r="L38" s="309">
        <f>AVERAGE(L25:L37)</f>
        <v>827.56398973535568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1395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839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839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839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839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840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840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840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1348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1396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977</v>
      </c>
      <c r="H52" s="296">
        <f>F52*G52</f>
        <v>17761.86</v>
      </c>
      <c r="I52" s="642"/>
      <c r="J52" s="297">
        <v>3</v>
      </c>
      <c r="K52" s="298">
        <f>G52/P52*60</f>
        <v>3085.2631578947216</v>
      </c>
      <c r="L52" s="299">
        <f>K52/J52</f>
        <v>1028.421052631574</v>
      </c>
      <c r="M52" s="300">
        <v>0.30555555555555552</v>
      </c>
      <c r="N52" s="300">
        <v>0.31875000000000003</v>
      </c>
      <c r="O52" s="298">
        <v>20</v>
      </c>
      <c r="P52" s="645">
        <f>(N52-M52)*24*60</f>
        <v>19.000000000000092</v>
      </c>
      <c r="Q52" s="301"/>
      <c r="R52" s="301"/>
    </row>
    <row r="53" spans="1:18" ht="15.6" customHeight="1">
      <c r="A53" s="825"/>
      <c r="B53" s="474" t="s">
        <v>131</v>
      </c>
      <c r="C53" s="668"/>
      <c r="D53" s="315" t="s">
        <v>110</v>
      </c>
      <c r="E53" s="331"/>
      <c r="F53" s="476">
        <v>25.03</v>
      </c>
      <c r="G53" s="302">
        <v>678</v>
      </c>
      <c r="H53" s="296">
        <f t="shared" ref="H53:H116" si="13">F53*G53</f>
        <v>16970.34</v>
      </c>
      <c r="I53" s="642"/>
      <c r="J53" s="297">
        <v>4</v>
      </c>
      <c r="K53" s="298">
        <f t="shared" ref="K53:K57" si="14">G53/P53*60</f>
        <v>3129.2307692307804</v>
      </c>
      <c r="L53" s="299">
        <f t="shared" ref="L53:L57" si="15">K53/J53</f>
        <v>782.30769230769511</v>
      </c>
      <c r="M53" s="300">
        <v>0.33263888888888887</v>
      </c>
      <c r="N53" s="300">
        <v>0.34166666666666662</v>
      </c>
      <c r="O53" s="298">
        <v>20</v>
      </c>
      <c r="P53" s="645">
        <f t="shared" ref="P53:P57" si="16">(N53-M53)*24*60</f>
        <v>12.999999999999954</v>
      </c>
      <c r="Q53" s="301"/>
      <c r="R53" s="301"/>
    </row>
    <row r="54" spans="1:18" ht="15.6" customHeight="1">
      <c r="A54" s="825"/>
      <c r="B54" s="474" t="s">
        <v>131</v>
      </c>
      <c r="C54" s="668"/>
      <c r="D54" s="315" t="s">
        <v>111</v>
      </c>
      <c r="E54" s="647"/>
      <c r="F54" s="476">
        <v>24.82</v>
      </c>
      <c r="G54" s="302">
        <v>921</v>
      </c>
      <c r="H54" s="296">
        <f t="shared" si="13"/>
        <v>22859.22</v>
      </c>
      <c r="I54" s="642"/>
      <c r="J54" s="297">
        <v>4</v>
      </c>
      <c r="K54" s="298">
        <f t="shared" si="14"/>
        <v>3069.9999999999977</v>
      </c>
      <c r="L54" s="299">
        <f t="shared" si="15"/>
        <v>767.49999999999943</v>
      </c>
      <c r="M54" s="300">
        <v>0.35555555555555557</v>
      </c>
      <c r="N54" s="300">
        <v>0.36805555555555558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825"/>
      <c r="B55" s="474" t="s">
        <v>131</v>
      </c>
      <c r="C55" s="668"/>
      <c r="D55" s="315" t="s">
        <v>112</v>
      </c>
      <c r="E55" s="317"/>
      <c r="F55" s="476">
        <v>30</v>
      </c>
      <c r="G55" s="302">
        <v>1335</v>
      </c>
      <c r="H55" s="296">
        <f t="shared" si="13"/>
        <v>40050</v>
      </c>
      <c r="I55" s="642"/>
      <c r="J55" s="297">
        <v>4</v>
      </c>
      <c r="K55" s="298">
        <f t="shared" si="14"/>
        <v>3080.7692307692323</v>
      </c>
      <c r="L55" s="299">
        <f t="shared" si="15"/>
        <v>770.19230769230808</v>
      </c>
      <c r="M55" s="300">
        <v>0.38194444444444442</v>
      </c>
      <c r="N55" s="300">
        <v>0.39999999999999997</v>
      </c>
      <c r="O55" s="298">
        <v>20</v>
      </c>
      <c r="P55" s="645">
        <f t="shared" si="16"/>
        <v>25.999999999999986</v>
      </c>
      <c r="Q55" s="301">
        <v>0.39999999999999997</v>
      </c>
      <c r="R55" s="301">
        <v>0.44166666666666665</v>
      </c>
    </row>
    <row r="56" spans="1:18" ht="15.6" customHeight="1">
      <c r="A56" s="825"/>
      <c r="B56" s="474" t="s">
        <v>131</v>
      </c>
      <c r="C56" s="668"/>
      <c r="D56" s="316" t="s">
        <v>1397</v>
      </c>
      <c r="E56" s="317"/>
      <c r="F56" s="476">
        <v>23.72</v>
      </c>
      <c r="G56" s="302">
        <v>820</v>
      </c>
      <c r="H56" s="296">
        <f t="shared" si="13"/>
        <v>19450.399999999998</v>
      </c>
      <c r="I56" s="642"/>
      <c r="J56" s="297">
        <v>4</v>
      </c>
      <c r="K56" s="298">
        <f t="shared" si="14"/>
        <v>2894.1176470588202</v>
      </c>
      <c r="L56" s="299">
        <f t="shared" si="15"/>
        <v>723.52941176470506</v>
      </c>
      <c r="M56" s="300">
        <v>0.45902777777777781</v>
      </c>
      <c r="N56" s="300">
        <v>0.47083333333333338</v>
      </c>
      <c r="O56" s="298">
        <v>25</v>
      </c>
      <c r="P56" s="645">
        <f t="shared" si="16"/>
        <v>17.000000000000021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1398</v>
      </c>
      <c r="E57" s="317"/>
      <c r="F57" s="476">
        <v>17.07</v>
      </c>
      <c r="G57" s="302">
        <v>2056</v>
      </c>
      <c r="H57" s="296">
        <f t="shared" si="13"/>
        <v>35095.919999999998</v>
      </c>
      <c r="I57" s="642"/>
      <c r="J57" s="297">
        <v>3</v>
      </c>
      <c r="K57" s="298">
        <f t="shared" si="14"/>
        <v>3163.0769230769274</v>
      </c>
      <c r="L57" s="299">
        <f t="shared" si="15"/>
        <v>1054.3589743589757</v>
      </c>
      <c r="M57" s="300">
        <v>0.48472222222222222</v>
      </c>
      <c r="N57" s="300">
        <v>0.51180555555555551</v>
      </c>
      <c r="O57" s="298">
        <v>20</v>
      </c>
      <c r="P57" s="645">
        <f t="shared" si="16"/>
        <v>38.999999999999943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825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825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825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825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826"/>
      <c r="B64" s="474">
        <v>0</v>
      </c>
      <c r="C64" s="6" t="s">
        <v>1399</v>
      </c>
      <c r="D64" s="827" t="s">
        <v>1348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3070.4096213384132</v>
      </c>
      <c r="L64" s="309">
        <f>AVERAGE(L52:L63)</f>
        <v>854.38490645920956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1400</v>
      </c>
      <c r="B65" s="474" t="s">
        <v>131</v>
      </c>
      <c r="C65" s="668"/>
      <c r="D65" s="316" t="s">
        <v>1401</v>
      </c>
      <c r="E65" s="481"/>
      <c r="F65" s="476">
        <v>22.281818181818181</v>
      </c>
      <c r="G65" s="641">
        <v>698</v>
      </c>
      <c r="H65" s="296">
        <f>F65*G65</f>
        <v>15552.709090909091</v>
      </c>
      <c r="I65" s="642"/>
      <c r="J65" s="297">
        <v>4</v>
      </c>
      <c r="K65" s="298">
        <f t="shared" ref="K65:K72" si="17">G65/P65*60</f>
        <v>2991.4285714285738</v>
      </c>
      <c r="L65" s="299">
        <f t="shared" ref="L65:L72" si="18">K65/J65</f>
        <v>747.85714285714346</v>
      </c>
      <c r="M65" s="300">
        <v>0.18055555555555555</v>
      </c>
      <c r="N65" s="300">
        <v>0.19027777777777777</v>
      </c>
      <c r="O65" s="298">
        <v>20</v>
      </c>
      <c r="P65" s="645">
        <f>(N65-M65)*24*60</f>
        <v>13.999999999999989</v>
      </c>
      <c r="Q65" s="301"/>
      <c r="R65" s="301"/>
    </row>
    <row r="66" spans="1:18" ht="15.6" customHeight="1">
      <c r="A66" s="829"/>
      <c r="B66" s="474" t="s">
        <v>131</v>
      </c>
      <c r="C66" s="668"/>
      <c r="D66" s="316" t="s">
        <v>115</v>
      </c>
      <c r="E66" s="331"/>
      <c r="F66" s="476">
        <v>18.18</v>
      </c>
      <c r="G66" s="302">
        <v>1546</v>
      </c>
      <c r="H66" s="296">
        <f t="shared" ref="H66:H74" si="19">F66*G66</f>
        <v>28106.28</v>
      </c>
      <c r="I66" s="642"/>
      <c r="J66" s="297">
        <v>3</v>
      </c>
      <c r="K66" s="298">
        <f t="shared" si="17"/>
        <v>3198.6206896551748</v>
      </c>
      <c r="L66" s="299">
        <f t="shared" si="18"/>
        <v>1066.2068965517249</v>
      </c>
      <c r="M66" s="300">
        <v>0.20416666666666669</v>
      </c>
      <c r="N66" s="300">
        <v>0.22430555555555556</v>
      </c>
      <c r="O66" s="298">
        <v>20</v>
      </c>
      <c r="P66" s="645">
        <f t="shared" ref="P66:P72" si="20">(N66-M66)*24*60</f>
        <v>28.999999999999979</v>
      </c>
      <c r="Q66" s="301"/>
      <c r="R66" s="301"/>
    </row>
    <row r="67" spans="1:18" ht="15.6" customHeight="1">
      <c r="A67" s="829"/>
      <c r="B67" s="474" t="s">
        <v>131</v>
      </c>
      <c r="C67" s="668"/>
      <c r="D67" s="332" t="s">
        <v>1402</v>
      </c>
      <c r="E67" s="317"/>
      <c r="F67" s="476">
        <v>17.890909090909091</v>
      </c>
      <c r="G67" s="302">
        <v>1676</v>
      </c>
      <c r="H67" s="296">
        <f t="shared" si="19"/>
        <v>29985.163636363635</v>
      </c>
      <c r="I67" s="642"/>
      <c r="J67" s="297">
        <v>3</v>
      </c>
      <c r="K67" s="298">
        <f t="shared" si="17"/>
        <v>3142.4999999999991</v>
      </c>
      <c r="L67" s="299">
        <f t="shared" si="18"/>
        <v>1047.4999999999998</v>
      </c>
      <c r="M67" s="300">
        <v>0.23819444444444446</v>
      </c>
      <c r="N67" s="300">
        <v>0.26041666666666669</v>
      </c>
      <c r="O67" s="298">
        <v>20</v>
      </c>
      <c r="P67" s="645">
        <f t="shared" si="20"/>
        <v>32.000000000000007</v>
      </c>
      <c r="Q67" s="301">
        <v>0.26041666666666669</v>
      </c>
      <c r="R67" s="301">
        <v>0.30208333333333331</v>
      </c>
    </row>
    <row r="68" spans="1:18" ht="15.6" customHeight="1">
      <c r="A68" s="829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4564</v>
      </c>
      <c r="H68" s="296">
        <f t="shared" si="19"/>
        <v>65199.999999999985</v>
      </c>
      <c r="I68" s="642"/>
      <c r="J68" s="297">
        <v>3</v>
      </c>
      <c r="K68" s="298">
        <f t="shared" si="17"/>
        <v>3184.1860465116306</v>
      </c>
      <c r="L68" s="299">
        <f t="shared" si="18"/>
        <v>1061.3953488372101</v>
      </c>
      <c r="M68" s="300">
        <v>0.31944444444444448</v>
      </c>
      <c r="N68" s="300">
        <v>0.37916666666666665</v>
      </c>
      <c r="O68" s="298">
        <v>25</v>
      </c>
      <c r="P68" s="645">
        <f t="shared" si="20"/>
        <v>85.999999999999929</v>
      </c>
      <c r="Q68" s="301"/>
      <c r="R68" s="301"/>
    </row>
    <row r="69" spans="1:18" ht="15.6" customHeight="1">
      <c r="A69" s="829"/>
      <c r="B69" s="474" t="s">
        <v>131</v>
      </c>
      <c r="C69" s="668"/>
      <c r="D69" s="316" t="s">
        <v>1403</v>
      </c>
      <c r="E69" s="317"/>
      <c r="F69" s="476">
        <v>16.66</v>
      </c>
      <c r="G69" s="302">
        <v>3008</v>
      </c>
      <c r="H69" s="296">
        <f t="shared" si="19"/>
        <v>50113.279999999999</v>
      </c>
      <c r="I69" s="642"/>
      <c r="J69" s="297">
        <v>4</v>
      </c>
      <c r="K69" s="298">
        <f t="shared" si="17"/>
        <v>3166.3157894736864</v>
      </c>
      <c r="L69" s="299">
        <f t="shared" si="18"/>
        <v>791.57894736842161</v>
      </c>
      <c r="M69" s="300">
        <v>0.39305555555555555</v>
      </c>
      <c r="N69" s="300">
        <v>0.43263888888888885</v>
      </c>
      <c r="O69" s="298">
        <v>20</v>
      </c>
      <c r="P69" s="645">
        <f t="shared" si="20"/>
        <v>56.999999999999957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2879</v>
      </c>
      <c r="H70" s="296">
        <f t="shared" si="19"/>
        <v>40392.369999999995</v>
      </c>
      <c r="I70" s="642"/>
      <c r="J70" s="297">
        <v>3</v>
      </c>
      <c r="K70" s="298">
        <f t="shared" si="17"/>
        <v>3198.8888888888905</v>
      </c>
      <c r="L70" s="299">
        <f t="shared" si="18"/>
        <v>1066.2962962962968</v>
      </c>
      <c r="M70" s="300">
        <v>0.4465277777777778</v>
      </c>
      <c r="N70" s="300">
        <v>0.48402777777777778</v>
      </c>
      <c r="O70" s="298">
        <v>20</v>
      </c>
      <c r="P70" s="645">
        <f t="shared" si="20"/>
        <v>53.999999999999972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1404</v>
      </c>
      <c r="E71" s="317"/>
      <c r="F71" s="476">
        <v>25.2</v>
      </c>
      <c r="G71" s="334">
        <v>849</v>
      </c>
      <c r="H71" s="296">
        <f t="shared" si="19"/>
        <v>21394.799999999999</v>
      </c>
      <c r="I71" s="642"/>
      <c r="J71" s="297">
        <v>3</v>
      </c>
      <c r="K71" s="298">
        <f t="shared" si="17"/>
        <v>3183.7499999999959</v>
      </c>
      <c r="L71" s="299">
        <f t="shared" si="18"/>
        <v>1061.2499999999986</v>
      </c>
      <c r="M71" s="300">
        <v>0.49791666666666662</v>
      </c>
      <c r="N71" s="300">
        <v>0.50902777777777775</v>
      </c>
      <c r="O71" s="298">
        <v>20</v>
      </c>
      <c r="P71" s="645">
        <f t="shared" si="20"/>
        <v>16.000000000000021</v>
      </c>
      <c r="Q71" s="301"/>
      <c r="R71" s="301"/>
    </row>
    <row r="72" spans="1:18" ht="15.6" customHeight="1">
      <c r="A72" s="829"/>
      <c r="B72" s="474" t="s">
        <v>131</v>
      </c>
      <c r="C72" s="668"/>
      <c r="D72" s="332" t="s">
        <v>1405</v>
      </c>
      <c r="E72" s="317"/>
      <c r="F72" s="476">
        <v>20.72</v>
      </c>
      <c r="G72" s="302">
        <v>1859</v>
      </c>
      <c r="H72" s="296">
        <f t="shared" si="19"/>
        <v>38518.479999999996</v>
      </c>
      <c r="I72" s="642"/>
      <c r="J72" s="297">
        <v>3</v>
      </c>
      <c r="K72" s="298">
        <f t="shared" si="17"/>
        <v>3186.8571428571545</v>
      </c>
      <c r="L72" s="299">
        <f t="shared" si="18"/>
        <v>1062.2857142857181</v>
      </c>
      <c r="M72" s="300">
        <v>0.5229166666666667</v>
      </c>
      <c r="N72" s="300">
        <v>0.54722222222222217</v>
      </c>
      <c r="O72" s="298">
        <v>20</v>
      </c>
      <c r="P72" s="645">
        <f t="shared" si="20"/>
        <v>34.999999999999872</v>
      </c>
      <c r="Q72" s="301"/>
      <c r="R72" s="301"/>
    </row>
    <row r="73" spans="1:18" ht="15.6" customHeight="1">
      <c r="A73" s="829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829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830"/>
      <c r="B75" s="474">
        <v>0</v>
      </c>
      <c r="C75" s="6" t="s">
        <v>1406</v>
      </c>
      <c r="D75" s="827" t="s">
        <v>1348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3156.5683911018882</v>
      </c>
      <c r="L75" s="309">
        <f>AVERAGE(L65:L74)</f>
        <v>988.04629327456416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831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831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831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1348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1407</v>
      </c>
      <c r="B82" s="474" t="s">
        <v>131</v>
      </c>
      <c r="C82" s="314"/>
      <c r="D82" s="315" t="s">
        <v>1408</v>
      </c>
      <c r="E82" s="340"/>
      <c r="F82" s="476">
        <v>17.22</v>
      </c>
      <c r="G82" s="319">
        <v>795</v>
      </c>
      <c r="H82" s="341">
        <f t="shared" ref="H82:H90" si="21">F82*G82</f>
        <v>13689.9</v>
      </c>
      <c r="I82" s="642"/>
      <c r="J82" s="297">
        <v>3</v>
      </c>
      <c r="K82" s="298">
        <f t="shared" ref="K82" si="22">G82/P82*60</f>
        <v>3180.0000000000109</v>
      </c>
      <c r="L82" s="299">
        <f t="shared" ref="L82" si="23">K82/J82</f>
        <v>1060.0000000000036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1392</v>
      </c>
      <c r="D91" s="815" t="s">
        <v>1348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3180.0000000000109</v>
      </c>
      <c r="L91" s="309">
        <f>AVERAGE(L82:L90)</f>
        <v>1060.0000000000036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1409</v>
      </c>
      <c r="B92" s="474" t="s">
        <v>131</v>
      </c>
      <c r="C92" s="293"/>
      <c r="D92" s="346" t="s">
        <v>1410</v>
      </c>
      <c r="E92" s="340"/>
      <c r="F92" s="476">
        <v>24.54</v>
      </c>
      <c r="G92" s="641">
        <v>1405</v>
      </c>
      <c r="H92" s="296">
        <f t="shared" ref="H92:H99" si="25">F92*G92</f>
        <v>34478.699999999997</v>
      </c>
      <c r="I92" s="642"/>
      <c r="J92" s="297">
        <v>3</v>
      </c>
      <c r="K92" s="298">
        <f>G92/P92*60</f>
        <v>2107.4999999999991</v>
      </c>
      <c r="L92" s="299">
        <f t="shared" ref="L92:L93" si="26">K92/J92</f>
        <v>702.49999999999966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1411</v>
      </c>
      <c r="E93" s="335"/>
      <c r="F93" s="476">
        <v>23.27</v>
      </c>
      <c r="G93" s="302">
        <v>963</v>
      </c>
      <c r="H93" s="296">
        <f t="shared" si="25"/>
        <v>22409.01</v>
      </c>
      <c r="I93" s="642"/>
      <c r="J93" s="297">
        <v>4</v>
      </c>
      <c r="K93" s="298">
        <f t="shared" ref="K93" si="27">G93/P93*60</f>
        <v>2311.1999999999935</v>
      </c>
      <c r="L93" s="299">
        <f t="shared" si="26"/>
        <v>577.79999999999836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818"/>
      <c r="B100" s="474">
        <v>0</v>
      </c>
      <c r="C100" s="6" t="s">
        <v>1412</v>
      </c>
      <c r="D100" s="819" t="s">
        <v>1348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2209.3499999999963</v>
      </c>
      <c r="L100" s="309">
        <f>AVERAGE(L92:L99)</f>
        <v>640.14999999999895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1413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960</v>
      </c>
      <c r="H101" s="296">
        <f t="shared" ref="H101:H110" si="28">F101*G101</f>
        <v>24028.800000000003</v>
      </c>
      <c r="I101" s="642"/>
      <c r="J101" s="297">
        <v>4</v>
      </c>
      <c r="K101" s="298">
        <f>G101/P101*60</f>
        <v>2879.9999999999873</v>
      </c>
      <c r="L101" s="299">
        <f t="shared" ref="L101:L105" si="29">K101/J101</f>
        <v>719.99999999999682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1564</v>
      </c>
      <c r="H102" s="296">
        <f t="shared" si="28"/>
        <v>38818.480000000003</v>
      </c>
      <c r="I102" s="642"/>
      <c r="J102" s="297">
        <v>4</v>
      </c>
      <c r="K102" s="298">
        <f t="shared" ref="K102:K105" si="31">G102/P102*60</f>
        <v>3127.9999999999945</v>
      </c>
      <c r="L102" s="299">
        <f t="shared" si="29"/>
        <v>781.99999999999864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821"/>
      <c r="B103" s="474" t="s">
        <v>131</v>
      </c>
      <c r="C103" s="6"/>
      <c r="D103" s="315" t="s">
        <v>1414</v>
      </c>
      <c r="E103" s="315"/>
      <c r="F103" s="476">
        <v>30</v>
      </c>
      <c r="G103" s="641">
        <v>1795</v>
      </c>
      <c r="H103" s="296">
        <f t="shared" si="28"/>
        <v>53850</v>
      </c>
      <c r="I103" s="642"/>
      <c r="J103" s="297">
        <v>3</v>
      </c>
      <c r="K103" s="298">
        <f t="shared" si="31"/>
        <v>3077.1428571428542</v>
      </c>
      <c r="L103" s="299">
        <f t="shared" si="29"/>
        <v>1025.7142857142846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2840</v>
      </c>
      <c r="H104" s="296">
        <f t="shared" si="28"/>
        <v>81138.8</v>
      </c>
      <c r="I104" s="642"/>
      <c r="J104" s="297">
        <v>3</v>
      </c>
      <c r="K104" s="298">
        <f t="shared" si="31"/>
        <v>2839.999999999995</v>
      </c>
      <c r="L104" s="299">
        <f t="shared" si="29"/>
        <v>946.66666666666504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8540</v>
      </c>
      <c r="H105" s="296">
        <f t="shared" si="28"/>
        <v>121999.99999999997</v>
      </c>
      <c r="I105" s="642"/>
      <c r="J105" s="297">
        <v>3</v>
      </c>
      <c r="K105" s="298">
        <f t="shared" si="31"/>
        <v>3014.1176470794639</v>
      </c>
      <c r="L105" s="299">
        <f t="shared" si="29"/>
        <v>1004.7058823598213</v>
      </c>
      <c r="M105" s="300">
        <v>46190.920138888891</v>
      </c>
      <c r="N105" s="300">
        <v>46191.038194444445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1399</v>
      </c>
      <c r="D111" s="822" t="s">
        <v>1348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2987.8521008444591</v>
      </c>
      <c r="L111" s="309">
        <f>AVERAGE(L101:L110)</f>
        <v>895.81736694815334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1415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1391</v>
      </c>
      <c r="H112" s="341">
        <f t="shared" si="13"/>
        <v>23229.7</v>
      </c>
      <c r="I112" s="642"/>
      <c r="J112" s="297">
        <v>3</v>
      </c>
      <c r="K112" s="298">
        <f t="shared" ref="K112:K118" si="32">G112/P112*60</f>
        <v>3338.3999999999905</v>
      </c>
      <c r="L112" s="299">
        <f t="shared" ref="L112:L118" si="33">K112/J112</f>
        <v>1112.7999999999968</v>
      </c>
      <c r="M112" s="300">
        <v>0.72222222222222221</v>
      </c>
      <c r="N112" s="300">
        <v>0.73958333333333337</v>
      </c>
      <c r="O112" s="292">
        <v>20</v>
      </c>
      <c r="P112" s="645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1015</v>
      </c>
      <c r="H113" s="341">
        <f t="shared" si="13"/>
        <v>18452.7</v>
      </c>
      <c r="I113" s="642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645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648" t="s">
        <v>1416</v>
      </c>
      <c r="E114" s="315"/>
      <c r="F114" s="476">
        <v>18.18</v>
      </c>
      <c r="G114" s="641">
        <v>1131</v>
      </c>
      <c r="H114" s="341">
        <f t="shared" si="13"/>
        <v>20561.579999999998</v>
      </c>
      <c r="I114" s="642"/>
      <c r="J114" s="297">
        <v>3</v>
      </c>
      <c r="K114" s="298">
        <f t="shared" si="32"/>
        <v>2714.3999999999924</v>
      </c>
      <c r="L114" s="299">
        <f t="shared" si="33"/>
        <v>904.79999999999745</v>
      </c>
      <c r="M114" s="300">
        <v>0.78125</v>
      </c>
      <c r="N114" s="300">
        <v>0.79861111111111116</v>
      </c>
      <c r="O114" s="292">
        <v>20</v>
      </c>
      <c r="P114" s="645">
        <f t="shared" si="34"/>
        <v>25.000000000000071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5685</v>
      </c>
      <c r="H115" s="341">
        <f t="shared" si="13"/>
        <v>94712.1</v>
      </c>
      <c r="I115" s="642"/>
      <c r="J115" s="297">
        <v>4</v>
      </c>
      <c r="K115" s="298">
        <f t="shared" si="32"/>
        <v>2966.0869565217372</v>
      </c>
      <c r="L115" s="299">
        <f t="shared" si="33"/>
        <v>741.5217391304343</v>
      </c>
      <c r="M115" s="300">
        <v>0.8125</v>
      </c>
      <c r="N115" s="300">
        <v>0.89236111111111116</v>
      </c>
      <c r="O115" s="292">
        <v>20</v>
      </c>
      <c r="P115" s="645">
        <f t="shared" si="34"/>
        <v>115.00000000000007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1040</v>
      </c>
      <c r="H116" s="341">
        <f t="shared" si="13"/>
        <v>23173.090909090908</v>
      </c>
      <c r="I116" s="642"/>
      <c r="J116" s="297">
        <v>4</v>
      </c>
      <c r="K116" s="298">
        <f t="shared" si="32"/>
        <v>3120.0000000000109</v>
      </c>
      <c r="L116" s="299">
        <f t="shared" si="33"/>
        <v>780.00000000000273</v>
      </c>
      <c r="M116" s="300">
        <v>0.90625</v>
      </c>
      <c r="N116" s="343">
        <v>0.92013888888888884</v>
      </c>
      <c r="O116" s="292">
        <v>20</v>
      </c>
      <c r="P116" s="645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3713</v>
      </c>
      <c r="H117" s="341">
        <f t="shared" ref="H117:H123" si="35">F117*G117</f>
        <v>66428.94545454545</v>
      </c>
      <c r="I117" s="642"/>
      <c r="J117" s="297">
        <v>3</v>
      </c>
      <c r="K117" s="298">
        <f t="shared" si="32"/>
        <v>2970.39999986168</v>
      </c>
      <c r="L117" s="299">
        <f t="shared" si="33"/>
        <v>990.13333328722672</v>
      </c>
      <c r="M117" s="300">
        <v>46190.975694444445</v>
      </c>
      <c r="N117" s="300">
        <v>46191.027777777781</v>
      </c>
      <c r="O117" s="298">
        <v>20</v>
      </c>
      <c r="P117" s="645">
        <f t="shared" si="34"/>
        <v>75.00000000349246</v>
      </c>
      <c r="Q117" s="301"/>
      <c r="R117" s="301"/>
    </row>
    <row r="118" spans="1:18">
      <c r="A118" s="811"/>
      <c r="B118" s="474" t="s">
        <v>131</v>
      </c>
      <c r="C118" s="314"/>
      <c r="D118" s="315" t="s">
        <v>1417</v>
      </c>
      <c r="E118" s="331"/>
      <c r="F118" s="476">
        <v>14.03</v>
      </c>
      <c r="G118" s="641">
        <v>6955</v>
      </c>
      <c r="H118" s="341">
        <f t="shared" si="35"/>
        <v>97578.65</v>
      </c>
      <c r="I118" s="642"/>
      <c r="J118" s="297">
        <v>3</v>
      </c>
      <c r="K118" s="298">
        <f t="shared" si="32"/>
        <v>3091.1111111111113</v>
      </c>
      <c r="L118" s="299">
        <f t="shared" si="33"/>
        <v>1030.3703703703704</v>
      </c>
      <c r="M118" s="300">
        <v>4.1666666666666664E-2</v>
      </c>
      <c r="N118" s="300">
        <v>0.13541666666666666</v>
      </c>
      <c r="O118" s="298">
        <v>20</v>
      </c>
      <c r="P118" s="645">
        <f t="shared" si="34"/>
        <v>135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811"/>
      <c r="B124" s="293">
        <v>0</v>
      </c>
      <c r="C124" s="6" t="s">
        <v>1406</v>
      </c>
      <c r="D124" s="812" t="s">
        <v>1348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3035.0568667849293</v>
      </c>
      <c r="L124" s="309">
        <f>AVERAGE(L112:L123)</f>
        <v>902.982206112575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128" sqref="J128"/>
      <selection pane="bottomLeft" activeCell="X27" sqref="X2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175663.20000000004</v>
      </c>
      <c r="F1" s="653" t="s">
        <v>3</v>
      </c>
      <c r="G1" s="30">
        <f>SUM(H5:H173)</f>
        <v>7087997.5928781508</v>
      </c>
      <c r="H1" s="649" t="s">
        <v>37</v>
      </c>
      <c r="I1" s="31">
        <f>M17+M30+M43+M56+M69+M82+M95+M108+M121+M134+M147+M160+M173</f>
        <v>196.16825396825399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1320</v>
      </c>
      <c r="Q1" s="938"/>
      <c r="R1" s="938"/>
      <c r="S1" s="938"/>
      <c r="T1" s="938" t="s">
        <v>1321</v>
      </c>
      <c r="U1" s="938"/>
      <c r="V1" s="938"/>
      <c r="W1" s="938"/>
      <c r="X1" s="938"/>
      <c r="Y1" s="938"/>
      <c r="Z1" s="32" t="s">
        <v>1322</v>
      </c>
      <c r="AA1" s="32" t="s">
        <v>1323</v>
      </c>
      <c r="AB1" s="945" t="s">
        <v>1324</v>
      </c>
      <c r="AC1" s="946"/>
      <c r="AD1" s="32" t="s">
        <v>1322</v>
      </c>
      <c r="AE1" s="32" t="s">
        <v>1325</v>
      </c>
      <c r="AF1" s="938" t="s">
        <v>1326</v>
      </c>
      <c r="AG1" s="939"/>
      <c r="AH1" s="939"/>
    </row>
    <row r="2" spans="1:34" ht="26.25" customHeight="1">
      <c r="A2" s="940" t="s">
        <v>1377</v>
      </c>
      <c r="B2" s="940"/>
      <c r="C2" s="652"/>
      <c r="D2" s="652" t="s">
        <v>1328</v>
      </c>
      <c r="E2" s="34">
        <f>AVERAGE(O17,O30,O43,O56,O69,O82,O95,O108,O121,O134,O147,O160,O173)</f>
        <v>122.45793512624127</v>
      </c>
      <c r="F2" s="35" t="s">
        <v>40</v>
      </c>
      <c r="G2" s="36">
        <f>G1/E1</f>
        <v>40.349928686703585</v>
      </c>
      <c r="H2" s="649" t="s">
        <v>41</v>
      </c>
      <c r="I2" s="649">
        <f>COUNT(I5:I173)</f>
        <v>7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39"/>
      <c r="AG2" s="939"/>
      <c r="AH2" s="939"/>
    </row>
    <row r="3" spans="1:34" ht="30.6" customHeight="1">
      <c r="A3" s="879" t="s">
        <v>1329</v>
      </c>
      <c r="B3" s="879" t="s">
        <v>42</v>
      </c>
      <c r="C3" s="936"/>
      <c r="D3" s="879" t="s">
        <v>1330</v>
      </c>
      <c r="E3" s="879"/>
      <c r="F3" s="936" t="s">
        <v>43</v>
      </c>
      <c r="G3" s="928" t="s">
        <v>44</v>
      </c>
      <c r="H3" s="936" t="s">
        <v>45</v>
      </c>
      <c r="I3" s="930" t="s">
        <v>1331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1332</v>
      </c>
      <c r="O3" s="908" t="s">
        <v>1328</v>
      </c>
      <c r="P3" s="934" t="s">
        <v>1333</v>
      </c>
      <c r="Q3" s="908" t="s">
        <v>1328</v>
      </c>
      <c r="R3" s="935" t="s">
        <v>1334</v>
      </c>
      <c r="S3" s="909" t="s">
        <v>1335</v>
      </c>
      <c r="T3" s="928" t="s">
        <v>48</v>
      </c>
      <c r="U3" s="928"/>
      <c r="V3" s="929" t="s">
        <v>49</v>
      </c>
      <c r="W3" s="930" t="s">
        <v>1336</v>
      </c>
      <c r="X3" s="928" t="s">
        <v>1337</v>
      </c>
      <c r="Y3" s="928"/>
      <c r="Z3" s="931" t="s">
        <v>1338</v>
      </c>
      <c r="AA3" s="932"/>
      <c r="AB3" s="941" t="s">
        <v>1339</v>
      </c>
      <c r="AC3" s="942"/>
      <c r="AD3" s="943" t="s">
        <v>1340</v>
      </c>
      <c r="AE3" s="944"/>
      <c r="AF3" s="933" t="s">
        <v>1332</v>
      </c>
      <c r="AG3" s="935" t="s">
        <v>1334</v>
      </c>
      <c r="AH3" s="909" t="s">
        <v>1335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59" t="s">
        <v>50</v>
      </c>
      <c r="U4" s="659" t="s">
        <v>51</v>
      </c>
      <c r="V4" s="928"/>
      <c r="W4" s="930"/>
      <c r="X4" s="653" t="s">
        <v>1341</v>
      </c>
      <c r="Y4" s="653" t="s">
        <v>36</v>
      </c>
      <c r="Z4" s="659" t="s">
        <v>1342</v>
      </c>
      <c r="AA4" s="659" t="s">
        <v>1343</v>
      </c>
      <c r="AB4" s="942"/>
      <c r="AC4" s="942"/>
      <c r="AD4" s="659" t="s">
        <v>1344</v>
      </c>
      <c r="AE4" s="39" t="s">
        <v>1345</v>
      </c>
      <c r="AF4" s="933"/>
      <c r="AG4" s="935"/>
      <c r="AH4" s="909"/>
    </row>
    <row r="5" spans="1:34" ht="18.75" customHeight="1">
      <c r="A5" s="925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6064</v>
      </c>
      <c r="H5" s="45">
        <f t="shared" ref="H5:H16" si="0">F5*G5</f>
        <v>229401.12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1" si="1">G5/W5*60</f>
        <v>2347.3548387096776</v>
      </c>
      <c r="O5" s="47">
        <f t="shared" ref="O5:O11" si="2">N5/M5</f>
        <v>117.36774193548388</v>
      </c>
      <c r="P5" s="48">
        <f t="shared" ref="P5:P11" si="3">M5-J5</f>
        <v>0</v>
      </c>
      <c r="Q5" s="49">
        <f t="shared" ref="Q5:Q11" si="4">O5-L5</f>
        <v>-2.6322580645161224</v>
      </c>
      <c r="R5" s="657">
        <f t="shared" ref="R5:R11" si="5">O5/L5</f>
        <v>0.97806451612903234</v>
      </c>
      <c r="S5" s="894">
        <f>R17</f>
        <v>0.92980820373085415</v>
      </c>
      <c r="T5" s="89">
        <v>0.25</v>
      </c>
      <c r="U5" s="89">
        <v>0.3576388888888889</v>
      </c>
      <c r="V5" s="653">
        <v>5</v>
      </c>
      <c r="W5" s="650">
        <f>(U5-T5)*24*60</f>
        <v>155</v>
      </c>
      <c r="X5" s="653"/>
      <c r="Y5" s="653"/>
      <c r="Z5" s="51"/>
      <c r="AA5" s="51"/>
      <c r="AB5" s="879"/>
      <c r="AC5" s="879"/>
      <c r="AD5" s="52"/>
      <c r="AE5" s="52"/>
      <c r="AF5" s="48">
        <f t="shared" ref="AF5:AF70" si="6">N5-K5</f>
        <v>-52.645161290322449</v>
      </c>
      <c r="AG5" s="657">
        <f t="shared" ref="AG5:AG70" si="7">N5/K5</f>
        <v>0.97806451612903234</v>
      </c>
      <c r="AH5" s="894">
        <f>AG17</f>
        <v>0.93021462823009171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3365</v>
      </c>
      <c r="H6" s="45">
        <f t="shared" si="0"/>
        <v>157919.45000000001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2194.5652173913045</v>
      </c>
      <c r="O6" s="47">
        <f t="shared" si="2"/>
        <v>104.50310559006212</v>
      </c>
      <c r="P6" s="48">
        <f t="shared" si="3"/>
        <v>0</v>
      </c>
      <c r="Q6" s="49">
        <f t="shared" si="4"/>
        <v>-9.7826086956521721</v>
      </c>
      <c r="R6" s="657">
        <f t="shared" si="5"/>
        <v>0.91440217391304346</v>
      </c>
      <c r="S6" s="894"/>
      <c r="T6" s="89">
        <v>0.37361111111111112</v>
      </c>
      <c r="U6" s="89">
        <v>0.4375</v>
      </c>
      <c r="V6" s="653">
        <v>23</v>
      </c>
      <c r="W6" s="650">
        <f t="shared" ref="W6:W17" si="8">(U6-T6)*24*60</f>
        <v>92</v>
      </c>
      <c r="X6" s="53">
        <v>0.36249999999999999</v>
      </c>
      <c r="Y6" s="53">
        <v>0.37222222222222223</v>
      </c>
      <c r="Z6" s="54"/>
      <c r="AA6" s="54"/>
      <c r="AB6" s="879"/>
      <c r="AC6" s="879"/>
      <c r="AD6" s="667"/>
      <c r="AE6" s="667"/>
      <c r="AF6" s="48">
        <f t="shared" si="6"/>
        <v>-205.43478260869551</v>
      </c>
      <c r="AG6" s="657">
        <f t="shared" si="7"/>
        <v>0.91440217391304357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1090</v>
      </c>
      <c r="H7" s="45">
        <f t="shared" si="0"/>
        <v>42499.1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2335.7142857142876</v>
      </c>
      <c r="O7" s="47">
        <f t="shared" si="2"/>
        <v>129.76190476190487</v>
      </c>
      <c r="P7" s="48">
        <f t="shared" si="3"/>
        <v>0</v>
      </c>
      <c r="Q7" s="49">
        <f t="shared" si="4"/>
        <v>-13.07142857142847</v>
      </c>
      <c r="R7" s="657">
        <f t="shared" si="5"/>
        <v>0.90848474745791041</v>
      </c>
      <c r="S7" s="894"/>
      <c r="T7" s="89">
        <v>0.44305555555555554</v>
      </c>
      <c r="U7" s="89">
        <v>0.46249999999999997</v>
      </c>
      <c r="V7" s="653">
        <v>8</v>
      </c>
      <c r="W7" s="650">
        <f t="shared" si="8"/>
        <v>27.999999999999979</v>
      </c>
      <c r="X7" s="53"/>
      <c r="Y7" s="53"/>
      <c r="Z7" s="54"/>
      <c r="AA7" s="54"/>
      <c r="AB7" s="879"/>
      <c r="AC7" s="879"/>
      <c r="AD7" s="667"/>
      <c r="AE7" s="667"/>
      <c r="AF7" s="48">
        <f t="shared" si="6"/>
        <v>-235.2857142857124</v>
      </c>
      <c r="AG7" s="657">
        <f t="shared" si="7"/>
        <v>0.90848474745791041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3186</v>
      </c>
      <c r="H8" s="45">
        <f t="shared" si="0"/>
        <v>114345.54000000001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2419.7468354430366</v>
      </c>
      <c r="O8" s="47">
        <f t="shared" si="2"/>
        <v>134.43037974683537</v>
      </c>
      <c r="P8" s="48">
        <f t="shared" si="3"/>
        <v>0</v>
      </c>
      <c r="Q8" s="49">
        <f t="shared" si="4"/>
        <v>-8.4029535864979721</v>
      </c>
      <c r="R8" s="657">
        <f t="shared" si="5"/>
        <v>0.94116951981448327</v>
      </c>
      <c r="S8" s="894"/>
      <c r="T8" s="89">
        <v>0.50277777777777777</v>
      </c>
      <c r="U8" s="89">
        <v>0.55763888888888891</v>
      </c>
      <c r="V8" s="653">
        <v>5</v>
      </c>
      <c r="W8" s="650">
        <f t="shared" si="8"/>
        <v>79.000000000000043</v>
      </c>
      <c r="X8" s="53"/>
      <c r="Y8" s="53"/>
      <c r="Z8" s="54"/>
      <c r="AA8" s="54"/>
      <c r="AB8" s="879"/>
      <c r="AC8" s="879"/>
      <c r="AD8" s="667"/>
      <c r="AE8" s="667"/>
      <c r="AF8" s="48">
        <f t="shared" si="6"/>
        <v>-151.25316455696338</v>
      </c>
      <c r="AG8" s="657">
        <f t="shared" si="7"/>
        <v>0.94116951981448327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2376.9230769230753</v>
      </c>
      <c r="O9" s="47">
        <f t="shared" si="2"/>
        <v>139.81900452488679</v>
      </c>
      <c r="P9" s="48">
        <f t="shared" si="3"/>
        <v>0</v>
      </c>
      <c r="Q9" s="49">
        <f t="shared" si="4"/>
        <v>-11.416289592760279</v>
      </c>
      <c r="R9" s="657">
        <f t="shared" si="5"/>
        <v>0.92451305986895183</v>
      </c>
      <c r="S9" s="894"/>
      <c r="T9" s="89">
        <v>0.56319444444444444</v>
      </c>
      <c r="U9" s="89">
        <v>0.59027777777777779</v>
      </c>
      <c r="V9" s="653">
        <v>8</v>
      </c>
      <c r="W9" s="650">
        <f t="shared" si="8"/>
        <v>39.000000000000021</v>
      </c>
      <c r="X9" s="53"/>
      <c r="Y9" s="53"/>
      <c r="Z9" s="54"/>
      <c r="AA9" s="54"/>
      <c r="AB9" s="879"/>
      <c r="AC9" s="879"/>
      <c r="AD9" s="667"/>
      <c r="AE9" s="667"/>
      <c r="AF9" s="48">
        <f t="shared" si="6"/>
        <v>-194.07692307692469</v>
      </c>
      <c r="AG9" s="657">
        <f t="shared" si="7"/>
        <v>0.92451305986895194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2413</v>
      </c>
      <c r="H10" s="45">
        <f t="shared" si="0"/>
        <v>75068.429999999993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2540.0000000000018</v>
      </c>
      <c r="O10" s="47">
        <f t="shared" si="2"/>
        <v>141.1111111111112</v>
      </c>
      <c r="P10" s="48">
        <f t="shared" si="3"/>
        <v>0</v>
      </c>
      <c r="Q10" s="49">
        <f t="shared" si="4"/>
        <v>-12.722222222222143</v>
      </c>
      <c r="R10" s="657">
        <f t="shared" si="5"/>
        <v>0.91729866377753755</v>
      </c>
      <c r="S10" s="895"/>
      <c r="T10" s="89">
        <v>0.59513888888888888</v>
      </c>
      <c r="U10" s="89">
        <v>0.63472222222222219</v>
      </c>
      <c r="V10" s="653">
        <v>7</v>
      </c>
      <c r="W10" s="650">
        <f t="shared" si="8"/>
        <v>56.999999999999957</v>
      </c>
      <c r="X10" s="53"/>
      <c r="Y10" s="53"/>
      <c r="Z10" s="54"/>
      <c r="AA10" s="54"/>
      <c r="AB10" s="879"/>
      <c r="AC10" s="879"/>
      <c r="AD10" s="667"/>
      <c r="AE10" s="667"/>
      <c r="AF10" s="48">
        <f t="shared" si="6"/>
        <v>-228.99999999999818</v>
      </c>
      <c r="AG10" s="657">
        <f t="shared" si="7"/>
        <v>0.91729866377753766</v>
      </c>
      <c r="AH10" s="895"/>
    </row>
    <row r="11" spans="1:34" ht="19.2" customHeight="1">
      <c r="A11" s="927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4123.2</v>
      </c>
      <c r="H11" s="45">
        <f t="shared" si="0"/>
        <v>155856.95999999999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2577.0000000000005</v>
      </c>
      <c r="O11" s="47">
        <f t="shared" si="2"/>
        <v>128.85000000000002</v>
      </c>
      <c r="P11" s="48">
        <f t="shared" si="3"/>
        <v>0</v>
      </c>
      <c r="Q11" s="49">
        <f t="shared" si="4"/>
        <v>-9.5999999999999659</v>
      </c>
      <c r="R11" s="657">
        <f t="shared" si="5"/>
        <v>0.93066088840736749</v>
      </c>
      <c r="S11" s="895"/>
      <c r="T11" s="89">
        <v>0.65069444444444446</v>
      </c>
      <c r="U11" s="89">
        <v>0.71736111111111112</v>
      </c>
      <c r="V11" s="653">
        <v>23</v>
      </c>
      <c r="W11" s="650">
        <f t="shared" si="8"/>
        <v>95.999999999999972</v>
      </c>
      <c r="X11" s="53">
        <v>0.63888888888888895</v>
      </c>
      <c r="Y11" s="53">
        <v>0.65</v>
      </c>
      <c r="Z11" s="54"/>
      <c r="AA11" s="54"/>
      <c r="AB11" s="879"/>
      <c r="AC11" s="879"/>
      <c r="AD11" s="667"/>
      <c r="AE11" s="667"/>
      <c r="AF11" s="48">
        <f t="shared" si="6"/>
        <v>-191.99999999999955</v>
      </c>
      <c r="AG11" s="657">
        <f t="shared" si="7"/>
        <v>0.93066088840736749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895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879"/>
      <c r="AC12" s="879"/>
      <c r="AD12" s="667"/>
      <c r="AE12" s="667"/>
      <c r="AF12" s="48">
        <f t="shared" si="6"/>
        <v>0</v>
      </c>
      <c r="AG12" s="657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895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879"/>
      <c r="AC13" s="879"/>
      <c r="AD13" s="667"/>
      <c r="AE13" s="667"/>
      <c r="AF13" s="48">
        <f t="shared" si="6"/>
        <v>0</v>
      </c>
      <c r="AG13" s="657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895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879"/>
      <c r="AC14" s="879"/>
      <c r="AD14" s="667"/>
      <c r="AE14" s="667"/>
      <c r="AF14" s="48">
        <f t="shared" si="6"/>
        <v>0</v>
      </c>
      <c r="AG14" s="657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895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879"/>
      <c r="AC15" s="879"/>
      <c r="AD15" s="667"/>
      <c r="AE15" s="667"/>
      <c r="AF15" s="48">
        <f t="shared" si="6"/>
        <v>0</v>
      </c>
      <c r="AG15" s="657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895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879"/>
      <c r="AC16" s="879"/>
      <c r="AD16" s="667"/>
      <c r="AE16" s="667"/>
      <c r="AF16" s="48">
        <f t="shared" si="6"/>
        <v>0</v>
      </c>
      <c r="AG16" s="657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1347</v>
      </c>
      <c r="D17" s="889" t="s">
        <v>1348</v>
      </c>
      <c r="E17" s="889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2398.7577505973409</v>
      </c>
      <c r="O17" s="73">
        <f t="shared" si="9"/>
        <v>127.9776068100406</v>
      </c>
      <c r="P17" s="65">
        <f t="shared" ref="P17:P24" si="10">M17-J17</f>
        <v>0</v>
      </c>
      <c r="Q17" s="74">
        <f t="shared" ref="Q17:Q24" si="11">O17-L17</f>
        <v>-9.6611086761538871</v>
      </c>
      <c r="R17" s="75">
        <f>O17/L17</f>
        <v>0.92980820373085415</v>
      </c>
      <c r="S17" s="895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0</v>
      </c>
      <c r="AF17" s="65">
        <f t="shared" si="6"/>
        <v>-179.95653511694491</v>
      </c>
      <c r="AG17" s="658">
        <f t="shared" si="7"/>
        <v>0.93021462823009171</v>
      </c>
      <c r="AH17" s="895"/>
    </row>
    <row r="18" spans="1:34" ht="19.2" customHeight="1">
      <c r="A18" s="877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1099</v>
      </c>
      <c r="H18" s="84">
        <f t="shared" ref="H18:H29" si="12">F18*G18</f>
        <v>30222.5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1569.9999999999995</v>
      </c>
      <c r="O18" s="86">
        <f t="shared" ref="O18:O24" si="14">N18/M18</f>
        <v>130.83333333333329</v>
      </c>
      <c r="P18" s="54">
        <f t="shared" si="10"/>
        <v>0</v>
      </c>
      <c r="Q18" s="88">
        <f t="shared" si="11"/>
        <v>-35.833333333333371</v>
      </c>
      <c r="R18" s="660">
        <f t="shared" ref="R18:R24" si="15">O18/L18</f>
        <v>0.78499999999999981</v>
      </c>
      <c r="S18" s="878">
        <f>R30</f>
        <v>0.89071702128537777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879"/>
      <c r="AC18" s="879"/>
      <c r="AD18" s="667"/>
      <c r="AE18" s="667"/>
      <c r="AF18" s="91">
        <f t="shared" si="6"/>
        <v>-430.00000000000045</v>
      </c>
      <c r="AG18" s="92">
        <f t="shared" si="7"/>
        <v>0.78499999999999981</v>
      </c>
      <c r="AH18" s="920">
        <f>AG30</f>
        <v>0.89829364117047994</v>
      </c>
    </row>
    <row r="19" spans="1:34" ht="19.2" customHeight="1">
      <c r="A19" s="877"/>
      <c r="B19" s="664" t="s">
        <v>127</v>
      </c>
      <c r="C19" s="663"/>
      <c r="D19" s="82" t="s">
        <v>60</v>
      </c>
      <c r="E19" s="83"/>
      <c r="F19" s="355">
        <v>36.86</v>
      </c>
      <c r="G19" s="57">
        <v>3343.8999999999996</v>
      </c>
      <c r="H19" s="84">
        <f t="shared" si="12"/>
        <v>123256.15399999998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2204.7692307692305</v>
      </c>
      <c r="O19" s="95">
        <f t="shared" si="14"/>
        <v>122.48717948717947</v>
      </c>
      <c r="P19" s="54">
        <f t="shared" si="10"/>
        <v>0</v>
      </c>
      <c r="Q19" s="88">
        <f t="shared" si="11"/>
        <v>-10.846153846153868</v>
      </c>
      <c r="R19" s="660">
        <f t="shared" si="15"/>
        <v>0.91865384615384604</v>
      </c>
      <c r="S19" s="878"/>
      <c r="T19" s="89">
        <v>0.15833333333333335</v>
      </c>
      <c r="U19" s="89">
        <v>0.2215277777777778</v>
      </c>
      <c r="V19" s="667">
        <v>6</v>
      </c>
      <c r="W19" s="90">
        <f>(U19-T19)*24*60</f>
        <v>91</v>
      </c>
      <c r="X19" s="96"/>
      <c r="Y19" s="96"/>
      <c r="Z19" s="54"/>
      <c r="AA19" s="54"/>
      <c r="AB19" s="879"/>
      <c r="AC19" s="879"/>
      <c r="AD19" s="667"/>
      <c r="AE19" s="667"/>
      <c r="AF19" s="48">
        <f t="shared" si="6"/>
        <v>-195.23076923076951</v>
      </c>
      <c r="AG19" s="657">
        <f t="shared" si="7"/>
        <v>0.91865384615384604</v>
      </c>
      <c r="AH19" s="921"/>
    </row>
    <row r="20" spans="1:34" ht="19.2" customHeight="1">
      <c r="A20" s="877"/>
      <c r="B20" s="664" t="s">
        <v>129</v>
      </c>
      <c r="C20" s="55"/>
      <c r="D20" s="42" t="s">
        <v>62</v>
      </c>
      <c r="E20" s="83"/>
      <c r="F20" s="355">
        <v>38.39</v>
      </c>
      <c r="G20" s="57">
        <v>1814</v>
      </c>
      <c r="H20" s="84">
        <f t="shared" si="12"/>
        <v>69639.460000000006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1377.7215189873418</v>
      </c>
      <c r="O20" s="95">
        <f t="shared" si="14"/>
        <v>81.042442293373043</v>
      </c>
      <c r="P20" s="54">
        <f t="shared" si="10"/>
        <v>0</v>
      </c>
      <c r="Q20" s="88">
        <f t="shared" si="11"/>
        <v>-11.016381236038725</v>
      </c>
      <c r="R20" s="660">
        <f t="shared" si="15"/>
        <v>0.8803332389695474</v>
      </c>
      <c r="S20" s="878"/>
      <c r="T20" s="89">
        <v>0.23680555555555557</v>
      </c>
      <c r="U20" s="89">
        <v>0.29166666666666669</v>
      </c>
      <c r="V20" s="667">
        <v>22</v>
      </c>
      <c r="W20" s="90">
        <f t="shared" ref="W20:W29" si="16">(U20-T20)*24*60</f>
        <v>79</v>
      </c>
      <c r="X20" s="96">
        <v>0.22569444444444445</v>
      </c>
      <c r="Y20" s="96">
        <v>0.23611111111111113</v>
      </c>
      <c r="Z20" s="54"/>
      <c r="AA20" s="54"/>
      <c r="AB20" s="879"/>
      <c r="AC20" s="879"/>
      <c r="AD20" s="667"/>
      <c r="AE20" s="667"/>
      <c r="AF20" s="91">
        <f t="shared" si="6"/>
        <v>-187.27848101265818</v>
      </c>
      <c r="AG20" s="92">
        <f t="shared" si="7"/>
        <v>0.88033323896954752</v>
      </c>
      <c r="AH20" s="921"/>
    </row>
    <row r="21" spans="1:34" ht="19.2" customHeight="1">
      <c r="A21" s="877"/>
      <c r="B21" s="664" t="s">
        <v>129</v>
      </c>
      <c r="C21" s="97"/>
      <c r="D21" s="98" t="s">
        <v>817</v>
      </c>
      <c r="E21" s="43"/>
      <c r="F21" s="355">
        <v>49.91</v>
      </c>
      <c r="G21" s="44">
        <v>2440.08</v>
      </c>
      <c r="H21" s="84">
        <f t="shared" si="12"/>
        <v>121784.39279999999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1435.3411764705875</v>
      </c>
      <c r="O21" s="95">
        <f t="shared" si="14"/>
        <v>84.431833910034555</v>
      </c>
      <c r="P21" s="54">
        <f t="shared" si="10"/>
        <v>0</v>
      </c>
      <c r="Q21" s="88">
        <f t="shared" si="11"/>
        <v>-7.6269896193772126</v>
      </c>
      <c r="R21" s="660">
        <f t="shared" si="15"/>
        <v>0.91715091148280348</v>
      </c>
      <c r="S21" s="878"/>
      <c r="T21" s="89">
        <v>0.29652777777777778</v>
      </c>
      <c r="U21" s="89">
        <v>0.36736111111111114</v>
      </c>
      <c r="V21" s="667">
        <v>7</v>
      </c>
      <c r="W21" s="90">
        <f t="shared" si="16"/>
        <v>102.00000000000004</v>
      </c>
      <c r="X21" s="96"/>
      <c r="Y21" s="96"/>
      <c r="Z21" s="54"/>
      <c r="AA21" s="54"/>
      <c r="AB21" s="879"/>
      <c r="AC21" s="879"/>
      <c r="AD21" s="667">
        <v>1</v>
      </c>
      <c r="AE21" s="667"/>
      <c r="AF21" s="48">
        <f t="shared" si="6"/>
        <v>-129.65882352941253</v>
      </c>
      <c r="AG21" s="657">
        <f t="shared" si="7"/>
        <v>0.91715091148280348</v>
      </c>
      <c r="AH21" s="922"/>
    </row>
    <row r="22" spans="1:34" ht="19.2" customHeight="1">
      <c r="A22" s="877"/>
      <c r="B22" s="664" t="s">
        <v>129</v>
      </c>
      <c r="C22" s="97"/>
      <c r="D22" s="42" t="s">
        <v>210</v>
      </c>
      <c r="E22" s="43"/>
      <c r="F22" s="355">
        <v>44.3</v>
      </c>
      <c r="G22" s="44">
        <v>3111</v>
      </c>
      <c r="H22" s="84">
        <f t="shared" si="12"/>
        <v>137817.29999999999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1481.4285714285711</v>
      </c>
      <c r="O22" s="95">
        <f t="shared" si="14"/>
        <v>82.30158730158729</v>
      </c>
      <c r="P22" s="54">
        <f t="shared" si="10"/>
        <v>0</v>
      </c>
      <c r="Q22" s="88">
        <f t="shared" si="11"/>
        <v>-4.642857142857153</v>
      </c>
      <c r="R22" s="660">
        <f t="shared" si="15"/>
        <v>0.9465997261524417</v>
      </c>
      <c r="S22" s="878"/>
      <c r="T22" s="89">
        <v>0.37291666666666667</v>
      </c>
      <c r="U22" s="89">
        <v>0.4604166666666667</v>
      </c>
      <c r="V22" s="667">
        <v>8</v>
      </c>
      <c r="W22" s="90">
        <f t="shared" si="16"/>
        <v>126.00000000000003</v>
      </c>
      <c r="X22" s="96"/>
      <c r="Y22" s="96"/>
      <c r="Z22" s="54"/>
      <c r="AA22" s="54"/>
      <c r="AB22" s="879"/>
      <c r="AC22" s="879"/>
      <c r="AD22" s="667"/>
      <c r="AE22" s="667"/>
      <c r="AF22" s="91">
        <f t="shared" si="6"/>
        <v>-83.571428571428896</v>
      </c>
      <c r="AG22" s="92">
        <f t="shared" si="7"/>
        <v>0.94659972615244159</v>
      </c>
      <c r="AH22" s="922"/>
    </row>
    <row r="23" spans="1:34" ht="19.2" customHeight="1">
      <c r="A23" s="877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3301</v>
      </c>
      <c r="H23" s="84">
        <f t="shared" si="12"/>
        <v>127022.48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2539.2307692307677</v>
      </c>
      <c r="O23" s="95">
        <f t="shared" si="14"/>
        <v>133.6437246963562</v>
      </c>
      <c r="P23" s="54">
        <f t="shared" si="10"/>
        <v>0</v>
      </c>
      <c r="Q23" s="88">
        <f t="shared" si="11"/>
        <v>-12.093117408906949</v>
      </c>
      <c r="R23" s="660">
        <f t="shared" si="15"/>
        <v>0.91702086284968143</v>
      </c>
      <c r="S23" s="878"/>
      <c r="T23" s="89">
        <v>0.50069444444444444</v>
      </c>
      <c r="U23" s="89">
        <v>0.55486111111111114</v>
      </c>
      <c r="V23" s="667">
        <v>5</v>
      </c>
      <c r="W23" s="90">
        <f t="shared" si="16"/>
        <v>78.000000000000043</v>
      </c>
      <c r="X23" s="96"/>
      <c r="Y23" s="96"/>
      <c r="Z23" s="54"/>
      <c r="AA23" s="54"/>
      <c r="AB23" s="879"/>
      <c r="AC23" s="879"/>
      <c r="AD23" s="667"/>
      <c r="AE23" s="667"/>
      <c r="AF23" s="48">
        <f t="shared" si="6"/>
        <v>-229.76923076923231</v>
      </c>
      <c r="AG23" s="657">
        <f t="shared" si="7"/>
        <v>0.91702086284968132</v>
      </c>
      <c r="AH23" s="922"/>
    </row>
    <row r="24" spans="1:34" ht="19.2" customHeight="1">
      <c r="A24" s="877"/>
      <c r="B24" s="664" t="s">
        <v>127</v>
      </c>
      <c r="C24" s="81"/>
      <c r="D24" s="82" t="s">
        <v>60</v>
      </c>
      <c r="E24" s="83"/>
      <c r="F24" s="355">
        <v>36.86</v>
      </c>
      <c r="G24" s="57">
        <v>1433.1</v>
      </c>
      <c r="H24" s="84">
        <f t="shared" si="12"/>
        <v>52824.065999999999</v>
      </c>
      <c r="I24" s="653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2204.7692307692296</v>
      </c>
      <c r="O24" s="95">
        <f t="shared" si="14"/>
        <v>122.48717948717942</v>
      </c>
      <c r="P24" s="54">
        <f t="shared" si="10"/>
        <v>0</v>
      </c>
      <c r="Q24" s="88">
        <f t="shared" si="11"/>
        <v>-10.846153846153925</v>
      </c>
      <c r="R24" s="660">
        <f t="shared" si="15"/>
        <v>0.9186538461538456</v>
      </c>
      <c r="S24" s="878"/>
      <c r="T24" s="89">
        <v>0.56041666666666667</v>
      </c>
      <c r="U24" s="89">
        <v>0.58750000000000002</v>
      </c>
      <c r="V24" s="667">
        <v>8</v>
      </c>
      <c r="W24" s="90">
        <f t="shared" si="16"/>
        <v>39.000000000000021</v>
      </c>
      <c r="X24" s="96"/>
      <c r="Y24" s="96"/>
      <c r="Z24" s="54"/>
      <c r="AA24" s="54"/>
      <c r="AB24" s="879"/>
      <c r="AC24" s="879"/>
      <c r="AD24" s="667"/>
      <c r="AE24" s="667"/>
      <c r="AF24" s="91">
        <f t="shared" si="6"/>
        <v>-195.23076923077042</v>
      </c>
      <c r="AG24" s="92">
        <f t="shared" si="7"/>
        <v>0.91865384615384571</v>
      </c>
      <c r="AH24" s="922"/>
    </row>
    <row r="25" spans="1:34" ht="19.2" customHeight="1">
      <c r="A25" s="877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878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879"/>
      <c r="AC25" s="879"/>
      <c r="AD25" s="667"/>
      <c r="AE25" s="667"/>
      <c r="AF25" s="48">
        <f t="shared" si="6"/>
        <v>0</v>
      </c>
      <c r="AG25" s="657" t="e">
        <f t="shared" si="7"/>
        <v>#DIV/0!</v>
      </c>
      <c r="AH25" s="922"/>
    </row>
    <row r="26" spans="1:34" ht="19.2" customHeight="1">
      <c r="A26" s="877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60"/>
      <c r="S26" s="878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879"/>
      <c r="AC26" s="879"/>
      <c r="AD26" s="667"/>
      <c r="AE26" s="667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878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879"/>
      <c r="AC27" s="879"/>
      <c r="AD27" s="667"/>
      <c r="AE27" s="667"/>
      <c r="AF27" s="48">
        <f t="shared" si="6"/>
        <v>0</v>
      </c>
      <c r="AG27" s="657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878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879"/>
      <c r="AC28" s="879"/>
      <c r="AD28" s="667"/>
      <c r="AE28" s="667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878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879"/>
      <c r="AC29" s="879"/>
      <c r="AD29" s="667"/>
      <c r="AE29" s="667"/>
      <c r="AF29" s="48">
        <f t="shared" si="6"/>
        <v>0</v>
      </c>
      <c r="AG29" s="657"/>
      <c r="AH29" s="922"/>
    </row>
    <row r="30" spans="1:34" ht="19.2" customHeight="1">
      <c r="A30" s="877"/>
      <c r="B30" s="99">
        <v>0</v>
      </c>
      <c r="C30" s="100" t="s">
        <v>1350</v>
      </c>
      <c r="D30" s="924" t="s">
        <v>1348</v>
      </c>
      <c r="E30" s="92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1830.4657853793894</v>
      </c>
      <c r="O30" s="104">
        <f t="shared" si="17"/>
        <v>108.17532578700617</v>
      </c>
      <c r="P30" s="54">
        <f t="shared" ref="P30:P39" si="18">M30-J30</f>
        <v>0</v>
      </c>
      <c r="Q30" s="88">
        <f t="shared" ref="Q30:Q39" si="19">O30-L30</f>
        <v>-13.272140918974472</v>
      </c>
      <c r="R30" s="105">
        <f t="shared" ref="R30:R39" si="20">O30/L30</f>
        <v>0.89071702128537777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-207.24850033489633</v>
      </c>
      <c r="AG30" s="109">
        <f t="shared" ref="AG30" si="21">N30/K30</f>
        <v>0.89829364117047994</v>
      </c>
      <c r="AH30" s="923"/>
    </row>
    <row r="31" spans="1:34" ht="19.2" customHeight="1">
      <c r="A31" s="914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1417.5199999999998</v>
      </c>
      <c r="O31" s="115">
        <f t="shared" ref="O31:O39" si="24">N31/M31</f>
        <v>118.12666666666665</v>
      </c>
      <c r="P31" s="116">
        <f t="shared" si="18"/>
        <v>0</v>
      </c>
      <c r="Q31" s="117">
        <f t="shared" si="19"/>
        <v>-48.540000000000006</v>
      </c>
      <c r="R31" s="661">
        <f t="shared" si="20"/>
        <v>0.70875999999999995</v>
      </c>
      <c r="S31" s="915">
        <f>R43</f>
        <v>0.82451387025121381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-582.48000000000025</v>
      </c>
      <c r="AG31" s="120">
        <f t="shared" si="7"/>
        <v>0.70875999999999983</v>
      </c>
      <c r="AH31" s="893">
        <f>AG43</f>
        <v>0.83091324714461345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2003</v>
      </c>
      <c r="H32" s="84">
        <f t="shared" si="22"/>
        <v>70765.989999999991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1907.6190476190473</v>
      </c>
      <c r="O32" s="47">
        <f t="shared" si="24"/>
        <v>158.96825396825395</v>
      </c>
      <c r="P32" s="116">
        <f t="shared" si="18"/>
        <v>0</v>
      </c>
      <c r="Q32" s="49">
        <f t="shared" si="19"/>
        <v>-17.531746031746053</v>
      </c>
      <c r="R32" s="657">
        <f t="shared" si="20"/>
        <v>0.90066999415441329</v>
      </c>
      <c r="S32" s="878"/>
      <c r="T32" s="89">
        <v>0.18125000000000002</v>
      </c>
      <c r="U32" s="89">
        <v>0.22500000000000003</v>
      </c>
      <c r="V32" s="142">
        <v>6</v>
      </c>
      <c r="W32" s="90">
        <f t="shared" si="25"/>
        <v>63.000000000000014</v>
      </c>
      <c r="X32" s="123"/>
      <c r="Y32" s="123"/>
      <c r="Z32" s="124"/>
      <c r="AA32" s="124"/>
      <c r="AB32" s="879"/>
      <c r="AC32" s="879"/>
      <c r="AD32" s="667"/>
      <c r="AE32" s="667"/>
      <c r="AF32" s="48">
        <f t="shared" si="6"/>
        <v>-210.38095238095275</v>
      </c>
      <c r="AG32" s="657">
        <f t="shared" si="7"/>
        <v>0.90066999415441329</v>
      </c>
      <c r="AH32" s="894"/>
    </row>
    <row r="33" spans="1:34" ht="19.2" customHeight="1">
      <c r="A33" s="907"/>
      <c r="B33" s="121" t="s">
        <v>132</v>
      </c>
      <c r="C33" s="667"/>
      <c r="D33" s="42" t="s">
        <v>144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1255.6800000000005</v>
      </c>
      <c r="O33" s="47">
        <f t="shared" si="24"/>
        <v>73.863529411764731</v>
      </c>
      <c r="P33" s="116">
        <f t="shared" si="18"/>
        <v>1</v>
      </c>
      <c r="Q33" s="49">
        <f t="shared" si="19"/>
        <v>-19.886470588235269</v>
      </c>
      <c r="R33" s="657">
        <f t="shared" si="20"/>
        <v>0.78787764705882379</v>
      </c>
      <c r="S33" s="878"/>
      <c r="T33" s="89">
        <v>0.24097222222222225</v>
      </c>
      <c r="U33" s="89">
        <v>0.25833333333333336</v>
      </c>
      <c r="V33" s="142">
        <v>23</v>
      </c>
      <c r="W33" s="90">
        <f t="shared" si="25"/>
        <v>24.999999999999993</v>
      </c>
      <c r="X33" s="123">
        <v>0.22916666666666666</v>
      </c>
      <c r="Y33" s="123">
        <v>0.24027777777777778</v>
      </c>
      <c r="Z33" s="124"/>
      <c r="AA33" s="124"/>
      <c r="AB33" s="879"/>
      <c r="AC33" s="879"/>
      <c r="AD33" s="667"/>
      <c r="AE33" s="667"/>
      <c r="AF33" s="48">
        <f t="shared" si="6"/>
        <v>-244.31999999999948</v>
      </c>
      <c r="AG33" s="125">
        <f t="shared" si="7"/>
        <v>0.83712000000000031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1332</v>
      </c>
      <c r="H34" s="84">
        <f t="shared" si="22"/>
        <v>75164.759999999995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1331.9999999999993</v>
      </c>
      <c r="O34" s="47">
        <f t="shared" si="24"/>
        <v>73.999999999999957</v>
      </c>
      <c r="P34" s="116">
        <f t="shared" si="18"/>
        <v>0</v>
      </c>
      <c r="Q34" s="49">
        <f t="shared" si="19"/>
        <v>-12.944444444444485</v>
      </c>
      <c r="R34" s="657">
        <f t="shared" si="20"/>
        <v>0.8511182108626193</v>
      </c>
      <c r="S34" s="878"/>
      <c r="T34" s="89">
        <v>0.26319444444444445</v>
      </c>
      <c r="U34" s="89">
        <v>0.30486111111111114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879"/>
      <c r="AC34" s="879"/>
      <c r="AD34" s="667"/>
      <c r="AE34" s="667"/>
      <c r="AF34" s="48">
        <f t="shared" si="6"/>
        <v>-233.00000000000068</v>
      </c>
      <c r="AG34" s="125">
        <f t="shared" si="7"/>
        <v>0.85111821086261941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1618</v>
      </c>
      <c r="H35" s="84">
        <f t="shared" si="22"/>
        <v>69800.52</v>
      </c>
      <c r="I35" s="653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1294.4000000000005</v>
      </c>
      <c r="O35" s="47">
        <f t="shared" si="24"/>
        <v>76.141176470588263</v>
      </c>
      <c r="P35" s="116">
        <f t="shared" si="18"/>
        <v>0</v>
      </c>
      <c r="Q35" s="49">
        <f t="shared" si="19"/>
        <v>-12.094117647058795</v>
      </c>
      <c r="R35" s="657">
        <f t="shared" si="20"/>
        <v>0.86293333333333366</v>
      </c>
      <c r="S35" s="878"/>
      <c r="T35" s="89">
        <v>0.30972222222222223</v>
      </c>
      <c r="U35" s="89">
        <v>0.36180555555555555</v>
      </c>
      <c r="V35" s="134">
        <v>7</v>
      </c>
      <c r="W35" s="90">
        <f t="shared" si="25"/>
        <v>74.999999999999972</v>
      </c>
      <c r="X35" s="123"/>
      <c r="Y35" s="123"/>
      <c r="Z35" s="124"/>
      <c r="AA35" s="124"/>
      <c r="AB35" s="879"/>
      <c r="AC35" s="879"/>
      <c r="AD35" s="667"/>
      <c r="AE35" s="667"/>
      <c r="AF35" s="116">
        <f t="shared" si="6"/>
        <v>-205.59999999999945</v>
      </c>
      <c r="AG35" s="120">
        <f t="shared" si="7"/>
        <v>0.86293333333333366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3351.2000000000003</v>
      </c>
      <c r="H36" s="84">
        <f t="shared" si="22"/>
        <v>167258.39199999999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1340.4799999999998</v>
      </c>
      <c r="O36" s="47">
        <f t="shared" si="24"/>
        <v>78.851764705882346</v>
      </c>
      <c r="P36" s="116">
        <f t="shared" si="18"/>
        <v>0</v>
      </c>
      <c r="Q36" s="49">
        <f t="shared" si="19"/>
        <v>-13.207058823529422</v>
      </c>
      <c r="R36" s="657">
        <f t="shared" si="20"/>
        <v>0.85653674121405743</v>
      </c>
      <c r="S36" s="878"/>
      <c r="T36" s="89">
        <v>0.37708333333333333</v>
      </c>
      <c r="U36" s="89">
        <v>0.48125000000000001</v>
      </c>
      <c r="V36" s="134">
        <v>22</v>
      </c>
      <c r="W36" s="90">
        <f t="shared" si="25"/>
        <v>150.00000000000003</v>
      </c>
      <c r="X36" s="123">
        <v>0.3666666666666667</v>
      </c>
      <c r="Y36" s="123">
        <v>0.37638888888888888</v>
      </c>
      <c r="Z36" s="124"/>
      <c r="AA36" s="124"/>
      <c r="AB36" s="879"/>
      <c r="AC36" s="879"/>
      <c r="AD36" s="667"/>
      <c r="AE36" s="667"/>
      <c r="AF36" s="48">
        <f t="shared" si="6"/>
        <v>-224.52000000000021</v>
      </c>
      <c r="AG36" s="657">
        <f t="shared" si="7"/>
        <v>0.85653674121405743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1283</v>
      </c>
      <c r="H37" s="84">
        <f t="shared" si="22"/>
        <v>60211.19</v>
      </c>
      <c r="I37" s="66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1973.8461538461527</v>
      </c>
      <c r="O37" s="47">
        <f t="shared" si="24"/>
        <v>103.8866396761133</v>
      </c>
      <c r="P37" s="116">
        <f t="shared" si="18"/>
        <v>0</v>
      </c>
      <c r="Q37" s="49">
        <f t="shared" si="19"/>
        <v>-22.429149797570901</v>
      </c>
      <c r="R37" s="657">
        <f t="shared" si="20"/>
        <v>0.82243589743589707</v>
      </c>
      <c r="S37" s="878"/>
      <c r="T37" s="89">
        <v>0.5215277777777777</v>
      </c>
      <c r="U37" s="89">
        <v>0.54861111111111105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879"/>
      <c r="AC37" s="879"/>
      <c r="AD37" s="667"/>
      <c r="AE37" s="667"/>
      <c r="AF37" s="48">
        <f t="shared" si="6"/>
        <v>-426.15384615384733</v>
      </c>
      <c r="AG37" s="125">
        <f t="shared" si="7"/>
        <v>0.82243589743589696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1535</v>
      </c>
      <c r="H38" s="84">
        <f t="shared" si="22"/>
        <v>67478.600000000006</v>
      </c>
      <c r="I38" s="667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1959.5744680851067</v>
      </c>
      <c r="O38" s="47">
        <f t="shared" si="24"/>
        <v>103.13549832026877</v>
      </c>
      <c r="P38" s="116">
        <f t="shared" si="18"/>
        <v>0</v>
      </c>
      <c r="Q38" s="49">
        <f t="shared" si="19"/>
        <v>-23.180291153415439</v>
      </c>
      <c r="R38" s="657">
        <f t="shared" si="20"/>
        <v>0.81648936170212771</v>
      </c>
      <c r="S38" s="878"/>
      <c r="T38" s="151">
        <v>0.55347222222222214</v>
      </c>
      <c r="U38" s="151">
        <v>0.58611111111111103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879"/>
      <c r="AC38" s="879"/>
      <c r="AD38" s="667"/>
      <c r="AE38" s="667"/>
      <c r="AF38" s="48">
        <f t="shared" si="6"/>
        <v>-440.42553191489333</v>
      </c>
      <c r="AG38" s="125">
        <f t="shared" si="7"/>
        <v>0.81648936170212782</v>
      </c>
      <c r="AH38" s="895"/>
    </row>
    <row r="39" spans="1:34" ht="19.2" customHeight="1">
      <c r="A39" s="907"/>
      <c r="B39" s="121" t="s">
        <v>129</v>
      </c>
      <c r="C39" s="126"/>
      <c r="D39" s="42" t="s">
        <v>179</v>
      </c>
      <c r="E39" s="43"/>
      <c r="F39" s="355">
        <v>49.91</v>
      </c>
      <c r="G39" s="57">
        <v>837.80000000000007</v>
      </c>
      <c r="H39" s="84">
        <f t="shared" si="22"/>
        <v>41814.597999999998</v>
      </c>
      <c r="I39" s="667">
        <v>1</v>
      </c>
      <c r="J39" s="113">
        <v>17</v>
      </c>
      <c r="K39" s="94">
        <v>1565</v>
      </c>
      <c r="L39" s="95">
        <v>92.058823529411768</v>
      </c>
      <c r="M39" s="656">
        <v>17</v>
      </c>
      <c r="N39" s="44">
        <f t="shared" si="23"/>
        <v>1322.842105263157</v>
      </c>
      <c r="O39" s="47">
        <f t="shared" si="24"/>
        <v>77.814241486068056</v>
      </c>
      <c r="P39" s="116">
        <f t="shared" si="18"/>
        <v>0</v>
      </c>
      <c r="Q39" s="49">
        <f t="shared" si="19"/>
        <v>-14.244582043343712</v>
      </c>
      <c r="R39" s="657">
        <f t="shared" si="20"/>
        <v>0.84526652093492449</v>
      </c>
      <c r="S39" s="878"/>
      <c r="T39" s="89">
        <v>0.59166666666666656</v>
      </c>
      <c r="U39" s="89">
        <v>0.61805555555555547</v>
      </c>
      <c r="V39" s="667">
        <v>8</v>
      </c>
      <c r="W39" s="90">
        <f t="shared" si="25"/>
        <v>38.000000000000028</v>
      </c>
      <c r="X39" s="123"/>
      <c r="Y39" s="123"/>
      <c r="Z39" s="124"/>
      <c r="AA39" s="124"/>
      <c r="AB39" s="879"/>
      <c r="AC39" s="879"/>
      <c r="AD39" s="667"/>
      <c r="AE39" s="667"/>
      <c r="AF39" s="116">
        <f t="shared" si="6"/>
        <v>-242.15789473684299</v>
      </c>
      <c r="AG39" s="120">
        <f t="shared" si="7"/>
        <v>0.8452665209349246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878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879"/>
      <c r="AC40" s="879"/>
      <c r="AD40" s="667"/>
      <c r="AE40" s="667"/>
      <c r="AF40" s="48">
        <f t="shared" si="6"/>
        <v>0</v>
      </c>
      <c r="AG40" s="657" t="e">
        <f t="shared" si="7"/>
        <v>#DIV/0!</v>
      </c>
      <c r="AH40" s="895"/>
    </row>
    <row r="41" spans="1:34" ht="19.2" customHeight="1">
      <c r="A41" s="907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878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879"/>
      <c r="AC41" s="879"/>
      <c r="AD41" s="667"/>
      <c r="AE41" s="667"/>
      <c r="AF41" s="48"/>
      <c r="AG41" s="129"/>
      <c r="AH41" s="895"/>
    </row>
    <row r="42" spans="1:34" ht="19.2" customHeight="1">
      <c r="A42" s="907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878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879"/>
      <c r="AC42" s="879"/>
      <c r="AD42" s="667"/>
      <c r="AE42" s="667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1352</v>
      </c>
      <c r="D43" s="875" t="s">
        <v>1348</v>
      </c>
      <c r="E43" s="875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16.444444444444443</v>
      </c>
      <c r="N43" s="101">
        <f t="shared" si="26"/>
        <v>1533.7735305348292</v>
      </c>
      <c r="O43" s="104">
        <f t="shared" si="26"/>
        <v>96.087530078400661</v>
      </c>
      <c r="P43" s="54">
        <f>M43-J43</f>
        <v>0.11111111111111072</v>
      </c>
      <c r="Q43" s="88">
        <f>N43-K43</f>
        <v>-312.11535835405971</v>
      </c>
      <c r="R43" s="105">
        <f t="shared" ref="R43:R50" si="27">O43/L43</f>
        <v>0.82451387025121381</v>
      </c>
      <c r="S43" s="878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0</v>
      </c>
      <c r="AF43" s="48">
        <f t="shared" ref="AF43:AF54" si="28">N43-K43</f>
        <v>-312.11535835405971</v>
      </c>
      <c r="AG43" s="658">
        <f t="shared" si="7"/>
        <v>0.83091324714461345</v>
      </c>
      <c r="AH43" s="895"/>
    </row>
    <row r="44" spans="1:34" s="145" customFormat="1" ht="19.2" customHeight="1">
      <c r="A44" s="917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1755</v>
      </c>
      <c r="H44" s="45">
        <f>F44*G44</f>
        <v>43401.15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2106.0000000000005</v>
      </c>
      <c r="O44" s="138">
        <f t="shared" ref="O44:O50" si="30">N44/M44</f>
        <v>421.2000000000001</v>
      </c>
      <c r="P44" s="51">
        <f t="shared" ref="P44:P50" si="31">M44-J44</f>
        <v>1</v>
      </c>
      <c r="Q44" s="139">
        <f t="shared" ref="Q44:Q50" si="32">O44-L44</f>
        <v>-78.799999999999898</v>
      </c>
      <c r="R44" s="140">
        <f t="shared" si="27"/>
        <v>0.84240000000000026</v>
      </c>
      <c r="S44" s="894">
        <f>R56</f>
        <v>0.90431974423326222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879"/>
      <c r="AC44" s="879"/>
      <c r="AD44" s="667"/>
      <c r="AE44" s="667"/>
      <c r="AF44" s="144">
        <f t="shared" si="28"/>
        <v>106.00000000000045</v>
      </c>
      <c r="AG44" s="662">
        <f t="shared" si="7"/>
        <v>1.0530000000000002</v>
      </c>
      <c r="AH44" s="911">
        <f>AG56</f>
        <v>0.98924159987350369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1749</v>
      </c>
      <c r="H45" s="45">
        <f>F45*G45</f>
        <v>43252.770000000004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2141.632653061225</v>
      </c>
      <c r="O45" s="138">
        <f t="shared" si="30"/>
        <v>428.32653061224499</v>
      </c>
      <c r="P45" s="51">
        <f t="shared" si="31"/>
        <v>1</v>
      </c>
      <c r="Q45" s="139">
        <f t="shared" si="32"/>
        <v>-71.673469387755006</v>
      </c>
      <c r="R45" s="140">
        <f t="shared" si="27"/>
        <v>0.85665306122449003</v>
      </c>
      <c r="S45" s="894"/>
      <c r="T45" s="89">
        <v>0.16319444444444442</v>
      </c>
      <c r="U45" s="89">
        <v>0.19722222222222219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879"/>
      <c r="AC45" s="879"/>
      <c r="AD45" s="667"/>
      <c r="AE45" s="667"/>
      <c r="AF45" s="144">
        <f t="shared" si="28"/>
        <v>141.63265306122503</v>
      </c>
      <c r="AG45" s="662">
        <f t="shared" si="7"/>
        <v>1.0708163265306125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1861</v>
      </c>
      <c r="H46" s="45">
        <f t="shared" ref="H46:H51" si="34">F46*G46</f>
        <v>58491.229999999996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1469.2105263157891</v>
      </c>
      <c r="O46" s="138">
        <f t="shared" si="30"/>
        <v>209.88721804511275</v>
      </c>
      <c r="P46" s="51">
        <f t="shared" si="31"/>
        <v>0</v>
      </c>
      <c r="Q46" s="139">
        <f t="shared" si="32"/>
        <v>-4.3984962406015313</v>
      </c>
      <c r="R46" s="140">
        <f t="shared" si="27"/>
        <v>0.97947368421052616</v>
      </c>
      <c r="S46" s="894"/>
      <c r="T46" s="89">
        <v>0.20277777777777775</v>
      </c>
      <c r="U46" s="89">
        <v>0.25555555555555554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879"/>
      <c r="AC46" s="879"/>
      <c r="AD46" s="667"/>
      <c r="AE46" s="667"/>
      <c r="AF46" s="144">
        <f t="shared" si="28"/>
        <v>-30.789473684210861</v>
      </c>
      <c r="AG46" s="662">
        <f t="shared" si="7"/>
        <v>0.97947368421052605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1857</v>
      </c>
      <c r="H47" s="45">
        <f t="shared" si="34"/>
        <v>52868.79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1447.0129870129877</v>
      </c>
      <c r="O47" s="138">
        <f t="shared" si="30"/>
        <v>206.71614100185539</v>
      </c>
      <c r="P47" s="51">
        <f t="shared" si="31"/>
        <v>0</v>
      </c>
      <c r="Q47" s="139">
        <f t="shared" si="32"/>
        <v>-7.5695732838588867</v>
      </c>
      <c r="R47" s="140">
        <f t="shared" si="27"/>
        <v>0.96467532467532524</v>
      </c>
      <c r="S47" s="894"/>
      <c r="T47" s="89">
        <v>0.27291666666666664</v>
      </c>
      <c r="U47" s="89">
        <v>0.32638888888888884</v>
      </c>
      <c r="V47" s="137">
        <v>25</v>
      </c>
      <c r="W47" s="143">
        <f t="shared" si="33"/>
        <v>76.999999999999972</v>
      </c>
      <c r="X47" s="123">
        <v>0.25972222222222224</v>
      </c>
      <c r="Y47" s="123">
        <v>0.2722222222222222</v>
      </c>
      <c r="Z47" s="124"/>
      <c r="AA47" s="124"/>
      <c r="AB47" s="879"/>
      <c r="AC47" s="879"/>
      <c r="AD47" s="667"/>
      <c r="AE47" s="667"/>
      <c r="AF47" s="144">
        <f t="shared" si="28"/>
        <v>-52.987012987012349</v>
      </c>
      <c r="AG47" s="662">
        <f t="shared" si="7"/>
        <v>0.96467532467532513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1656</v>
      </c>
      <c r="H48" s="45">
        <f t="shared" si="34"/>
        <v>19640.16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1461.1764705882351</v>
      </c>
      <c r="O48" s="138">
        <f t="shared" si="30"/>
        <v>243.52941176470586</v>
      </c>
      <c r="P48" s="51">
        <f t="shared" si="31"/>
        <v>0</v>
      </c>
      <c r="Q48" s="139">
        <f t="shared" si="32"/>
        <v>-29.13725490196083</v>
      </c>
      <c r="R48" s="140">
        <f t="shared" si="27"/>
        <v>0.89313965194879896</v>
      </c>
      <c r="S48" s="894"/>
      <c r="T48" s="89">
        <v>0.33194444444444438</v>
      </c>
      <c r="U48" s="89">
        <v>0.3791666666666666</v>
      </c>
      <c r="V48" s="134">
        <v>8</v>
      </c>
      <c r="W48" s="143">
        <f t="shared" si="33"/>
        <v>68</v>
      </c>
      <c r="X48" s="123"/>
      <c r="Y48" s="123"/>
      <c r="Z48" s="124"/>
      <c r="AA48" s="124"/>
      <c r="AB48" s="879"/>
      <c r="AC48" s="879"/>
      <c r="AD48" s="667"/>
      <c r="AE48" s="667"/>
      <c r="AF48" s="144">
        <f t="shared" si="28"/>
        <v>-174.82352941176487</v>
      </c>
      <c r="AG48" s="662">
        <f t="shared" si="7"/>
        <v>0.89313965194879896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4065.6600000000003</v>
      </c>
      <c r="H49" s="45">
        <f t="shared" si="34"/>
        <v>41022.509400000003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1434.9388235294116</v>
      </c>
      <c r="O49" s="138">
        <f t="shared" si="30"/>
        <v>239.15647058823527</v>
      </c>
      <c r="P49" s="51">
        <f t="shared" si="31"/>
        <v>0</v>
      </c>
      <c r="Q49" s="139">
        <f t="shared" si="32"/>
        <v>-10.843529411764735</v>
      </c>
      <c r="R49" s="140">
        <f t="shared" si="27"/>
        <v>0.9566258823529411</v>
      </c>
      <c r="S49" s="894"/>
      <c r="T49" s="89">
        <v>0.39999999999999991</v>
      </c>
      <c r="U49" s="89">
        <v>0.51805555555555549</v>
      </c>
      <c r="V49" s="134">
        <v>30</v>
      </c>
      <c r="W49" s="143">
        <f t="shared" si="33"/>
        <v>170.00000000000003</v>
      </c>
      <c r="X49" s="152">
        <v>0.3833333333333333</v>
      </c>
      <c r="Y49" s="152">
        <v>0.39930555555555558</v>
      </c>
      <c r="Z49" s="153"/>
      <c r="AA49" s="124"/>
      <c r="AB49" s="879"/>
      <c r="AC49" s="879"/>
      <c r="AD49" s="667"/>
      <c r="AE49" s="667"/>
      <c r="AF49" s="144">
        <f t="shared" si="28"/>
        <v>-65.061176470588407</v>
      </c>
      <c r="AG49" s="662">
        <f t="shared" si="7"/>
        <v>0.9566258823529411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3312.76</v>
      </c>
      <c r="H50" s="45">
        <f t="shared" si="34"/>
        <v>33425.748400000004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1450.8437956204382</v>
      </c>
      <c r="O50" s="138">
        <f t="shared" si="30"/>
        <v>241.80729927007303</v>
      </c>
      <c r="P50" s="51">
        <f t="shared" si="31"/>
        <v>0</v>
      </c>
      <c r="Q50" s="139">
        <f t="shared" si="32"/>
        <v>-8.192700729926969</v>
      </c>
      <c r="R50" s="140">
        <f t="shared" si="27"/>
        <v>0.96722919708029209</v>
      </c>
      <c r="S50" s="894"/>
      <c r="T50" s="89">
        <v>0.53888888888888886</v>
      </c>
      <c r="U50" s="89">
        <v>0.63402777777777775</v>
      </c>
      <c r="V50" s="134">
        <v>30</v>
      </c>
      <c r="W50" s="143">
        <f t="shared" si="33"/>
        <v>137</v>
      </c>
      <c r="X50" s="152">
        <v>0.52222222222222225</v>
      </c>
      <c r="Y50" s="152">
        <v>0.53819444444444442</v>
      </c>
      <c r="Z50" s="153"/>
      <c r="AA50" s="153"/>
      <c r="AB50" s="879"/>
      <c r="AC50" s="879"/>
      <c r="AD50" s="667"/>
      <c r="AE50" s="667"/>
      <c r="AF50" s="144">
        <f t="shared" si="28"/>
        <v>-49.156204379561814</v>
      </c>
      <c r="AG50" s="662">
        <f t="shared" si="7"/>
        <v>0.96722919708029209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67"/>
      <c r="AE51" s="667"/>
      <c r="AF51" s="144">
        <f t="shared" si="28"/>
        <v>0</v>
      </c>
      <c r="AG51" s="662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67"/>
      <c r="AE52" s="667"/>
      <c r="AF52" s="144">
        <f t="shared" si="28"/>
        <v>0</v>
      </c>
      <c r="AG52" s="662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67"/>
      <c r="AE53" s="667"/>
      <c r="AF53" s="144">
        <f t="shared" si="28"/>
        <v>0</v>
      </c>
      <c r="AG53" s="662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67"/>
      <c r="AE54" s="667"/>
      <c r="AF54" s="144">
        <f t="shared" si="28"/>
        <v>0</v>
      </c>
      <c r="AG54" s="662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67"/>
      <c r="AE55" s="667"/>
      <c r="AF55" s="144"/>
      <c r="AG55" s="662"/>
      <c r="AH55" s="911"/>
    </row>
    <row r="56" spans="1:34" ht="19.2" customHeight="1">
      <c r="A56" s="919"/>
      <c r="B56" s="157">
        <v>0</v>
      </c>
      <c r="C56" s="268" t="s">
        <v>1354</v>
      </c>
      <c r="D56" s="916" t="s">
        <v>1348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1644.4021794468697</v>
      </c>
      <c r="O56" s="104">
        <f t="shared" si="35"/>
        <v>284.37472446888967</v>
      </c>
      <c r="P56" s="158">
        <f>M56-J56</f>
        <v>0.28571428571428559</v>
      </c>
      <c r="Q56" s="117">
        <f>N56-K56</f>
        <v>-17.883534838844525</v>
      </c>
      <c r="R56" s="159">
        <f t="shared" ref="R56:R62" si="36">O56/L56</f>
        <v>0.90431974423326222</v>
      </c>
      <c r="S56" s="894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-17.883534838844525</v>
      </c>
      <c r="AG56" s="660">
        <f>N56/K56</f>
        <v>0.98924159987350369</v>
      </c>
      <c r="AH56" s="911"/>
    </row>
    <row r="57" spans="1:34" ht="19.2" customHeight="1">
      <c r="A57" s="906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1136</v>
      </c>
      <c r="H57" s="84">
        <f t="shared" ref="H57:H66" si="37">F57*G57</f>
        <v>32103.360000000001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1481.7391304347825</v>
      </c>
      <c r="O57" s="86">
        <f t="shared" ref="O57:O62" si="39">N57/M57</f>
        <v>211.67701863354037</v>
      </c>
      <c r="P57" s="165">
        <f t="shared" ref="P57:P62" si="40">M57-J57</f>
        <v>0</v>
      </c>
      <c r="Q57" s="49">
        <f t="shared" ref="Q57:Q62" si="41">O57-L57</f>
        <v>-2.6086956521739069</v>
      </c>
      <c r="R57" s="657">
        <f t="shared" si="36"/>
        <v>0.98782608695652174</v>
      </c>
      <c r="S57" s="894">
        <f>R69</f>
        <v>0.95809324380985128</v>
      </c>
      <c r="T57" s="50">
        <v>0.125</v>
      </c>
      <c r="U57" s="50">
        <v>0.15694444444444444</v>
      </c>
      <c r="V57" s="653">
        <v>5</v>
      </c>
      <c r="W57" s="650">
        <f>(U57-T57)*24*60</f>
        <v>46</v>
      </c>
      <c r="X57" s="53"/>
      <c r="Y57" s="53"/>
      <c r="Z57" s="54"/>
      <c r="AA57" s="54"/>
      <c r="AB57" s="879"/>
      <c r="AC57" s="879"/>
      <c r="AD57" s="667"/>
      <c r="AE57" s="667"/>
      <c r="AF57" s="48">
        <f t="shared" si="6"/>
        <v>-18.26086956521749</v>
      </c>
      <c r="AG57" s="661">
        <f t="shared" si="7"/>
        <v>0.98782608695652163</v>
      </c>
      <c r="AH57" s="893">
        <f>AG69</f>
        <v>0.94233080535367508</v>
      </c>
    </row>
    <row r="58" spans="1:34" ht="19.2" customHeight="1">
      <c r="A58" s="907"/>
      <c r="B58" s="121" t="s">
        <v>130</v>
      </c>
      <c r="C58" s="667"/>
      <c r="D58" s="42" t="s">
        <v>69</v>
      </c>
      <c r="E58" s="43"/>
      <c r="F58" s="355">
        <v>27.88</v>
      </c>
      <c r="G58" s="44">
        <v>3393</v>
      </c>
      <c r="H58" s="45">
        <f t="shared" si="37"/>
        <v>94596.84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1496.9117647058831</v>
      </c>
      <c r="O58" s="47">
        <f t="shared" si="39"/>
        <v>213.84453781512616</v>
      </c>
      <c r="P58" s="165">
        <f t="shared" si="40"/>
        <v>0</v>
      </c>
      <c r="Q58" s="49">
        <f t="shared" si="41"/>
        <v>-0.44117647058811826</v>
      </c>
      <c r="R58" s="657">
        <f t="shared" si="36"/>
        <v>0.99794117647058878</v>
      </c>
      <c r="S58" s="894"/>
      <c r="T58" s="50">
        <v>0.16180555555555556</v>
      </c>
      <c r="U58" s="50">
        <v>0.25624999999999998</v>
      </c>
      <c r="V58" s="653">
        <v>7</v>
      </c>
      <c r="W58" s="650">
        <f>(U58-T58)*24*60</f>
        <v>135.99999999999994</v>
      </c>
      <c r="X58" s="53"/>
      <c r="Y58" s="53"/>
      <c r="Z58" s="54"/>
      <c r="AA58" s="54"/>
      <c r="AB58" s="912"/>
      <c r="AC58" s="913"/>
      <c r="AD58" s="667"/>
      <c r="AE58" s="667"/>
      <c r="AF58" s="48">
        <f t="shared" si="6"/>
        <v>-3.0882352941168847</v>
      </c>
      <c r="AG58" s="657">
        <f t="shared" si="7"/>
        <v>0.99794117647058878</v>
      </c>
      <c r="AH58" s="894"/>
    </row>
    <row r="59" spans="1:34" ht="19.2" customHeight="1">
      <c r="A59" s="907"/>
      <c r="B59" s="121" t="s">
        <v>130</v>
      </c>
      <c r="C59" s="667"/>
      <c r="D59" s="42" t="s">
        <v>70</v>
      </c>
      <c r="E59" s="43"/>
      <c r="F59" s="355">
        <v>28</v>
      </c>
      <c r="G59" s="44">
        <v>3302</v>
      </c>
      <c r="H59" s="45">
        <f t="shared" si="37"/>
        <v>92456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1456.7647058823532</v>
      </c>
      <c r="O59" s="47">
        <f t="shared" si="39"/>
        <v>208.10924369747903</v>
      </c>
      <c r="P59" s="165">
        <f t="shared" si="40"/>
        <v>0</v>
      </c>
      <c r="Q59" s="49">
        <f t="shared" si="41"/>
        <v>-6.1764705882352473</v>
      </c>
      <c r="R59" s="657">
        <f t="shared" si="36"/>
        <v>0.97117647058823553</v>
      </c>
      <c r="S59" s="894"/>
      <c r="T59" s="50">
        <v>0.27083333333333331</v>
      </c>
      <c r="U59" s="50">
        <v>0.36527777777777776</v>
      </c>
      <c r="V59" s="142">
        <v>21</v>
      </c>
      <c r="W59" s="650">
        <f t="shared" ref="W59:W69" si="42">(U59-T59)*24*60</f>
        <v>136</v>
      </c>
      <c r="X59" s="53">
        <v>0.26041666666666669</v>
      </c>
      <c r="Y59" s="53">
        <v>0.27083333333333331</v>
      </c>
      <c r="Z59" s="54"/>
      <c r="AA59" s="54"/>
      <c r="AB59" s="879"/>
      <c r="AC59" s="879"/>
      <c r="AD59" s="667"/>
      <c r="AE59" s="667"/>
      <c r="AF59" s="48">
        <f t="shared" si="6"/>
        <v>-43.235294117646845</v>
      </c>
      <c r="AG59" s="657">
        <f t="shared" si="7"/>
        <v>0.97117647058823542</v>
      </c>
      <c r="AH59" s="894"/>
    </row>
    <row r="60" spans="1:34" ht="19.2" customHeight="1">
      <c r="A60" s="907"/>
      <c r="B60" s="121" t="s">
        <v>130</v>
      </c>
      <c r="C60" s="667"/>
      <c r="D60" s="42" t="s">
        <v>143</v>
      </c>
      <c r="E60" s="43"/>
      <c r="F60" s="355">
        <v>36.92</v>
      </c>
      <c r="G60" s="44">
        <v>579.80000000000007</v>
      </c>
      <c r="H60" s="45">
        <f t="shared" si="37"/>
        <v>21406.216000000004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1581.2727272727275</v>
      </c>
      <c r="O60" s="47">
        <f t="shared" si="39"/>
        <v>131.77272727272728</v>
      </c>
      <c r="P60" s="165">
        <f t="shared" si="40"/>
        <v>0</v>
      </c>
      <c r="Q60" s="49">
        <f t="shared" si="41"/>
        <v>-34.893939393939377</v>
      </c>
      <c r="R60" s="657">
        <f t="shared" si="36"/>
        <v>0.79063636363636369</v>
      </c>
      <c r="S60" s="894"/>
      <c r="T60" s="50">
        <v>0.38611111111111107</v>
      </c>
      <c r="U60" s="50">
        <v>0.40138888888888885</v>
      </c>
      <c r="V60" s="142">
        <v>30</v>
      </c>
      <c r="W60" s="650">
        <f t="shared" si="42"/>
        <v>22</v>
      </c>
      <c r="X60" s="53">
        <v>0.36944444444444446</v>
      </c>
      <c r="Y60" s="53">
        <v>0.38541666666666669</v>
      </c>
      <c r="Z60" s="54"/>
      <c r="AA60" s="54"/>
      <c r="AB60" s="879"/>
      <c r="AC60" s="879"/>
      <c r="AD60" s="667"/>
      <c r="AE60" s="667"/>
      <c r="AF60" s="48">
        <f t="shared" si="6"/>
        <v>-418.72727272727252</v>
      </c>
      <c r="AG60" s="661">
        <f t="shared" si="7"/>
        <v>0.79063636363636369</v>
      </c>
      <c r="AH60" s="894"/>
    </row>
    <row r="61" spans="1:34" ht="19.2" customHeight="1">
      <c r="A61" s="907"/>
      <c r="B61" s="121" t="s">
        <v>132</v>
      </c>
      <c r="C61" s="667"/>
      <c r="D61" s="42" t="s">
        <v>66</v>
      </c>
      <c r="E61" s="43"/>
      <c r="F61" s="355">
        <v>10.09</v>
      </c>
      <c r="G61" s="44">
        <v>4667.9799999999996</v>
      </c>
      <c r="H61" s="45">
        <f t="shared" si="37"/>
        <v>47099.918199999993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1466.3811518324603</v>
      </c>
      <c r="O61" s="47">
        <f t="shared" si="39"/>
        <v>244.3968586387434</v>
      </c>
      <c r="P61" s="165">
        <f t="shared" si="40"/>
        <v>0</v>
      </c>
      <c r="Q61" s="49">
        <f t="shared" si="41"/>
        <v>-5.6031413612566041</v>
      </c>
      <c r="R61" s="657">
        <f t="shared" si="36"/>
        <v>0.97758743455497354</v>
      </c>
      <c r="S61" s="894"/>
      <c r="T61" s="50">
        <v>0.40486111111111106</v>
      </c>
      <c r="U61" s="50">
        <v>0.53749999999999998</v>
      </c>
      <c r="V61" s="142">
        <v>5</v>
      </c>
      <c r="W61" s="650">
        <f t="shared" si="42"/>
        <v>191.00000000000003</v>
      </c>
      <c r="X61" s="53"/>
      <c r="Y61" s="53"/>
      <c r="Z61" s="54"/>
      <c r="AA61" s="54"/>
      <c r="AB61" s="879"/>
      <c r="AC61" s="879"/>
      <c r="AD61" s="667"/>
      <c r="AE61" s="667"/>
      <c r="AF61" s="48">
        <f t="shared" si="6"/>
        <v>-33.618848167539682</v>
      </c>
      <c r="AG61" s="657">
        <f t="shared" si="7"/>
        <v>0.97758743455497354</v>
      </c>
      <c r="AH61" s="894"/>
    </row>
    <row r="62" spans="1:34" ht="19.2" customHeight="1">
      <c r="A62" s="907"/>
      <c r="B62" s="121" t="s">
        <v>132</v>
      </c>
      <c r="C62" s="667"/>
      <c r="D62" s="42" t="s">
        <v>66</v>
      </c>
      <c r="E62" s="43"/>
      <c r="F62" s="355">
        <v>10.09</v>
      </c>
      <c r="G62" s="134">
        <v>3011.6000000000004</v>
      </c>
      <c r="H62" s="45">
        <f t="shared" si="37"/>
        <v>30387.044000000002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1469.0731707317068</v>
      </c>
      <c r="O62" s="47">
        <f t="shared" si="39"/>
        <v>244.84552845528447</v>
      </c>
      <c r="P62" s="165">
        <f t="shared" si="40"/>
        <v>0</v>
      </c>
      <c r="Q62" s="49">
        <f t="shared" si="41"/>
        <v>-5.154471544715534</v>
      </c>
      <c r="R62" s="657">
        <f t="shared" si="36"/>
        <v>0.97938211382113782</v>
      </c>
      <c r="S62" s="894"/>
      <c r="T62" s="166">
        <v>0.55833333333333335</v>
      </c>
      <c r="U62" s="166">
        <v>0.64375000000000004</v>
      </c>
      <c r="V62" s="142">
        <v>30</v>
      </c>
      <c r="W62" s="650">
        <f t="shared" si="42"/>
        <v>123.00000000000004</v>
      </c>
      <c r="X62" s="53">
        <v>0.54166666666666663</v>
      </c>
      <c r="Y62" s="53">
        <v>0.55694444444444446</v>
      </c>
      <c r="Z62" s="54"/>
      <c r="AA62" s="54"/>
      <c r="AB62" s="879"/>
      <c r="AC62" s="879"/>
      <c r="AD62" s="667"/>
      <c r="AE62" s="667"/>
      <c r="AF62" s="48">
        <f t="shared" si="6"/>
        <v>-30.926829268293204</v>
      </c>
      <c r="AG62" s="657">
        <f t="shared" si="7"/>
        <v>0.97938211382113782</v>
      </c>
      <c r="AH62" s="894"/>
    </row>
    <row r="63" spans="1:34" ht="19.2" customHeight="1">
      <c r="A63" s="907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894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879"/>
      <c r="AC63" s="879"/>
      <c r="AD63" s="667"/>
      <c r="AE63" s="667"/>
      <c r="AF63" s="48">
        <f t="shared" si="6"/>
        <v>0</v>
      </c>
      <c r="AG63" s="661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894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879"/>
      <c r="AC64" s="879"/>
      <c r="AD64" s="667"/>
      <c r="AE64" s="667"/>
      <c r="AF64" s="48">
        <f t="shared" si="6"/>
        <v>0</v>
      </c>
      <c r="AG64" s="657" t="e">
        <f t="shared" si="7"/>
        <v>#DIV/0!</v>
      </c>
      <c r="AH64" s="894"/>
    </row>
    <row r="65" spans="1:34" ht="19.2" customHeight="1">
      <c r="A65" s="908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894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879"/>
      <c r="AC65" s="879"/>
      <c r="AD65" s="667"/>
      <c r="AE65" s="667"/>
      <c r="AF65" s="48">
        <f t="shared" si="6"/>
        <v>0</v>
      </c>
      <c r="AG65" s="657" t="e">
        <f t="shared" si="7"/>
        <v>#DIV/0!</v>
      </c>
      <c r="AH65" s="894"/>
    </row>
    <row r="66" spans="1:34" ht="19.2" customHeight="1">
      <c r="A66" s="908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894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879"/>
      <c r="AC66" s="879"/>
      <c r="AD66" s="667"/>
      <c r="AE66" s="667"/>
      <c r="AF66" s="48">
        <f t="shared" si="6"/>
        <v>0</v>
      </c>
      <c r="AG66" s="661" t="e">
        <f t="shared" si="7"/>
        <v>#DIV/0!</v>
      </c>
      <c r="AH66" s="894"/>
    </row>
    <row r="67" spans="1:34" ht="19.2" customHeight="1">
      <c r="A67" s="908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894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879"/>
      <c r="AC67" s="879"/>
      <c r="AD67" s="667"/>
      <c r="AE67" s="667"/>
      <c r="AF67" s="48">
        <f t="shared" si="6"/>
        <v>0</v>
      </c>
      <c r="AG67" s="657" t="e">
        <f t="shared" si="7"/>
        <v>#DIV/0!</v>
      </c>
      <c r="AH67" s="894"/>
    </row>
    <row r="68" spans="1:34" ht="19.2" customHeight="1">
      <c r="A68" s="908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894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879"/>
      <c r="AC68" s="879"/>
      <c r="AD68" s="667"/>
      <c r="AE68" s="667"/>
      <c r="AF68" s="48"/>
      <c r="AG68" s="657"/>
      <c r="AH68" s="894"/>
    </row>
    <row r="69" spans="1:34" ht="19.2" customHeight="1">
      <c r="A69" s="908"/>
      <c r="B69" s="168">
        <v>0</v>
      </c>
      <c r="C69" s="6" t="s">
        <v>1356</v>
      </c>
      <c r="D69" s="875" t="s">
        <v>1348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1492.0237751433187</v>
      </c>
      <c r="O69" s="73">
        <f t="shared" si="43"/>
        <v>209.10765241881677</v>
      </c>
      <c r="P69" s="48">
        <f>M69-J69</f>
        <v>0</v>
      </c>
      <c r="Q69" s="49">
        <f>N69-K69</f>
        <v>-91.309558190014513</v>
      </c>
      <c r="R69" s="172">
        <f t="shared" ref="R69:R74" si="44">O69/L69</f>
        <v>0.95809324380985128</v>
      </c>
      <c r="S69" s="894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-91.309558190014513</v>
      </c>
      <c r="AG69" s="657">
        <f t="shared" si="7"/>
        <v>0.94233080535367508</v>
      </c>
      <c r="AH69" s="894"/>
    </row>
    <row r="70" spans="1:34" ht="19.2" customHeight="1">
      <c r="A70" s="909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1545</v>
      </c>
      <c r="H70" s="45">
        <f>F70*G70</f>
        <v>95990.85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4" si="45">G70/W70*60</f>
        <v>1495.16129032258</v>
      </c>
      <c r="O70" s="47">
        <f t="shared" ref="O70:O74" si="46">N70/M70</f>
        <v>106.79723502304144</v>
      </c>
      <c r="P70" s="48">
        <f t="shared" ref="P70:P74" si="47">M70-J70</f>
        <v>0</v>
      </c>
      <c r="Q70" s="49">
        <f t="shared" ref="Q70:Q74" si="48">O70-L70</f>
        <v>-0.34562211981570101</v>
      </c>
      <c r="R70" s="657">
        <f t="shared" si="44"/>
        <v>0.99677419354838681</v>
      </c>
      <c r="S70" s="894">
        <f>R82</f>
        <v>0.94552899308924687</v>
      </c>
      <c r="T70" s="50">
        <v>0.25</v>
      </c>
      <c r="U70" s="50">
        <v>0.29305555555555557</v>
      </c>
      <c r="V70" s="653">
        <v>5</v>
      </c>
      <c r="W70" s="650">
        <f>(U70-T70)*24*60</f>
        <v>62.000000000000021</v>
      </c>
      <c r="X70" s="653"/>
      <c r="Y70" s="653"/>
      <c r="Z70" s="54"/>
      <c r="AA70" s="54"/>
      <c r="AB70" s="879"/>
      <c r="AC70" s="879"/>
      <c r="AD70" s="667"/>
      <c r="AE70" s="667"/>
      <c r="AF70" s="48">
        <f t="shared" si="6"/>
        <v>-4.8387096774199563</v>
      </c>
      <c r="AG70" s="657">
        <f t="shared" si="7"/>
        <v>0.9967741935483867</v>
      </c>
      <c r="AH70" s="894">
        <f>AG82</f>
        <v>0.94220374808838769</v>
      </c>
    </row>
    <row r="71" spans="1:34" ht="19.2" customHeight="1">
      <c r="A71" s="909"/>
      <c r="B71" s="653" t="s">
        <v>128</v>
      </c>
      <c r="C71" s="41"/>
      <c r="D71" s="173" t="s">
        <v>72</v>
      </c>
      <c r="E71" s="43"/>
      <c r="F71" s="355">
        <v>53.36</v>
      </c>
      <c r="G71" s="44">
        <v>5780</v>
      </c>
      <c r="H71" s="45">
        <f>F71*G71</f>
        <v>308420.8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1463.2911392405067</v>
      </c>
      <c r="O71" s="47">
        <f t="shared" si="46"/>
        <v>77.015323117921412</v>
      </c>
      <c r="P71" s="48">
        <f t="shared" si="47"/>
        <v>0</v>
      </c>
      <c r="Q71" s="49">
        <f t="shared" si="48"/>
        <v>-9.0899400399733281</v>
      </c>
      <c r="R71" s="657">
        <f t="shared" si="44"/>
        <v>0.89443223669957628</v>
      </c>
      <c r="S71" s="894"/>
      <c r="T71" s="50">
        <v>0.30902777777777779</v>
      </c>
      <c r="U71" s="50">
        <v>0.47361111111111109</v>
      </c>
      <c r="V71" s="653">
        <v>23</v>
      </c>
      <c r="W71" s="650">
        <f t="shared" ref="W71:W81" si="49">(U71-T71)*24*60</f>
        <v>236.99999999999994</v>
      </c>
      <c r="X71" s="53">
        <v>0.29722222222222222</v>
      </c>
      <c r="Y71" s="53">
        <v>0.30833333333333335</v>
      </c>
      <c r="Z71" s="54"/>
      <c r="AA71" s="54"/>
      <c r="AB71" s="879"/>
      <c r="AC71" s="879"/>
      <c r="AD71" s="667"/>
      <c r="AE71" s="667"/>
      <c r="AF71" s="48">
        <f>N71-K71</f>
        <v>-172.70886075949329</v>
      </c>
      <c r="AG71" s="657">
        <f>N71/K71</f>
        <v>0.89443223669957628</v>
      </c>
      <c r="AH71" s="894"/>
    </row>
    <row r="72" spans="1:34" ht="19.2" customHeight="1">
      <c r="A72" s="909"/>
      <c r="B72" s="653" t="s">
        <v>128</v>
      </c>
      <c r="C72" s="66"/>
      <c r="D72" s="173" t="s">
        <v>56</v>
      </c>
      <c r="E72" s="43"/>
      <c r="F72" s="355">
        <v>59.34</v>
      </c>
      <c r="G72" s="44">
        <v>832</v>
      </c>
      <c r="H72" s="45">
        <f t="shared" ref="H72:H80" si="50">F72*G72</f>
        <v>49370.880000000005</v>
      </c>
      <c r="I72" s="653"/>
      <c r="J72" s="87">
        <v>17</v>
      </c>
      <c r="K72" s="57">
        <v>1440</v>
      </c>
      <c r="L72" s="86">
        <v>84.705882352941174</v>
      </c>
      <c r="M72" s="651">
        <v>17</v>
      </c>
      <c r="N72" s="44">
        <f t="shared" si="45"/>
        <v>1349.1891891891883</v>
      </c>
      <c r="O72" s="47">
        <f t="shared" si="46"/>
        <v>79.364069952305186</v>
      </c>
      <c r="P72" s="48">
        <f t="shared" si="47"/>
        <v>0</v>
      </c>
      <c r="Q72" s="49">
        <f t="shared" si="48"/>
        <v>-5.3418124006359875</v>
      </c>
      <c r="R72" s="657">
        <f t="shared" si="44"/>
        <v>0.93693693693693625</v>
      </c>
      <c r="S72" s="894"/>
      <c r="T72" s="50">
        <v>0.51388888888888884</v>
      </c>
      <c r="U72" s="50">
        <v>0.5395833333333333</v>
      </c>
      <c r="V72" s="653">
        <v>5</v>
      </c>
      <c r="W72" s="650">
        <f t="shared" si="49"/>
        <v>37.000000000000028</v>
      </c>
      <c r="X72" s="53"/>
      <c r="Y72" s="53"/>
      <c r="Z72" s="54"/>
      <c r="AA72" s="54"/>
      <c r="AB72" s="879"/>
      <c r="AC72" s="879"/>
      <c r="AD72" s="667"/>
      <c r="AE72" s="667"/>
      <c r="AF72" s="48">
        <f>N72-K72</f>
        <v>-90.810810810811745</v>
      </c>
      <c r="AG72" s="657">
        <f>N72/K72</f>
        <v>0.93693693693693625</v>
      </c>
      <c r="AH72" s="894"/>
    </row>
    <row r="73" spans="1:34" ht="19.2" customHeight="1">
      <c r="A73" s="909"/>
      <c r="B73" s="653" t="s">
        <v>128</v>
      </c>
      <c r="C73" s="175"/>
      <c r="D73" s="176" t="s">
        <v>73</v>
      </c>
      <c r="E73" s="177"/>
      <c r="F73" s="355">
        <v>53.76</v>
      </c>
      <c r="G73" s="44">
        <v>2595</v>
      </c>
      <c r="H73" s="45">
        <f t="shared" si="50"/>
        <v>139507.19999999998</v>
      </c>
      <c r="I73" s="667"/>
      <c r="J73" s="178">
        <v>16</v>
      </c>
      <c r="K73" s="179">
        <v>1440</v>
      </c>
      <c r="L73" s="86">
        <v>90</v>
      </c>
      <c r="M73" s="656">
        <v>16</v>
      </c>
      <c r="N73" s="44">
        <f t="shared" si="45"/>
        <v>1353.9130434782601</v>
      </c>
      <c r="O73" s="47">
        <f t="shared" si="46"/>
        <v>84.619565217391255</v>
      </c>
      <c r="P73" s="48">
        <f t="shared" si="47"/>
        <v>0</v>
      </c>
      <c r="Q73" s="49">
        <f t="shared" si="48"/>
        <v>-5.3804347826087451</v>
      </c>
      <c r="R73" s="657">
        <f t="shared" si="44"/>
        <v>0.94021739130434723</v>
      </c>
      <c r="S73" s="894"/>
      <c r="T73" s="50">
        <v>0.55486111111111103</v>
      </c>
      <c r="U73" s="50">
        <v>0.63472222222222219</v>
      </c>
      <c r="V73" s="653">
        <v>22</v>
      </c>
      <c r="W73" s="650">
        <f t="shared" si="49"/>
        <v>115.00000000000007</v>
      </c>
      <c r="X73" s="180">
        <v>0.5444444444444444</v>
      </c>
      <c r="Y73" s="180">
        <v>0.5541666666666667</v>
      </c>
      <c r="Z73" s="124"/>
      <c r="AA73" s="124"/>
      <c r="AB73" s="879"/>
      <c r="AC73" s="879"/>
      <c r="AD73" s="667"/>
      <c r="AE73" s="667"/>
      <c r="AF73" s="48">
        <f>N73-K73</f>
        <v>-86.086956521739921</v>
      </c>
      <c r="AG73" s="657">
        <f>N73/K73</f>
        <v>0.94021739130434723</v>
      </c>
      <c r="AH73" s="894"/>
    </row>
    <row r="74" spans="1:34" ht="19.2" customHeight="1">
      <c r="A74" s="909"/>
      <c r="B74" s="653" t="s">
        <v>128</v>
      </c>
      <c r="C74" s="175"/>
      <c r="D74" s="176" t="s">
        <v>74</v>
      </c>
      <c r="E74" s="177"/>
      <c r="F74" s="355">
        <v>47.51</v>
      </c>
      <c r="G74" s="44">
        <v>2068</v>
      </c>
      <c r="H74" s="45">
        <f t="shared" si="50"/>
        <v>98250.68</v>
      </c>
      <c r="I74" s="653"/>
      <c r="J74" s="46">
        <v>17</v>
      </c>
      <c r="K74" s="174">
        <v>1440</v>
      </c>
      <c r="L74" s="47">
        <v>84.705882352941174</v>
      </c>
      <c r="M74" s="651">
        <v>17</v>
      </c>
      <c r="N74" s="44">
        <f t="shared" si="45"/>
        <v>1363.5164835164835</v>
      </c>
      <c r="O74" s="47">
        <f t="shared" si="46"/>
        <v>80.206851971557853</v>
      </c>
      <c r="P74" s="48">
        <f t="shared" si="47"/>
        <v>0</v>
      </c>
      <c r="Q74" s="49">
        <f t="shared" si="48"/>
        <v>-4.4990303813833208</v>
      </c>
      <c r="R74" s="657">
        <f t="shared" si="44"/>
        <v>0.94688644688644685</v>
      </c>
      <c r="S74" s="894"/>
      <c r="T74" s="50">
        <v>0.65069444444444446</v>
      </c>
      <c r="U74" s="50">
        <v>0.71388888888888891</v>
      </c>
      <c r="V74" s="653">
        <v>23</v>
      </c>
      <c r="W74" s="650">
        <f t="shared" si="49"/>
        <v>91</v>
      </c>
      <c r="X74" s="180">
        <v>0.63888888888888895</v>
      </c>
      <c r="Y74" s="180">
        <v>0.65</v>
      </c>
      <c r="Z74" s="124"/>
      <c r="AA74" s="124"/>
      <c r="AB74" s="879"/>
      <c r="AC74" s="879"/>
      <c r="AD74" s="667"/>
      <c r="AE74" s="667"/>
      <c r="AF74" s="48">
        <f t="shared" ref="AF74:AF80" si="51">N74-K74</f>
        <v>-76.483516483516496</v>
      </c>
      <c r="AG74" s="657">
        <f t="shared" ref="AG74:AG80" si="52">N74/K74</f>
        <v>0.94688644688644685</v>
      </c>
      <c r="AH74" s="894"/>
    </row>
    <row r="75" spans="1:34" ht="19.2" customHeight="1">
      <c r="A75" s="909"/>
      <c r="B75" s="65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53"/>
      <c r="J75" s="87"/>
      <c r="K75" s="57"/>
      <c r="L75" s="86"/>
      <c r="M75" s="651"/>
      <c r="N75" s="44"/>
      <c r="O75" s="47"/>
      <c r="P75" s="48"/>
      <c r="Q75" s="49"/>
      <c r="R75" s="657"/>
      <c r="S75" s="894"/>
      <c r="T75" s="50"/>
      <c r="U75" s="50"/>
      <c r="V75" s="653"/>
      <c r="W75" s="650">
        <f t="shared" si="49"/>
        <v>0</v>
      </c>
      <c r="X75" s="180"/>
      <c r="Y75" s="180"/>
      <c r="Z75" s="124"/>
      <c r="AA75" s="124"/>
      <c r="AB75" s="879"/>
      <c r="AC75" s="879"/>
      <c r="AD75" s="667"/>
      <c r="AE75" s="667"/>
      <c r="AF75" s="48">
        <f t="shared" si="51"/>
        <v>0</v>
      </c>
      <c r="AG75" s="657" t="e">
        <f t="shared" si="52"/>
        <v>#DIV/0!</v>
      </c>
      <c r="AH75" s="894"/>
    </row>
    <row r="76" spans="1:34" ht="19.2" customHeight="1">
      <c r="A76" s="909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894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879"/>
      <c r="AC76" s="879"/>
      <c r="AD76" s="667"/>
      <c r="AE76" s="667"/>
      <c r="AF76" s="48">
        <f t="shared" si="51"/>
        <v>0</v>
      </c>
      <c r="AG76" s="657" t="e">
        <f t="shared" si="52"/>
        <v>#DIV/0!</v>
      </c>
      <c r="AH76" s="894"/>
    </row>
    <row r="77" spans="1:34" ht="19.2" customHeight="1">
      <c r="A77" s="909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894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879"/>
      <c r="AC77" s="879"/>
      <c r="AD77" s="667"/>
      <c r="AE77" s="667"/>
      <c r="AF77" s="48">
        <f t="shared" si="51"/>
        <v>0</v>
      </c>
      <c r="AG77" s="657" t="e">
        <f t="shared" si="52"/>
        <v>#DIV/0!</v>
      </c>
      <c r="AH77" s="894"/>
    </row>
    <row r="78" spans="1:34" ht="19.2" customHeight="1">
      <c r="A78" s="909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894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879"/>
      <c r="AC78" s="879"/>
      <c r="AD78" s="667"/>
      <c r="AE78" s="667"/>
      <c r="AF78" s="48">
        <f t="shared" si="51"/>
        <v>0</v>
      </c>
      <c r="AG78" s="657" t="e">
        <f t="shared" si="52"/>
        <v>#DIV/0!</v>
      </c>
      <c r="AH78" s="894"/>
    </row>
    <row r="79" spans="1:34" ht="19.2" customHeight="1">
      <c r="A79" s="909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894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879"/>
      <c r="AC79" s="879"/>
      <c r="AD79" s="667"/>
      <c r="AE79" s="667"/>
      <c r="AF79" s="48">
        <f t="shared" si="51"/>
        <v>0</v>
      </c>
      <c r="AG79" s="657" t="e">
        <f t="shared" si="52"/>
        <v>#DIV/0!</v>
      </c>
      <c r="AH79" s="894"/>
    </row>
    <row r="80" spans="1:34" ht="19.2" customHeight="1">
      <c r="A80" s="909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894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879"/>
      <c r="AC80" s="879"/>
      <c r="AD80" s="667"/>
      <c r="AE80" s="667"/>
      <c r="AF80" s="48">
        <f t="shared" si="51"/>
        <v>0</v>
      </c>
      <c r="AG80" s="657" t="e">
        <f t="shared" si="52"/>
        <v>#DIV/0!</v>
      </c>
      <c r="AH80" s="894"/>
    </row>
    <row r="81" spans="1:34" ht="19.2" customHeight="1">
      <c r="A81" s="909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894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879"/>
      <c r="AC81" s="879"/>
      <c r="AD81" s="667"/>
      <c r="AE81" s="667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1358</v>
      </c>
      <c r="D82" s="875" t="s">
        <v>1348</v>
      </c>
      <c r="E82" s="875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1405.0142291494037</v>
      </c>
      <c r="O82" s="184">
        <f t="shared" si="53"/>
        <v>85.600609056443432</v>
      </c>
      <c r="P82" s="116">
        <f>M82-J82</f>
        <v>0</v>
      </c>
      <c r="Q82" s="117">
        <f>N82-K82</f>
        <v>-86.185770850596327</v>
      </c>
      <c r="R82" s="172">
        <f>O82/L82</f>
        <v>0.94552899308924687</v>
      </c>
      <c r="S82" s="894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-86.185770850596327</v>
      </c>
      <c r="AG82" s="657">
        <f>N82/K82</f>
        <v>0.94220374808838769</v>
      </c>
      <c r="AH82" s="894"/>
    </row>
    <row r="83" spans="1:34" ht="19.2" customHeight="1">
      <c r="A83" s="902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1723.2</v>
      </c>
      <c r="H83" s="84">
        <f t="shared" ref="H83:H94" si="54">F83*G83</f>
        <v>105149.664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0" si="55">G83/W83*60</f>
        <v>1342.7532467532474</v>
      </c>
      <c r="O83" s="183">
        <f t="shared" ref="O83:O90" si="56">N83/M83</f>
        <v>78.985485103132191</v>
      </c>
      <c r="P83" s="54">
        <f t="shared" ref="P83:P90" si="57">M83-J83</f>
        <v>0</v>
      </c>
      <c r="Q83" s="88">
        <f t="shared" ref="Q83:Q90" si="58">O83-L83</f>
        <v>-5.7203972498089826</v>
      </c>
      <c r="R83" s="185">
        <f t="shared" ref="R83:R90" si="59">O83/L83</f>
        <v>0.93246753246753289</v>
      </c>
      <c r="S83" s="894">
        <f>R95</f>
        <v>0.86695308473990651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879"/>
      <c r="AC83" s="879"/>
      <c r="AD83" s="667"/>
      <c r="AE83" s="667"/>
      <c r="AF83" s="48">
        <f t="shared" ref="AF83:AF173" si="61">N83-K83</f>
        <v>-97.246753246752633</v>
      </c>
      <c r="AG83" s="657">
        <f t="shared" ref="AG83:AG173" si="62">N83/K83</f>
        <v>0.93246753246753289</v>
      </c>
      <c r="AH83" s="894">
        <f>AG95</f>
        <v>0.86421821561304613</v>
      </c>
    </row>
    <row r="84" spans="1:34" ht="19.2" customHeight="1">
      <c r="A84" s="903"/>
      <c r="B84" s="110" t="s">
        <v>129</v>
      </c>
      <c r="C84" s="663"/>
      <c r="D84" s="186" t="s">
        <v>206</v>
      </c>
      <c r="E84" s="43"/>
      <c r="F84" s="362">
        <v>50.67</v>
      </c>
      <c r="G84" s="44">
        <v>2605</v>
      </c>
      <c r="H84" s="84">
        <f t="shared" si="54"/>
        <v>131995.35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1335.897435897436</v>
      </c>
      <c r="O84" s="183">
        <f t="shared" si="56"/>
        <v>70.310391363022944</v>
      </c>
      <c r="P84" s="54">
        <f t="shared" si="57"/>
        <v>0</v>
      </c>
      <c r="Q84" s="88">
        <f t="shared" si="58"/>
        <v>-8.6369770580296858</v>
      </c>
      <c r="R84" s="185">
        <f t="shared" si="59"/>
        <v>0.89059829059829065</v>
      </c>
      <c r="S84" s="894"/>
      <c r="T84" s="50">
        <v>0.40208333333333329</v>
      </c>
      <c r="U84" s="50">
        <v>0.48333333333333328</v>
      </c>
      <c r="V84" s="653">
        <v>22</v>
      </c>
      <c r="W84" s="650">
        <f t="shared" si="60"/>
        <v>116.99999999999999</v>
      </c>
      <c r="X84" s="53">
        <v>0.39166666666666666</v>
      </c>
      <c r="Y84" s="53">
        <v>0.40138888888888885</v>
      </c>
      <c r="Z84" s="54"/>
      <c r="AA84" s="54"/>
      <c r="AB84" s="879"/>
      <c r="AC84" s="879"/>
      <c r="AD84" s="667"/>
      <c r="AE84" s="667"/>
      <c r="AF84" s="48">
        <f t="shared" si="61"/>
        <v>-164.10256410256397</v>
      </c>
      <c r="AG84" s="657">
        <f t="shared" si="62"/>
        <v>0.89059829059829065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923</v>
      </c>
      <c r="H85" s="84">
        <f t="shared" si="54"/>
        <v>49925.07</v>
      </c>
      <c r="I85" s="653"/>
      <c r="J85" s="87">
        <v>20</v>
      </c>
      <c r="K85" s="57">
        <v>1350</v>
      </c>
      <c r="L85" s="86">
        <v>67.5</v>
      </c>
      <c r="M85" s="656">
        <v>20</v>
      </c>
      <c r="N85" s="57">
        <f t="shared" si="55"/>
        <v>1130.2040816326535</v>
      </c>
      <c r="O85" s="183">
        <f t="shared" si="56"/>
        <v>56.510204081632672</v>
      </c>
      <c r="P85" s="54">
        <f t="shared" si="57"/>
        <v>0</v>
      </c>
      <c r="Q85" s="88">
        <f t="shared" si="58"/>
        <v>-10.989795918367328</v>
      </c>
      <c r="R85" s="185">
        <f t="shared" si="59"/>
        <v>0.83718820861678034</v>
      </c>
      <c r="S85" s="894"/>
      <c r="T85" s="50">
        <v>0.52361111111111103</v>
      </c>
      <c r="U85" s="50">
        <v>0.5576388888888888</v>
      </c>
      <c r="V85" s="653">
        <v>5</v>
      </c>
      <c r="W85" s="650">
        <f t="shared" si="60"/>
        <v>48.999999999999986</v>
      </c>
      <c r="X85" s="53"/>
      <c r="Y85" s="53"/>
      <c r="Z85" s="54"/>
      <c r="AA85" s="54"/>
      <c r="AB85" s="879"/>
      <c r="AC85" s="879"/>
      <c r="AD85" s="667"/>
      <c r="AE85" s="667"/>
      <c r="AF85" s="48">
        <f t="shared" si="61"/>
        <v>-219.79591836734653</v>
      </c>
      <c r="AG85" s="657">
        <f t="shared" si="62"/>
        <v>0.83718820861678034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2157</v>
      </c>
      <c r="H86" s="84">
        <f t="shared" si="54"/>
        <v>131771.13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1281.3861386138619</v>
      </c>
      <c r="O86" s="183">
        <f t="shared" si="56"/>
        <v>75.375655212580114</v>
      </c>
      <c r="P86" s="54">
        <f t="shared" si="57"/>
        <v>0</v>
      </c>
      <c r="Q86" s="88">
        <f t="shared" si="58"/>
        <v>-9.3302271403610604</v>
      </c>
      <c r="R86" s="185">
        <f t="shared" si="59"/>
        <v>0.88985148514851531</v>
      </c>
      <c r="S86" s="894"/>
      <c r="T86" s="50">
        <v>0.56319444444444433</v>
      </c>
      <c r="U86" s="50">
        <v>0.63333333333333319</v>
      </c>
      <c r="V86" s="653">
        <v>8</v>
      </c>
      <c r="W86" s="650">
        <f t="shared" si="60"/>
        <v>100.99999999999996</v>
      </c>
      <c r="X86" s="53"/>
      <c r="Y86" s="53"/>
      <c r="Z86" s="54"/>
      <c r="AA86" s="54"/>
      <c r="AB86" s="879"/>
      <c r="AC86" s="879"/>
      <c r="AD86" s="667"/>
      <c r="AE86" s="667"/>
      <c r="AF86" s="48">
        <f t="shared" si="61"/>
        <v>-158.61386138613807</v>
      </c>
      <c r="AG86" s="657">
        <f t="shared" si="62"/>
        <v>0.8898514851485152</v>
      </c>
      <c r="AH86" s="894"/>
    </row>
    <row r="87" spans="1:34" ht="19.2" customHeight="1">
      <c r="A87" s="903"/>
      <c r="B87" s="110" t="s">
        <v>129</v>
      </c>
      <c r="C87" s="97"/>
      <c r="D87" s="186" t="s">
        <v>817</v>
      </c>
      <c r="E87" s="43"/>
      <c r="F87" s="362">
        <v>49.91</v>
      </c>
      <c r="G87" s="44">
        <v>948.92000000000007</v>
      </c>
      <c r="H87" s="84">
        <f t="shared" si="54"/>
        <v>47360.597200000004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1388.663414634146</v>
      </c>
      <c r="O87" s="183">
        <f t="shared" si="56"/>
        <v>81.686083213773287</v>
      </c>
      <c r="P87" s="54">
        <f t="shared" si="57"/>
        <v>0</v>
      </c>
      <c r="Q87" s="88">
        <f t="shared" si="58"/>
        <v>-10.372740315638481</v>
      </c>
      <c r="R87" s="185">
        <f t="shared" si="59"/>
        <v>0.88732486558092383</v>
      </c>
      <c r="S87" s="894"/>
      <c r="T87" s="50">
        <v>0.64930555555555536</v>
      </c>
      <c r="U87" s="50">
        <v>0.67777777777777759</v>
      </c>
      <c r="V87" s="653">
        <v>23</v>
      </c>
      <c r="W87" s="650">
        <f t="shared" si="60"/>
        <v>41.000000000000014</v>
      </c>
      <c r="X87" s="53">
        <v>0.6381944444444444</v>
      </c>
      <c r="Y87" s="53">
        <v>0.64861111111111114</v>
      </c>
      <c r="Z87" s="54"/>
      <c r="AA87" s="54"/>
      <c r="AB87" s="879"/>
      <c r="AC87" s="879"/>
      <c r="AD87" s="667"/>
      <c r="AE87" s="667"/>
      <c r="AF87" s="48">
        <f t="shared" si="61"/>
        <v>-176.33658536585403</v>
      </c>
      <c r="AG87" s="657">
        <f t="shared" si="62"/>
        <v>0.88732486558092394</v>
      </c>
      <c r="AH87" s="894"/>
    </row>
    <row r="88" spans="1:34" ht="19.2" customHeight="1">
      <c r="A88" s="903"/>
      <c r="B88" s="110" t="s">
        <v>128</v>
      </c>
      <c r="C88" s="663"/>
      <c r="D88" s="186" t="s">
        <v>185</v>
      </c>
      <c r="E88" s="43"/>
      <c r="F88" s="362">
        <v>61.02</v>
      </c>
      <c r="G88" s="57">
        <v>430.8</v>
      </c>
      <c r="H88" s="84">
        <f t="shared" si="54"/>
        <v>26287.416000000001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1292.4000000000046</v>
      </c>
      <c r="O88" s="183">
        <f t="shared" si="56"/>
        <v>76.023529411764983</v>
      </c>
      <c r="P88" s="54">
        <f t="shared" si="57"/>
        <v>0</v>
      </c>
      <c r="Q88" s="88">
        <f t="shared" si="58"/>
        <v>-8.6823529411761911</v>
      </c>
      <c r="R88" s="185">
        <f t="shared" si="59"/>
        <v>0.8975000000000033</v>
      </c>
      <c r="S88" s="894"/>
      <c r="T88" s="50">
        <v>0.68263888888888868</v>
      </c>
      <c r="U88" s="50">
        <v>0.69652777777777752</v>
      </c>
      <c r="V88" s="653">
        <v>7</v>
      </c>
      <c r="W88" s="650">
        <f t="shared" si="60"/>
        <v>19.999999999999929</v>
      </c>
      <c r="X88" s="53"/>
      <c r="Y88" s="53"/>
      <c r="Z88" s="54"/>
      <c r="AA88" s="54"/>
      <c r="AB88" s="879"/>
      <c r="AC88" s="879"/>
      <c r="AD88" s="667"/>
      <c r="AE88" s="667"/>
      <c r="AF88" s="48">
        <f t="shared" si="61"/>
        <v>-147.59999999999536</v>
      </c>
      <c r="AG88" s="657">
        <f t="shared" si="62"/>
        <v>0.89750000000000318</v>
      </c>
      <c r="AH88" s="894"/>
    </row>
    <row r="89" spans="1:34" ht="19.2" customHeight="1">
      <c r="A89" s="903"/>
      <c r="B89" s="110" t="s">
        <v>132</v>
      </c>
      <c r="C89" s="663"/>
      <c r="D89" s="42" t="s">
        <v>142</v>
      </c>
      <c r="E89" s="43"/>
      <c r="F89" s="362">
        <v>44.98</v>
      </c>
      <c r="G89" s="114">
        <v>915</v>
      </c>
      <c r="H89" s="84">
        <f t="shared" si="54"/>
        <v>41156.699999999997</v>
      </c>
      <c r="I89" s="653"/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1193.4782608695652</v>
      </c>
      <c r="O89" s="183">
        <f t="shared" si="56"/>
        <v>62.81464530892449</v>
      </c>
      <c r="P89" s="54">
        <f t="shared" si="57"/>
        <v>0</v>
      </c>
      <c r="Q89" s="88">
        <f t="shared" si="58"/>
        <v>-16.13272311212814</v>
      </c>
      <c r="R89" s="185">
        <f t="shared" si="59"/>
        <v>0.79565217391304355</v>
      </c>
      <c r="S89" s="894"/>
      <c r="T89" s="50">
        <v>0.70833333333333337</v>
      </c>
      <c r="U89" s="50">
        <v>0.74027777777777781</v>
      </c>
      <c r="V89" s="653">
        <v>8</v>
      </c>
      <c r="W89" s="650">
        <f t="shared" si="60"/>
        <v>46</v>
      </c>
      <c r="X89" s="53"/>
      <c r="Y89" s="53"/>
      <c r="Z89" s="54"/>
      <c r="AA89" s="54"/>
      <c r="AB89" s="879"/>
      <c r="AC89" s="879"/>
      <c r="AD89" s="667"/>
      <c r="AE89" s="667">
        <v>1</v>
      </c>
      <c r="AF89" s="48">
        <f t="shared" si="61"/>
        <v>-306.52173913043475</v>
      </c>
      <c r="AG89" s="657">
        <f t="shared" si="62"/>
        <v>0.79565217391304355</v>
      </c>
      <c r="AH89" s="894"/>
    </row>
    <row r="90" spans="1:34" ht="19.2" customHeight="1">
      <c r="A90" s="903"/>
      <c r="B90" s="110" t="s">
        <v>132</v>
      </c>
      <c r="C90" s="663"/>
      <c r="D90" s="42" t="s">
        <v>75</v>
      </c>
      <c r="E90" s="43"/>
      <c r="F90" s="362">
        <v>53.68</v>
      </c>
      <c r="G90" s="127">
        <v>863</v>
      </c>
      <c r="H90" s="84">
        <f t="shared" si="54"/>
        <v>46325.84</v>
      </c>
      <c r="I90" s="187"/>
      <c r="J90" s="87">
        <v>20</v>
      </c>
      <c r="K90" s="57">
        <v>1500</v>
      </c>
      <c r="L90" s="86">
        <v>75</v>
      </c>
      <c r="M90" s="656">
        <v>20</v>
      </c>
      <c r="N90" s="57">
        <f t="shared" si="55"/>
        <v>1176.8181818181818</v>
      </c>
      <c r="O90" s="183">
        <f t="shared" si="56"/>
        <v>58.840909090909086</v>
      </c>
      <c r="P90" s="54">
        <f t="shared" si="57"/>
        <v>0</v>
      </c>
      <c r="Q90" s="88">
        <f t="shared" si="58"/>
        <v>-16.159090909090914</v>
      </c>
      <c r="R90" s="185">
        <f t="shared" si="59"/>
        <v>0.78454545454545443</v>
      </c>
      <c r="S90" s="894"/>
      <c r="T90" s="50">
        <v>0.74513888888888891</v>
      </c>
      <c r="U90" s="50">
        <v>0.77569444444444446</v>
      </c>
      <c r="V90" s="653">
        <v>7</v>
      </c>
      <c r="W90" s="650">
        <f t="shared" si="60"/>
        <v>44</v>
      </c>
      <c r="X90" s="188"/>
      <c r="Y90" s="188"/>
      <c r="Z90" s="54"/>
      <c r="AA90" s="54"/>
      <c r="AB90" s="879"/>
      <c r="AC90" s="879"/>
      <c r="AD90" s="667">
        <v>1</v>
      </c>
      <c r="AE90" s="667">
        <v>1</v>
      </c>
      <c r="AF90" s="48">
        <f t="shared" si="61"/>
        <v>-323.18181818181824</v>
      </c>
      <c r="AG90" s="657">
        <f t="shared" si="62"/>
        <v>0.78454545454545455</v>
      </c>
      <c r="AH90" s="894"/>
    </row>
    <row r="91" spans="1:34" ht="19.2" customHeight="1">
      <c r="A91" s="903"/>
      <c r="B91" s="110">
        <v>0</v>
      </c>
      <c r="C91" s="663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895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879"/>
      <c r="AC91" s="879"/>
      <c r="AD91" s="667"/>
      <c r="AE91" s="667"/>
      <c r="AF91" s="48">
        <f t="shared" si="61"/>
        <v>0</v>
      </c>
      <c r="AG91" s="657" t="e">
        <f t="shared" si="62"/>
        <v>#DIV/0!</v>
      </c>
      <c r="AH91" s="895"/>
    </row>
    <row r="92" spans="1:34" ht="19.2" customHeight="1">
      <c r="A92" s="903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895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879"/>
      <c r="AC92" s="879"/>
      <c r="AD92" s="667"/>
      <c r="AE92" s="667"/>
      <c r="AF92" s="48">
        <f t="shared" si="61"/>
        <v>0</v>
      </c>
      <c r="AG92" s="657" t="e">
        <f t="shared" si="62"/>
        <v>#DIV/0!</v>
      </c>
      <c r="AH92" s="895"/>
    </row>
    <row r="93" spans="1:34" ht="19.2" customHeight="1">
      <c r="A93" s="903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904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879"/>
      <c r="AC93" s="879"/>
      <c r="AD93" s="667"/>
      <c r="AE93" s="667"/>
      <c r="AF93" s="48">
        <f t="shared" si="61"/>
        <v>0</v>
      </c>
      <c r="AG93" s="657" t="e">
        <f t="shared" si="62"/>
        <v>#DIV/0!</v>
      </c>
      <c r="AH93" s="895"/>
    </row>
    <row r="94" spans="1:34" ht="19.2" customHeight="1">
      <c r="A94" s="903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904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879"/>
      <c r="AC94" s="879"/>
      <c r="AD94" s="667"/>
      <c r="AE94" s="667"/>
      <c r="AF94" s="48">
        <f t="shared" si="61"/>
        <v>0</v>
      </c>
      <c r="AG94" s="657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1360</v>
      </c>
      <c r="D95" s="875" t="s">
        <v>1348</v>
      </c>
      <c r="E95" s="875"/>
      <c r="F95" s="356"/>
      <c r="G95" s="70"/>
      <c r="H95" s="201"/>
      <c r="I95" s="103"/>
      <c r="J95" s="202">
        <v>18.25</v>
      </c>
      <c r="K95" s="202">
        <v>1466.875</v>
      </c>
      <c r="L95" s="203">
        <v>80.821400928792571</v>
      </c>
      <c r="M95" s="202">
        <f t="shared" ref="M95:O95" si="63">AVERAGE(M83:M94)</f>
        <v>18.25</v>
      </c>
      <c r="N95" s="202">
        <f t="shared" si="63"/>
        <v>1267.7000950273871</v>
      </c>
      <c r="O95" s="203">
        <f t="shared" si="63"/>
        <v>70.068362848217461</v>
      </c>
      <c r="P95" s="204">
        <f>M95-J95</f>
        <v>0</v>
      </c>
      <c r="Q95" s="205">
        <f t="shared" ref="Q95:Q103" si="64">O95-L95</f>
        <v>-10.753038080575109</v>
      </c>
      <c r="R95" s="206">
        <f>O95/L95</f>
        <v>0.86695308473990651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2</v>
      </c>
      <c r="AF95" s="65">
        <f t="shared" si="61"/>
        <v>-199.17490497261292</v>
      </c>
      <c r="AG95" s="658">
        <f t="shared" si="62"/>
        <v>0.86421821561304613</v>
      </c>
      <c r="AH95" s="895"/>
    </row>
    <row r="96" spans="1:34" ht="19.2" customHeight="1">
      <c r="A96" s="905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1518</v>
      </c>
      <c r="H96" s="45">
        <f t="shared" ref="H96:H105" si="65">F96*G96</f>
        <v>44720.28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3" si="66">G96/W96*60</f>
        <v>1138.5000000000005</v>
      </c>
      <c r="O96" s="47">
        <f t="shared" ref="O96:O103" si="67">N96/M96</f>
        <v>71.156250000000028</v>
      </c>
      <c r="P96" s="48">
        <f t="shared" ref="P96:P103" si="68">M96-J96</f>
        <v>0</v>
      </c>
      <c r="Q96" s="49">
        <f t="shared" si="64"/>
        <v>-15.406249999999972</v>
      </c>
      <c r="R96" s="657">
        <f t="shared" ref="R96:R103" si="69">O96/L96</f>
        <v>0.82202166064981985</v>
      </c>
      <c r="S96" s="894">
        <f>R108</f>
        <v>0.86909781422355326</v>
      </c>
      <c r="T96" s="89">
        <v>0.33333333333333331</v>
      </c>
      <c r="U96" s="89">
        <v>0.38888888888888884</v>
      </c>
      <c r="V96" s="667">
        <v>5</v>
      </c>
      <c r="W96" s="90">
        <f t="shared" ref="W96:W133" si="70">(U96-T96)*24*60</f>
        <v>79.999999999999957</v>
      </c>
      <c r="X96" s="96"/>
      <c r="Y96" s="96"/>
      <c r="Z96" s="54"/>
      <c r="AA96" s="54"/>
      <c r="AB96" s="879"/>
      <c r="AC96" s="879"/>
      <c r="AD96" s="667"/>
      <c r="AE96" s="667"/>
      <c r="AF96" s="54">
        <f t="shared" si="61"/>
        <v>-246.49999999999955</v>
      </c>
      <c r="AG96" s="660">
        <f t="shared" si="62"/>
        <v>0.82202166064981985</v>
      </c>
      <c r="AH96" s="878">
        <f>AG108</f>
        <v>0.86019714159549654</v>
      </c>
    </row>
    <row r="97" spans="1:34" s="215" customFormat="1" ht="19.2" customHeight="1">
      <c r="A97" s="905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3180</v>
      </c>
      <c r="H97" s="210">
        <f t="shared" si="65"/>
        <v>92579.816513761456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1263.5761589403971</v>
      </c>
      <c r="O97" s="47">
        <f t="shared" si="67"/>
        <v>66.504008365284065</v>
      </c>
      <c r="P97" s="48">
        <f t="shared" si="68"/>
        <v>-1</v>
      </c>
      <c r="Q97" s="49">
        <f t="shared" si="64"/>
        <v>-2.745991634715935</v>
      </c>
      <c r="R97" s="657">
        <f t="shared" si="69"/>
        <v>0.96034669119543781</v>
      </c>
      <c r="S97" s="894"/>
      <c r="T97" s="211">
        <v>0.40416666666666662</v>
      </c>
      <c r="U97" s="211">
        <v>0.50902777777777775</v>
      </c>
      <c r="V97" s="212">
        <v>22</v>
      </c>
      <c r="W97" s="90">
        <f t="shared" si="70"/>
        <v>151.00000000000003</v>
      </c>
      <c r="X97" s="53">
        <v>0.39374999999999999</v>
      </c>
      <c r="Y97" s="53">
        <v>0.40347222222222223</v>
      </c>
      <c r="Z97" s="54"/>
      <c r="AA97" s="54"/>
      <c r="AB97" s="879"/>
      <c r="AC97" s="879"/>
      <c r="AD97" s="212"/>
      <c r="AE97" s="212"/>
      <c r="AF97" s="213">
        <f t="shared" si="61"/>
        <v>-121.42384105960286</v>
      </c>
      <c r="AG97" s="214">
        <f t="shared" si="62"/>
        <v>0.91232935663566583</v>
      </c>
      <c r="AH97" s="878"/>
    </row>
    <row r="98" spans="1:34" s="218" customFormat="1" ht="19.2" customHeight="1">
      <c r="A98" s="905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360</v>
      </c>
      <c r="H98" s="210">
        <f t="shared" si="65"/>
        <v>27845.999999999996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657">
        <f t="shared" si="69"/>
        <v>0.79166666666666952</v>
      </c>
      <c r="S98" s="894"/>
      <c r="T98" s="89">
        <v>0.54930555555555549</v>
      </c>
      <c r="U98" s="89">
        <v>0.56319444444444433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879"/>
      <c r="AC98" s="879"/>
      <c r="AD98" s="667"/>
      <c r="AE98" s="667"/>
      <c r="AF98" s="54">
        <f t="shared" si="61"/>
        <v>-359.99999999999613</v>
      </c>
      <c r="AG98" s="660">
        <f t="shared" si="62"/>
        <v>0.75000000000000266</v>
      </c>
      <c r="AH98" s="878"/>
    </row>
    <row r="99" spans="1:34" ht="19.2" customHeight="1">
      <c r="A99" s="905"/>
      <c r="B99" s="653" t="s">
        <v>128</v>
      </c>
      <c r="C99" s="81"/>
      <c r="D99" s="82" t="s">
        <v>58</v>
      </c>
      <c r="E99" s="83"/>
      <c r="F99" s="366">
        <v>77.34</v>
      </c>
      <c r="G99" s="57">
        <v>856</v>
      </c>
      <c r="H99" s="210">
        <f t="shared" si="65"/>
        <v>66203.040000000008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1283.9999999999995</v>
      </c>
      <c r="O99" s="47">
        <f t="shared" si="67"/>
        <v>71.333333333333314</v>
      </c>
      <c r="P99" s="48">
        <f t="shared" si="68"/>
        <v>0</v>
      </c>
      <c r="Q99" s="49">
        <f t="shared" si="64"/>
        <v>-8.6666666666666856</v>
      </c>
      <c r="R99" s="657">
        <f t="shared" si="69"/>
        <v>0.89166666666666639</v>
      </c>
      <c r="S99" s="894"/>
      <c r="T99" s="89">
        <v>0.56805555555555542</v>
      </c>
      <c r="U99" s="89">
        <v>0.59583333333333321</v>
      </c>
      <c r="V99" s="667">
        <v>7</v>
      </c>
      <c r="W99" s="90">
        <f t="shared" si="70"/>
        <v>40.000000000000014</v>
      </c>
      <c r="X99" s="180"/>
      <c r="Y99" s="180"/>
      <c r="Z99" s="124"/>
      <c r="AA99" s="124"/>
      <c r="AB99" s="879"/>
      <c r="AC99" s="879"/>
      <c r="AD99" s="667"/>
      <c r="AE99" s="667"/>
      <c r="AF99" s="213">
        <f t="shared" si="61"/>
        <v>-156.00000000000045</v>
      </c>
      <c r="AG99" s="214">
        <f t="shared" si="62"/>
        <v>0.89166666666666639</v>
      </c>
      <c r="AH99" s="878"/>
    </row>
    <row r="100" spans="1:34" s="218" customFormat="1" ht="19.2" customHeight="1">
      <c r="A100" s="905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1839.1200000000001</v>
      </c>
      <c r="H100" s="210">
        <f t="shared" si="65"/>
        <v>94604.332800000004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1283.1069767441859</v>
      </c>
      <c r="O100" s="47">
        <f t="shared" si="67"/>
        <v>64.155348837209289</v>
      </c>
      <c r="P100" s="48">
        <f t="shared" si="68"/>
        <v>0</v>
      </c>
      <c r="Q100" s="49">
        <f t="shared" si="64"/>
        <v>-7.8446511627907114</v>
      </c>
      <c r="R100" s="657">
        <f t="shared" si="69"/>
        <v>0.89104651162790682</v>
      </c>
      <c r="S100" s="894"/>
      <c r="T100" s="211">
        <v>0.61111111111111094</v>
      </c>
      <c r="U100" s="211">
        <v>0.67083333333333317</v>
      </c>
      <c r="V100" s="212">
        <v>22</v>
      </c>
      <c r="W100" s="90">
        <f t="shared" si="70"/>
        <v>86.000000000000014</v>
      </c>
      <c r="X100" s="219">
        <v>0.60069444444444442</v>
      </c>
      <c r="Y100" s="219">
        <v>0.61041666666666672</v>
      </c>
      <c r="Z100" s="217"/>
      <c r="AA100" s="217"/>
      <c r="AB100" s="879"/>
      <c r="AC100" s="879"/>
      <c r="AD100" s="667"/>
      <c r="AE100" s="667"/>
      <c r="AF100" s="54">
        <f t="shared" si="61"/>
        <v>-156.89302325581411</v>
      </c>
      <c r="AG100" s="660">
        <f t="shared" si="62"/>
        <v>0.89104651162790682</v>
      </c>
      <c r="AH100" s="878"/>
    </row>
    <row r="101" spans="1:34" s="218" customFormat="1" ht="19.2" customHeight="1">
      <c r="A101" s="905"/>
      <c r="B101" s="653" t="s">
        <v>132</v>
      </c>
      <c r="C101" s="55"/>
      <c r="D101" s="82" t="s">
        <v>202</v>
      </c>
      <c r="E101" s="83"/>
      <c r="F101" s="366">
        <v>53.27</v>
      </c>
      <c r="G101" s="57">
        <v>1454</v>
      </c>
      <c r="H101" s="210">
        <f t="shared" si="65"/>
        <v>77454.58</v>
      </c>
      <c r="I101" s="667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1342.1538461538476</v>
      </c>
      <c r="O101" s="47">
        <f t="shared" si="67"/>
        <v>83.884615384615472</v>
      </c>
      <c r="P101" s="48">
        <f t="shared" si="68"/>
        <v>0</v>
      </c>
      <c r="Q101" s="49">
        <f t="shared" si="64"/>
        <v>-9.8653846153845279</v>
      </c>
      <c r="R101" s="657">
        <f t="shared" si="69"/>
        <v>0.89476923076923165</v>
      </c>
      <c r="S101" s="894"/>
      <c r="T101" s="211">
        <v>0.67569444444444426</v>
      </c>
      <c r="U101" s="89">
        <v>0.7208333333333331</v>
      </c>
      <c r="V101" s="212">
        <v>7</v>
      </c>
      <c r="W101" s="90">
        <f t="shared" si="70"/>
        <v>64.999999999999929</v>
      </c>
      <c r="X101" s="220"/>
      <c r="Y101" s="220"/>
      <c r="Z101" s="217"/>
      <c r="AA101" s="217"/>
      <c r="AB101" s="879"/>
      <c r="AC101" s="879"/>
      <c r="AD101" s="667"/>
      <c r="AE101" s="667"/>
      <c r="AF101" s="213">
        <f t="shared" si="61"/>
        <v>-157.84615384615245</v>
      </c>
      <c r="AG101" s="214">
        <f t="shared" si="62"/>
        <v>0.89476923076923165</v>
      </c>
      <c r="AH101" s="878"/>
    </row>
    <row r="102" spans="1:34" s="218" customFormat="1" ht="19.2" customHeight="1">
      <c r="A102" s="905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1657</v>
      </c>
      <c r="H102" s="210">
        <f t="shared" si="65"/>
        <v>84606.42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1291.1688311688304</v>
      </c>
      <c r="O102" s="47">
        <f t="shared" si="67"/>
        <v>80.698051948051898</v>
      </c>
      <c r="P102" s="48">
        <f t="shared" si="68"/>
        <v>0</v>
      </c>
      <c r="Q102" s="49">
        <f t="shared" si="64"/>
        <v>-13.051948051948102</v>
      </c>
      <c r="R102" s="657">
        <f t="shared" si="69"/>
        <v>0.8607792207792202</v>
      </c>
      <c r="S102" s="894"/>
      <c r="T102" s="211">
        <v>0.72638888888888864</v>
      </c>
      <c r="U102" s="211">
        <v>0.77986111111111089</v>
      </c>
      <c r="V102" s="212">
        <v>8</v>
      </c>
      <c r="W102" s="90">
        <f t="shared" si="70"/>
        <v>77.000000000000043</v>
      </c>
      <c r="X102" s="220"/>
      <c r="Y102" s="220"/>
      <c r="Z102" s="217"/>
      <c r="AA102" s="217"/>
      <c r="AB102" s="879"/>
      <c r="AC102" s="879"/>
      <c r="AD102" s="667"/>
      <c r="AE102" s="667"/>
      <c r="AF102" s="54">
        <f t="shared" si="61"/>
        <v>-208.83116883116963</v>
      </c>
      <c r="AG102" s="660">
        <f t="shared" si="62"/>
        <v>0.8607792207792202</v>
      </c>
      <c r="AH102" s="878"/>
    </row>
    <row r="103" spans="1:34" s="218" customFormat="1" ht="19.2" customHeight="1">
      <c r="A103" s="905"/>
      <c r="B103" s="653" t="s">
        <v>127</v>
      </c>
      <c r="C103" s="221"/>
      <c r="D103" s="82" t="s">
        <v>55</v>
      </c>
      <c r="E103" s="83"/>
      <c r="F103" s="366">
        <v>37.799999999999997</v>
      </c>
      <c r="G103" s="57">
        <v>1030.8</v>
      </c>
      <c r="H103" s="210">
        <f t="shared" si="65"/>
        <v>38964.239999999998</v>
      </c>
      <c r="I103" s="222"/>
      <c r="J103" s="46">
        <v>20</v>
      </c>
      <c r="K103" s="44">
        <v>2769</v>
      </c>
      <c r="L103" s="47">
        <v>138.44999999999999</v>
      </c>
      <c r="M103" s="87">
        <v>20</v>
      </c>
      <c r="N103" s="44">
        <f t="shared" si="66"/>
        <v>2378.7692307692246</v>
      </c>
      <c r="O103" s="47">
        <f t="shared" si="67"/>
        <v>118.93846153846123</v>
      </c>
      <c r="P103" s="48">
        <f t="shared" si="68"/>
        <v>0</v>
      </c>
      <c r="Q103" s="49">
        <f t="shared" si="64"/>
        <v>-19.511538461538763</v>
      </c>
      <c r="R103" s="657">
        <f t="shared" si="69"/>
        <v>0.8590715892991061</v>
      </c>
      <c r="S103" s="894"/>
      <c r="T103" s="211">
        <v>0.78541666666666643</v>
      </c>
      <c r="U103" s="211">
        <v>0.80347222222222203</v>
      </c>
      <c r="V103" s="212">
        <v>8</v>
      </c>
      <c r="W103" s="90">
        <f t="shared" si="70"/>
        <v>26.000000000000068</v>
      </c>
      <c r="X103" s="220"/>
      <c r="Y103" s="220"/>
      <c r="Z103" s="217"/>
      <c r="AA103" s="217"/>
      <c r="AB103" s="879"/>
      <c r="AC103" s="879"/>
      <c r="AD103" s="667"/>
      <c r="AE103" s="667"/>
      <c r="AF103" s="54">
        <f t="shared" si="61"/>
        <v>-390.23076923077542</v>
      </c>
      <c r="AG103" s="660">
        <f t="shared" si="62"/>
        <v>0.85907158929910599</v>
      </c>
      <c r="AH103" s="878"/>
    </row>
    <row r="104" spans="1:34" s="218" customFormat="1" ht="19.2" customHeight="1">
      <c r="A104" s="905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67"/>
      <c r="AE104" s="667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67"/>
      <c r="AE105" s="667"/>
      <c r="AF105" s="54">
        <f t="shared" si="61"/>
        <v>0</v>
      </c>
      <c r="AG105" s="660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67"/>
      <c r="AE106" s="667"/>
      <c r="AF106" s="54">
        <f t="shared" si="61"/>
        <v>0</v>
      </c>
      <c r="AG106" s="660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67"/>
      <c r="AE107" s="667"/>
      <c r="AF107" s="217"/>
      <c r="AG107" s="660"/>
      <c r="AH107" s="878"/>
    </row>
    <row r="108" spans="1:34" ht="19.2" customHeight="1">
      <c r="A108" s="905"/>
      <c r="B108" s="110">
        <v>0</v>
      </c>
      <c r="C108" s="100" t="s">
        <v>1363</v>
      </c>
      <c r="D108" s="875" t="s">
        <v>1348</v>
      </c>
      <c r="E108" s="875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17.875</v>
      </c>
      <c r="N108" s="101">
        <f t="shared" si="71"/>
        <v>1382.6593804720612</v>
      </c>
      <c r="O108" s="104">
        <f t="shared" si="71"/>
        <v>77.083758675869433</v>
      </c>
      <c r="P108" s="54">
        <f t="shared" ref="P108:P115" si="72">M108-J108</f>
        <v>-0.25</v>
      </c>
      <c r="Q108" s="88">
        <f t="shared" ref="Q108:Q115" si="73">O108-L108</f>
        <v>-11.610238034656874</v>
      </c>
      <c r="R108" s="105">
        <f t="shared" ref="R108:R115" si="74">O108/L108</f>
        <v>0.86909781422355326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0</v>
      </c>
      <c r="AF108" s="54">
        <f t="shared" si="61"/>
        <v>-224.71561952793877</v>
      </c>
      <c r="AG108" s="660">
        <f t="shared" si="62"/>
        <v>0.86019714159549654</v>
      </c>
      <c r="AH108" s="878"/>
    </row>
    <row r="109" spans="1:34" ht="19.2" customHeight="1">
      <c r="A109" s="896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1851</v>
      </c>
      <c r="H109" s="45">
        <f t="shared" ref="H109:H119" si="75">F109*G109</f>
        <v>55466.128364389224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1181.489361702128</v>
      </c>
      <c r="O109" s="47">
        <f t="shared" ref="O109:O115" si="77">N109/M109</f>
        <v>65.638297872340445</v>
      </c>
      <c r="P109" s="48">
        <f t="shared" si="72"/>
        <v>0</v>
      </c>
      <c r="Q109" s="49">
        <f t="shared" si="73"/>
        <v>-1.0283687943262265</v>
      </c>
      <c r="R109" s="657">
        <f t="shared" si="74"/>
        <v>0.98457446808510662</v>
      </c>
      <c r="S109" s="899">
        <f>R121</f>
        <v>0.89808860784650901</v>
      </c>
      <c r="T109" s="226">
        <v>0.5</v>
      </c>
      <c r="U109" s="226">
        <v>0.56527777777777777</v>
      </c>
      <c r="V109" s="227">
        <v>5</v>
      </c>
      <c r="W109" s="650">
        <f t="shared" si="70"/>
        <v>93.999999999999986</v>
      </c>
      <c r="X109" s="53"/>
      <c r="Y109" s="53"/>
      <c r="Z109" s="54"/>
      <c r="AA109" s="54"/>
      <c r="AB109" s="879"/>
      <c r="AC109" s="879"/>
      <c r="AD109" s="667"/>
      <c r="AE109" s="667"/>
      <c r="AF109" s="48">
        <f t="shared" si="61"/>
        <v>-18.510638297871992</v>
      </c>
      <c r="AG109" s="125">
        <f t="shared" si="62"/>
        <v>0.98457446808510662</v>
      </c>
      <c r="AH109" s="878">
        <f>AG121</f>
        <v>0.89922241554621407</v>
      </c>
    </row>
    <row r="110" spans="1:34" ht="19.2" customHeight="1">
      <c r="A110" s="897"/>
      <c r="B110" s="653" t="s">
        <v>128</v>
      </c>
      <c r="C110" s="175"/>
      <c r="D110" s="42" t="s">
        <v>57</v>
      </c>
      <c r="E110" s="177"/>
      <c r="F110" s="355">
        <v>71.55</v>
      </c>
      <c r="G110" s="174">
        <v>895</v>
      </c>
      <c r="H110" s="45">
        <f t="shared" si="75"/>
        <v>64037.25</v>
      </c>
      <c r="I110" s="653"/>
      <c r="J110" s="46">
        <v>18</v>
      </c>
      <c r="K110" s="44">
        <v>1385</v>
      </c>
      <c r="L110" s="47">
        <v>76.944444444444443</v>
      </c>
      <c r="M110" s="651">
        <v>18</v>
      </c>
      <c r="N110" s="44">
        <f t="shared" si="76"/>
        <v>1248.8372093023254</v>
      </c>
      <c r="O110" s="47">
        <f t="shared" si="77"/>
        <v>69.379844961240295</v>
      </c>
      <c r="P110" s="48">
        <f t="shared" si="72"/>
        <v>0</v>
      </c>
      <c r="Q110" s="49">
        <f t="shared" si="73"/>
        <v>-7.5645994832041481</v>
      </c>
      <c r="R110" s="657">
        <f t="shared" si="74"/>
        <v>0.9016875157417511</v>
      </c>
      <c r="S110" s="885"/>
      <c r="T110" s="226">
        <v>0.5708333333333333</v>
      </c>
      <c r="U110" s="226">
        <v>0.60069444444444442</v>
      </c>
      <c r="V110" s="227">
        <v>8</v>
      </c>
      <c r="W110" s="650">
        <f t="shared" si="70"/>
        <v>43.000000000000007</v>
      </c>
      <c r="X110" s="188"/>
      <c r="Y110" s="188"/>
      <c r="Z110" s="54"/>
      <c r="AA110" s="54"/>
      <c r="AB110" s="879"/>
      <c r="AC110" s="879"/>
      <c r="AD110" s="667"/>
      <c r="AE110" s="667"/>
      <c r="AF110" s="48">
        <f t="shared" si="61"/>
        <v>-136.16279069767461</v>
      </c>
      <c r="AG110" s="125">
        <f t="shared" si="62"/>
        <v>0.90168751574175121</v>
      </c>
      <c r="AH110" s="878"/>
    </row>
    <row r="111" spans="1:34" ht="19.2" customHeight="1">
      <c r="A111" s="897"/>
      <c r="B111" s="653" t="s">
        <v>128</v>
      </c>
      <c r="C111" s="175"/>
      <c r="D111" s="176" t="s">
        <v>59</v>
      </c>
      <c r="E111" s="177"/>
      <c r="F111" s="355">
        <v>59.54</v>
      </c>
      <c r="G111" s="57">
        <v>1472</v>
      </c>
      <c r="H111" s="45">
        <f t="shared" si="75"/>
        <v>87642.880000000005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1226.6666666666656</v>
      </c>
      <c r="O111" s="47">
        <f t="shared" si="77"/>
        <v>68.148148148148096</v>
      </c>
      <c r="P111" s="48">
        <f t="shared" si="72"/>
        <v>0</v>
      </c>
      <c r="Q111" s="49">
        <f t="shared" si="73"/>
        <v>-8.7962962962963474</v>
      </c>
      <c r="R111" s="657">
        <f t="shared" si="74"/>
        <v>0.88567990373044458</v>
      </c>
      <c r="S111" s="885"/>
      <c r="T111" s="226">
        <v>0.61597222222222214</v>
      </c>
      <c r="U111" s="226">
        <v>0.66597222222222219</v>
      </c>
      <c r="V111" s="227">
        <v>22</v>
      </c>
      <c r="W111" s="650">
        <f t="shared" si="70"/>
        <v>72.000000000000057</v>
      </c>
      <c r="X111" s="53">
        <v>0.60555555555555551</v>
      </c>
      <c r="Y111" s="53">
        <v>0.61458333333333337</v>
      </c>
      <c r="Z111" s="54"/>
      <c r="AA111" s="54"/>
      <c r="AB111" s="879"/>
      <c r="AC111" s="879"/>
      <c r="AD111" s="667">
        <v>1</v>
      </c>
      <c r="AE111" s="667"/>
      <c r="AF111" s="48">
        <f t="shared" si="61"/>
        <v>-158.33333333333439</v>
      </c>
      <c r="AG111" s="125">
        <f t="shared" si="62"/>
        <v>0.88567990373044447</v>
      </c>
      <c r="AH111" s="878"/>
    </row>
    <row r="112" spans="1:34" ht="19.2" customHeight="1">
      <c r="A112" s="897"/>
      <c r="B112" s="653" t="s">
        <v>132</v>
      </c>
      <c r="C112" s="175"/>
      <c r="D112" s="176" t="s">
        <v>81</v>
      </c>
      <c r="E112" s="83"/>
      <c r="F112" s="355">
        <v>55.56</v>
      </c>
      <c r="G112" s="57">
        <v>913</v>
      </c>
      <c r="H112" s="45">
        <f t="shared" si="75"/>
        <v>50726.28</v>
      </c>
      <c r="I112" s="667"/>
      <c r="J112" s="46">
        <v>16</v>
      </c>
      <c r="K112" s="44">
        <v>1440</v>
      </c>
      <c r="L112" s="47">
        <v>90</v>
      </c>
      <c r="M112" s="651">
        <v>16</v>
      </c>
      <c r="N112" s="44">
        <f t="shared" si="76"/>
        <v>1245</v>
      </c>
      <c r="O112" s="47">
        <f t="shared" si="77"/>
        <v>77.8125</v>
      </c>
      <c r="P112" s="48">
        <f t="shared" si="72"/>
        <v>0</v>
      </c>
      <c r="Q112" s="49">
        <f t="shared" si="73"/>
        <v>-12.1875</v>
      </c>
      <c r="R112" s="657">
        <f t="shared" si="74"/>
        <v>0.86458333333333337</v>
      </c>
      <c r="S112" s="885"/>
      <c r="T112" s="226">
        <v>0.70624999999999993</v>
      </c>
      <c r="U112" s="226">
        <v>0.73680555555555549</v>
      </c>
      <c r="V112" s="227">
        <v>5</v>
      </c>
      <c r="W112" s="650">
        <f t="shared" si="70"/>
        <v>44</v>
      </c>
      <c r="X112" s="216"/>
      <c r="Y112" s="216"/>
      <c r="Z112" s="54"/>
      <c r="AA112" s="54"/>
      <c r="AB112" s="879"/>
      <c r="AC112" s="879"/>
      <c r="AD112" s="667"/>
      <c r="AE112" s="667"/>
      <c r="AF112" s="48">
        <f t="shared" si="61"/>
        <v>-195</v>
      </c>
      <c r="AG112" s="125">
        <f t="shared" si="62"/>
        <v>0.86458333333333337</v>
      </c>
      <c r="AH112" s="878"/>
    </row>
    <row r="113" spans="1:34" s="218" customFormat="1" ht="19.2" customHeight="1">
      <c r="A113" s="897"/>
      <c r="B113" s="653" t="s">
        <v>132</v>
      </c>
      <c r="C113" s="175"/>
      <c r="D113" s="176" t="s">
        <v>814</v>
      </c>
      <c r="E113" s="83"/>
      <c r="F113" s="355">
        <v>54.09</v>
      </c>
      <c r="G113" s="57">
        <v>1210</v>
      </c>
      <c r="H113" s="45">
        <f t="shared" si="75"/>
        <v>65448.9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1273.6842105263167</v>
      </c>
      <c r="O113" s="47">
        <f t="shared" si="77"/>
        <v>79.605263157894797</v>
      </c>
      <c r="P113" s="48">
        <f t="shared" si="72"/>
        <v>0</v>
      </c>
      <c r="Q113" s="49">
        <f t="shared" si="73"/>
        <v>-10.394736842105203</v>
      </c>
      <c r="R113" s="657">
        <f t="shared" si="74"/>
        <v>0.8845029239766089</v>
      </c>
      <c r="S113" s="885"/>
      <c r="T113" s="226">
        <v>0.74166666666666659</v>
      </c>
      <c r="U113" s="226">
        <v>0.78124999999999989</v>
      </c>
      <c r="V113" s="227">
        <v>7</v>
      </c>
      <c r="W113" s="650">
        <f t="shared" si="70"/>
        <v>56.999999999999957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-166.31578947368325</v>
      </c>
      <c r="AG113" s="125">
        <f t="shared" si="62"/>
        <v>0.8845029239766089</v>
      </c>
      <c r="AH113" s="878"/>
    </row>
    <row r="114" spans="1:34" s="218" customFormat="1" ht="19.2" customHeight="1">
      <c r="A114" s="897"/>
      <c r="B114" s="653" t="s">
        <v>132</v>
      </c>
      <c r="C114" s="175"/>
      <c r="D114" s="176" t="s">
        <v>1277</v>
      </c>
      <c r="E114" s="43"/>
      <c r="F114" s="355">
        <v>52.21</v>
      </c>
      <c r="G114" s="44">
        <v>2727</v>
      </c>
      <c r="H114" s="45">
        <f t="shared" si="75"/>
        <v>142376.67000000001</v>
      </c>
      <c r="I114" s="667"/>
      <c r="J114" s="46">
        <v>17</v>
      </c>
      <c r="K114" s="44">
        <v>1440</v>
      </c>
      <c r="L114" s="47">
        <v>84.705882352941174</v>
      </c>
      <c r="M114" s="656">
        <v>17</v>
      </c>
      <c r="N114" s="44">
        <f t="shared" si="76"/>
        <v>1308.9599999999998</v>
      </c>
      <c r="O114" s="47">
        <f t="shared" si="77"/>
        <v>76.997647058823517</v>
      </c>
      <c r="P114" s="48">
        <f t="shared" si="72"/>
        <v>0</v>
      </c>
      <c r="Q114" s="49">
        <f t="shared" si="73"/>
        <v>-7.7082352941176566</v>
      </c>
      <c r="R114" s="657">
        <f t="shared" si="74"/>
        <v>0.90899999999999992</v>
      </c>
      <c r="S114" s="885"/>
      <c r="T114" s="226">
        <v>0.79722222222222205</v>
      </c>
      <c r="U114" s="226">
        <v>0.88402777777777763</v>
      </c>
      <c r="V114" s="227">
        <v>23</v>
      </c>
      <c r="W114" s="650">
        <f t="shared" si="70"/>
        <v>125.00000000000003</v>
      </c>
      <c r="X114" s="216">
        <v>0.78611111111111109</v>
      </c>
      <c r="Y114" s="216">
        <v>0.79652777777777783</v>
      </c>
      <c r="Z114" s="217"/>
      <c r="AA114" s="217"/>
      <c r="AB114" s="879"/>
      <c r="AC114" s="879"/>
      <c r="AD114" s="221"/>
      <c r="AE114" s="221"/>
      <c r="AF114" s="48">
        <f t="shared" si="61"/>
        <v>-131.04000000000019</v>
      </c>
      <c r="AG114" s="125">
        <f t="shared" si="62"/>
        <v>0.90899999999999992</v>
      </c>
      <c r="AH114" s="878"/>
    </row>
    <row r="115" spans="1:34" s="218" customFormat="1" ht="19.2" customHeight="1">
      <c r="A115" s="897"/>
      <c r="B115" s="653" t="s">
        <v>132</v>
      </c>
      <c r="C115" s="175"/>
      <c r="D115" s="82" t="s">
        <v>208</v>
      </c>
      <c r="E115" s="83"/>
      <c r="F115" s="355">
        <v>56.43</v>
      </c>
      <c r="G115" s="229">
        <v>1055</v>
      </c>
      <c r="H115" s="45">
        <f t="shared" si="75"/>
        <v>59533.65</v>
      </c>
      <c r="I115" s="667"/>
      <c r="J115" s="46">
        <v>16</v>
      </c>
      <c r="K115" s="44">
        <v>1500</v>
      </c>
      <c r="L115" s="47">
        <v>93.75</v>
      </c>
      <c r="M115" s="656">
        <v>16</v>
      </c>
      <c r="N115" s="44">
        <f t="shared" si="76"/>
        <v>1318.7500000000002</v>
      </c>
      <c r="O115" s="47">
        <f t="shared" si="77"/>
        <v>82.421875000000014</v>
      </c>
      <c r="P115" s="48">
        <f t="shared" si="72"/>
        <v>0</v>
      </c>
      <c r="Q115" s="49">
        <f t="shared" si="73"/>
        <v>-11.328124999999986</v>
      </c>
      <c r="R115" s="657">
        <f t="shared" si="74"/>
        <v>0.87916666666666676</v>
      </c>
      <c r="S115" s="885"/>
      <c r="T115" s="226">
        <v>0.88888888888888873</v>
      </c>
      <c r="U115" s="226">
        <v>0.92222222222222205</v>
      </c>
      <c r="V115" s="227">
        <v>7</v>
      </c>
      <c r="W115" s="650">
        <f t="shared" si="70"/>
        <v>47.999999999999986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-181.24999999999977</v>
      </c>
      <c r="AG115" s="125">
        <f t="shared" si="62"/>
        <v>0.87916666666666676</v>
      </c>
      <c r="AH115" s="878"/>
    </row>
    <row r="116" spans="1:34" s="218" customFormat="1" ht="19.2" customHeight="1">
      <c r="A116" s="897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 t="s">
        <v>15</v>
      </c>
      <c r="N116" s="44"/>
      <c r="O116" s="47"/>
      <c r="P116" s="48"/>
      <c r="Q116" s="49"/>
      <c r="R116" s="657"/>
      <c r="S116" s="885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0</v>
      </c>
      <c r="AG116" s="125" t="e">
        <f t="shared" si="62"/>
        <v>#DIV/0!</v>
      </c>
      <c r="AH116" s="878"/>
    </row>
    <row r="117" spans="1:34" s="218" customFormat="1" ht="19.2" customHeight="1">
      <c r="A117" s="897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885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885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885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885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1257.6267783139194</v>
      </c>
      <c r="O121" s="203">
        <f t="shared" si="78"/>
        <v>74.286225171206738</v>
      </c>
      <c r="P121" s="48">
        <f t="shared" ref="P121:P129" si="79">M121-J121</f>
        <v>0</v>
      </c>
      <c r="Q121" s="49">
        <f t="shared" ref="Q121:Q129" si="80">O121-L121</f>
        <v>-8.4296945300070689</v>
      </c>
      <c r="R121" s="172">
        <f t="shared" ref="R121:R129" si="81">O121/L121</f>
        <v>0.89808860784650901</v>
      </c>
      <c r="S121" s="893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-140.94465025750924</v>
      </c>
      <c r="AG121" s="125">
        <f>N121/K121</f>
        <v>0.89922241554621407</v>
      </c>
      <c r="AH121" s="878"/>
    </row>
    <row r="122" spans="1:34" ht="19.2" customHeight="1">
      <c r="A122" s="900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959</v>
      </c>
      <c r="H122" s="45">
        <f t="shared" ref="H122:H132" si="82">F122*G122</f>
        <v>54116.37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1338.1395348837207</v>
      </c>
      <c r="O122" s="237">
        <f t="shared" ref="O122:O129" si="84">N122/M122</f>
        <v>74.341085271317809</v>
      </c>
      <c r="P122" s="108">
        <f t="shared" si="79"/>
        <v>0</v>
      </c>
      <c r="Q122" s="182">
        <f t="shared" si="80"/>
        <v>-8.9922480620155198</v>
      </c>
      <c r="R122" s="109">
        <f t="shared" si="81"/>
        <v>0.89209302325581374</v>
      </c>
      <c r="S122" s="894">
        <f>R134</f>
        <v>0.90722470283794288</v>
      </c>
      <c r="T122" s="50">
        <v>0.5</v>
      </c>
      <c r="U122" s="50">
        <v>0.52986111111111112</v>
      </c>
      <c r="V122" s="227">
        <v>5</v>
      </c>
      <c r="W122" s="650">
        <f t="shared" si="70"/>
        <v>43.000000000000007</v>
      </c>
      <c r="X122" s="53"/>
      <c r="Y122" s="53"/>
      <c r="Z122" s="54"/>
      <c r="AA122" s="54"/>
      <c r="AB122" s="879"/>
      <c r="AC122" s="879"/>
      <c r="AD122" s="667"/>
      <c r="AE122" s="667"/>
      <c r="AF122" s="48">
        <f t="shared" si="61"/>
        <v>-161.86046511627933</v>
      </c>
      <c r="AG122" s="657">
        <f t="shared" si="62"/>
        <v>0.89209302325581374</v>
      </c>
      <c r="AH122" s="893">
        <f>AG134</f>
        <v>0.90847492458017609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1653</v>
      </c>
      <c r="H123" s="45">
        <f t="shared" si="82"/>
        <v>96981.510000000009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1340.2702702702693</v>
      </c>
      <c r="O123" s="86">
        <f t="shared" si="84"/>
        <v>70.540540540540491</v>
      </c>
      <c r="P123" s="54">
        <f t="shared" si="79"/>
        <v>0</v>
      </c>
      <c r="Q123" s="88">
        <f t="shared" si="80"/>
        <v>-5.2489331436700297</v>
      </c>
      <c r="R123" s="660">
        <f t="shared" si="81"/>
        <v>0.93074324324324265</v>
      </c>
      <c r="S123" s="894"/>
      <c r="T123" s="50">
        <v>0.53472222222222221</v>
      </c>
      <c r="U123" s="50">
        <v>0.58611111111111114</v>
      </c>
      <c r="V123" s="227">
        <v>7</v>
      </c>
      <c r="W123" s="650">
        <f t="shared" si="70"/>
        <v>74.000000000000057</v>
      </c>
      <c r="X123" s="53"/>
      <c r="Y123" s="53"/>
      <c r="Z123" s="54"/>
      <c r="AA123" s="54"/>
      <c r="AB123" s="879"/>
      <c r="AC123" s="879"/>
      <c r="AD123" s="667"/>
      <c r="AE123" s="667"/>
      <c r="AF123" s="48">
        <f t="shared" si="61"/>
        <v>-99.729729729730707</v>
      </c>
      <c r="AG123" s="657">
        <f t="shared" si="62"/>
        <v>0.93074324324324254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2129</v>
      </c>
      <c r="H124" s="45">
        <f t="shared" si="82"/>
        <v>126718.08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1303.4693877551024</v>
      </c>
      <c r="O124" s="237">
        <f t="shared" si="84"/>
        <v>62.069970845481066</v>
      </c>
      <c r="P124" s="108">
        <f t="shared" si="79"/>
        <v>0</v>
      </c>
      <c r="Q124" s="182">
        <f t="shared" si="80"/>
        <v>-3.8824101068998829</v>
      </c>
      <c r="R124" s="109">
        <f t="shared" si="81"/>
        <v>0.94113313195314252</v>
      </c>
      <c r="S124" s="901"/>
      <c r="T124" s="50">
        <v>0.60138888888888886</v>
      </c>
      <c r="U124" s="50">
        <v>0.6694444444444444</v>
      </c>
      <c r="V124" s="227">
        <v>22</v>
      </c>
      <c r="W124" s="650">
        <f t="shared" si="70"/>
        <v>97.999999999999972</v>
      </c>
      <c r="X124" s="188">
        <v>0.59027777777777779</v>
      </c>
      <c r="Y124" s="188">
        <v>0.60069444444444442</v>
      </c>
      <c r="Z124" s="54"/>
      <c r="AA124" s="54"/>
      <c r="AB124" s="879"/>
      <c r="AC124" s="879"/>
      <c r="AD124" s="667"/>
      <c r="AE124" s="667">
        <v>1</v>
      </c>
      <c r="AF124" s="108">
        <f t="shared" si="61"/>
        <v>-81.530612244897611</v>
      </c>
      <c r="AG124" s="109">
        <f t="shared" si="62"/>
        <v>0.94113313195314252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1386</v>
      </c>
      <c r="H125" s="45">
        <f t="shared" si="82"/>
        <v>78710.94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1458.9473684210539</v>
      </c>
      <c r="O125" s="237">
        <f t="shared" si="84"/>
        <v>81.052631578947441</v>
      </c>
      <c r="P125" s="108">
        <f t="shared" si="79"/>
        <v>0</v>
      </c>
      <c r="Q125" s="182">
        <f t="shared" si="80"/>
        <v>-9.8362573099414448</v>
      </c>
      <c r="R125" s="109">
        <f t="shared" si="81"/>
        <v>0.8917771200617689</v>
      </c>
      <c r="S125" s="901"/>
      <c r="T125" s="50">
        <v>0.71111111111111103</v>
      </c>
      <c r="U125" s="50">
        <v>0.75069444444444433</v>
      </c>
      <c r="V125" s="227">
        <v>8</v>
      </c>
      <c r="W125" s="650">
        <f t="shared" si="70"/>
        <v>56.999999999999957</v>
      </c>
      <c r="X125" s="64"/>
      <c r="Y125" s="64"/>
      <c r="Z125" s="54"/>
      <c r="AA125" s="54"/>
      <c r="AB125" s="879"/>
      <c r="AC125" s="879"/>
      <c r="AD125" s="667"/>
      <c r="AE125" s="667"/>
      <c r="AF125" s="48">
        <f t="shared" si="61"/>
        <v>-177.05263157894615</v>
      </c>
      <c r="AG125" s="657">
        <f t="shared" si="62"/>
        <v>0.8917771200617689</v>
      </c>
      <c r="AH125" s="895"/>
    </row>
    <row r="126" spans="1:34" ht="19.2" customHeight="1">
      <c r="A126" s="900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1065</v>
      </c>
      <c r="H126" s="45">
        <f t="shared" si="82"/>
        <v>60566.549999999996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1420</v>
      </c>
      <c r="O126" s="86">
        <f t="shared" si="84"/>
        <v>78.888888888888886</v>
      </c>
      <c r="P126" s="54">
        <f t="shared" si="79"/>
        <v>0</v>
      </c>
      <c r="Q126" s="88">
        <f t="shared" si="80"/>
        <v>-12</v>
      </c>
      <c r="R126" s="660">
        <f t="shared" si="81"/>
        <v>0.86797066014669921</v>
      </c>
      <c r="S126" s="901"/>
      <c r="T126" s="50">
        <v>0.75416666666666654</v>
      </c>
      <c r="U126" s="50">
        <v>0.78541666666666654</v>
      </c>
      <c r="V126" s="227">
        <v>5</v>
      </c>
      <c r="W126" s="650">
        <f t="shared" si="70"/>
        <v>45</v>
      </c>
      <c r="X126" s="64"/>
      <c r="Y126" s="64"/>
      <c r="Z126" s="54"/>
      <c r="AA126" s="54"/>
      <c r="AB126" s="879"/>
      <c r="AC126" s="879"/>
      <c r="AD126" s="667"/>
      <c r="AE126" s="667"/>
      <c r="AF126" s="108">
        <f t="shared" si="61"/>
        <v>-216</v>
      </c>
      <c r="AG126" s="109">
        <f t="shared" si="62"/>
        <v>0.86797066014669921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1293</v>
      </c>
      <c r="H127" s="45">
        <f t="shared" si="82"/>
        <v>61546.8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1337.5862068965528</v>
      </c>
      <c r="O127" s="86">
        <f t="shared" si="84"/>
        <v>70.399274047186992</v>
      </c>
      <c r="P127" s="54">
        <f t="shared" si="79"/>
        <v>0</v>
      </c>
      <c r="Q127" s="88">
        <f t="shared" si="80"/>
        <v>-5.3901996370235281</v>
      </c>
      <c r="R127" s="660">
        <f t="shared" si="81"/>
        <v>0.9288793103448284</v>
      </c>
      <c r="S127" s="901"/>
      <c r="T127" s="50">
        <v>0.79027777777777763</v>
      </c>
      <c r="U127" s="50">
        <v>0.83055555555555538</v>
      </c>
      <c r="V127" s="653">
        <v>7</v>
      </c>
      <c r="W127" s="650">
        <f t="shared" si="70"/>
        <v>57.999999999999957</v>
      </c>
      <c r="X127" s="64"/>
      <c r="Y127" s="64"/>
      <c r="Z127" s="54"/>
      <c r="AA127" s="54"/>
      <c r="AB127" s="879"/>
      <c r="AC127" s="879"/>
      <c r="AD127" s="667"/>
      <c r="AE127" s="667"/>
      <c r="AF127" s="108">
        <f t="shared" si="61"/>
        <v>-102.41379310344723</v>
      </c>
      <c r="AG127" s="109">
        <f t="shared" si="62"/>
        <v>0.92887931034482829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1228</v>
      </c>
      <c r="H128" s="45">
        <f t="shared" si="82"/>
        <v>62222.76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1416.9230769230776</v>
      </c>
      <c r="O128" s="86">
        <f t="shared" si="84"/>
        <v>78.717948717948758</v>
      </c>
      <c r="P128" s="54">
        <f t="shared" si="79"/>
        <v>0</v>
      </c>
      <c r="Q128" s="88">
        <f t="shared" si="80"/>
        <v>-4.6153846153845706</v>
      </c>
      <c r="R128" s="660">
        <f t="shared" si="81"/>
        <v>0.94461538461538519</v>
      </c>
      <c r="S128" s="901"/>
      <c r="T128" s="50">
        <v>0.83541666666666647</v>
      </c>
      <c r="U128" s="50">
        <v>0.87152777777777757</v>
      </c>
      <c r="V128" s="653">
        <v>7</v>
      </c>
      <c r="W128" s="650">
        <f t="shared" si="70"/>
        <v>51.999999999999972</v>
      </c>
      <c r="X128" s="64"/>
      <c r="Y128" s="64"/>
      <c r="Z128" s="54"/>
      <c r="AA128" s="54"/>
      <c r="AB128" s="879"/>
      <c r="AC128" s="879"/>
      <c r="AD128" s="667"/>
      <c r="AE128" s="667">
        <v>1</v>
      </c>
      <c r="AF128" s="48">
        <f t="shared" si="61"/>
        <v>-83.076923076922412</v>
      </c>
      <c r="AG128" s="657">
        <f t="shared" si="62"/>
        <v>0.94461538461538508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1227</v>
      </c>
      <c r="H129" s="45">
        <f t="shared" si="82"/>
        <v>71374.59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1443.5294117647065</v>
      </c>
      <c r="O129" s="86">
        <f t="shared" si="84"/>
        <v>90.220588235294159</v>
      </c>
      <c r="P129" s="54">
        <f t="shared" si="79"/>
        <v>0</v>
      </c>
      <c r="Q129" s="88">
        <f t="shared" si="80"/>
        <v>-12.029411764705841</v>
      </c>
      <c r="R129" s="660">
        <f t="shared" si="81"/>
        <v>0.88235294117647101</v>
      </c>
      <c r="S129" s="901"/>
      <c r="T129" s="50">
        <v>0.88680555555555529</v>
      </c>
      <c r="U129" s="50">
        <v>0.92222222222222194</v>
      </c>
      <c r="V129" s="653">
        <v>22</v>
      </c>
      <c r="W129" s="650">
        <f t="shared" si="70"/>
        <v>50.999999999999979</v>
      </c>
      <c r="X129" s="64">
        <v>0.87638888888888899</v>
      </c>
      <c r="Y129" s="64">
        <v>0.88611111111111107</v>
      </c>
      <c r="Z129" s="54"/>
      <c r="AA129" s="54"/>
      <c r="AB129" s="879"/>
      <c r="AC129" s="879"/>
      <c r="AD129" s="667"/>
      <c r="AE129" s="667"/>
      <c r="AF129" s="108">
        <f t="shared" si="61"/>
        <v>-192.47058823529346</v>
      </c>
      <c r="AG129" s="109">
        <f t="shared" si="62"/>
        <v>0.88235294117647101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901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879"/>
      <c r="AC130" s="879"/>
      <c r="AD130" s="667"/>
      <c r="AE130" s="667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901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879"/>
      <c r="AC131" s="879"/>
      <c r="AD131" s="667"/>
      <c r="AE131" s="667"/>
      <c r="AF131" s="48">
        <f t="shared" si="61"/>
        <v>0</v>
      </c>
      <c r="AG131" s="657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901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879"/>
      <c r="AC132" s="879"/>
      <c r="AD132" s="667"/>
      <c r="AE132" s="667"/>
      <c r="AF132" s="65"/>
      <c r="AG132" s="658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901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67"/>
      <c r="AE133" s="667"/>
      <c r="AF133" s="65"/>
      <c r="AG133" s="658"/>
      <c r="AH133" s="895"/>
    </row>
    <row r="134" spans="1:34" ht="19.2" customHeight="1">
      <c r="A134" s="900"/>
      <c r="B134" s="168">
        <v>0</v>
      </c>
      <c r="C134" s="100" t="s">
        <v>1367</v>
      </c>
      <c r="D134" s="875" t="s">
        <v>1348</v>
      </c>
      <c r="E134" s="875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1382.3581571143104</v>
      </c>
      <c r="O134" s="243">
        <f t="shared" si="85"/>
        <v>75.778866015700686</v>
      </c>
      <c r="P134" s="51">
        <f t="shared" ref="P134:P143" si="86">M134-J134</f>
        <v>0</v>
      </c>
      <c r="Q134" s="139">
        <f t="shared" ref="Q134:Q143" si="87">O134-L134</f>
        <v>-7.7493555799551217</v>
      </c>
      <c r="R134" s="244">
        <f t="shared" ref="R134:R143" si="88">O134/L134</f>
        <v>0.90722470283794288</v>
      </c>
      <c r="S134" s="894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2</v>
      </c>
      <c r="AF134" s="48">
        <f t="shared" si="61"/>
        <v>-139.26684288568958</v>
      </c>
      <c r="AG134" s="657">
        <f t="shared" si="62"/>
        <v>0.90847492458017609</v>
      </c>
      <c r="AH134" s="895"/>
    </row>
    <row r="135" spans="1:34" ht="19.2" customHeight="1">
      <c r="A135" s="881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1426.9090909090921</v>
      </c>
      <c r="O135" s="115">
        <f t="shared" ref="O135:O143" si="91">N135/M135</f>
        <v>83.93582887700542</v>
      </c>
      <c r="P135" s="54">
        <f t="shared" si="86"/>
        <v>1</v>
      </c>
      <c r="Q135" s="88">
        <f t="shared" si="87"/>
        <v>-9.8141711229945798</v>
      </c>
      <c r="R135" s="660">
        <f t="shared" si="88"/>
        <v>0.89531550802139115</v>
      </c>
      <c r="S135" s="885">
        <f>R147</f>
        <v>0.91833958417647943</v>
      </c>
      <c r="T135" s="246">
        <v>0.45833333333333331</v>
      </c>
      <c r="U135" s="50">
        <v>0.51944444444444438</v>
      </c>
      <c r="V135" s="142">
        <v>5</v>
      </c>
      <c r="W135" s="247">
        <f t="shared" ref="W135:W147" si="92">(U135-T135)*24*60</f>
        <v>87.999999999999929</v>
      </c>
      <c r="X135" s="53"/>
      <c r="Y135" s="53"/>
      <c r="Z135" s="54"/>
      <c r="AA135" s="54"/>
      <c r="AB135" s="879"/>
      <c r="AC135" s="879"/>
      <c r="AD135" s="667"/>
      <c r="AE135" s="667"/>
      <c r="AF135" s="116">
        <f t="shared" si="61"/>
        <v>-73.090909090907871</v>
      </c>
      <c r="AG135" s="120">
        <f t="shared" si="62"/>
        <v>0.95127272727272805</v>
      </c>
      <c r="AH135" s="878">
        <f>AG147</f>
        <v>0.92515454069510683</v>
      </c>
    </row>
    <row r="136" spans="1:34" ht="19.2" customHeight="1">
      <c r="A136" s="882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1861</v>
      </c>
      <c r="H136" s="84">
        <f t="shared" si="89"/>
        <v>107444.83499999999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1395.7499999999995</v>
      </c>
      <c r="O136" s="86">
        <f t="shared" si="91"/>
        <v>87.234374999999972</v>
      </c>
      <c r="P136" s="54">
        <f t="shared" si="86"/>
        <v>0</v>
      </c>
      <c r="Q136" s="88">
        <f t="shared" si="87"/>
        <v>-10.578125000000028</v>
      </c>
      <c r="R136" s="660">
        <f t="shared" si="88"/>
        <v>0.89185303514376968</v>
      </c>
      <c r="S136" s="885"/>
      <c r="T136" s="246">
        <v>0.52430555555555547</v>
      </c>
      <c r="U136" s="50">
        <v>0.57986111111111105</v>
      </c>
      <c r="V136" s="142">
        <v>7</v>
      </c>
      <c r="W136" s="247">
        <f t="shared" si="92"/>
        <v>80.000000000000028</v>
      </c>
      <c r="X136" s="53"/>
      <c r="Y136" s="53"/>
      <c r="Z136" s="54"/>
      <c r="AA136" s="54"/>
      <c r="AB136" s="879"/>
      <c r="AC136" s="879"/>
      <c r="AD136" s="667"/>
      <c r="AE136" s="667"/>
      <c r="AF136" s="48">
        <f t="shared" si="61"/>
        <v>-169.25000000000045</v>
      </c>
      <c r="AG136" s="125">
        <f t="shared" si="62"/>
        <v>0.89185303514376968</v>
      </c>
      <c r="AH136" s="878"/>
    </row>
    <row r="137" spans="1:34" ht="19.2" customHeight="1">
      <c r="A137" s="882"/>
      <c r="B137" s="653" t="s">
        <v>132</v>
      </c>
      <c r="C137" s="667"/>
      <c r="D137" s="82" t="s">
        <v>175</v>
      </c>
      <c r="E137" s="83"/>
      <c r="F137" s="355">
        <v>50.67</v>
      </c>
      <c r="G137" s="209">
        <v>1705</v>
      </c>
      <c r="H137" s="84">
        <f t="shared" si="89"/>
        <v>86392.35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1401.3698630136976</v>
      </c>
      <c r="O137" s="86">
        <f t="shared" si="91"/>
        <v>77.853881278538751</v>
      </c>
      <c r="P137" s="54">
        <f t="shared" si="86"/>
        <v>0</v>
      </c>
      <c r="Q137" s="88">
        <f t="shared" si="87"/>
        <v>-5.479452054794578</v>
      </c>
      <c r="R137" s="660">
        <f t="shared" si="88"/>
        <v>0.93424657534246502</v>
      </c>
      <c r="S137" s="885"/>
      <c r="T137" s="50">
        <v>0.59583333333333321</v>
      </c>
      <c r="U137" s="50">
        <v>0.6465277777777777</v>
      </c>
      <c r="V137" s="249">
        <v>23</v>
      </c>
      <c r="W137" s="247">
        <f t="shared" si="92"/>
        <v>73.000000000000057</v>
      </c>
      <c r="X137" s="53">
        <v>0.58472222222222225</v>
      </c>
      <c r="Y137" s="53">
        <v>0.59444444444444444</v>
      </c>
      <c r="Z137" s="54"/>
      <c r="AA137" s="54"/>
      <c r="AB137" s="879"/>
      <c r="AC137" s="879"/>
      <c r="AD137" s="667"/>
      <c r="AE137" s="667"/>
      <c r="AF137" s="48">
        <f t="shared" si="61"/>
        <v>-98.630136986302432</v>
      </c>
      <c r="AG137" s="125">
        <f t="shared" si="62"/>
        <v>0.93424657534246502</v>
      </c>
      <c r="AH137" s="878"/>
    </row>
    <row r="138" spans="1:34" ht="19.2" customHeight="1">
      <c r="A138" s="882"/>
      <c r="B138" s="653" t="s">
        <v>132</v>
      </c>
      <c r="C138" s="223"/>
      <c r="D138" s="82" t="s">
        <v>88</v>
      </c>
      <c r="E138" s="83"/>
      <c r="F138" s="355">
        <v>50.98</v>
      </c>
      <c r="G138" s="57">
        <v>1481</v>
      </c>
      <c r="H138" s="84">
        <f t="shared" si="89"/>
        <v>75501.37999999999</v>
      </c>
      <c r="I138" s="66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1367.0769230769247</v>
      </c>
      <c r="O138" s="86">
        <f t="shared" si="91"/>
        <v>68.353846153846234</v>
      </c>
      <c r="P138" s="54">
        <f t="shared" si="86"/>
        <v>0</v>
      </c>
      <c r="Q138" s="88">
        <f t="shared" si="87"/>
        <v>-3.6461538461537657</v>
      </c>
      <c r="R138" s="666">
        <f t="shared" si="88"/>
        <v>0.94935897435897543</v>
      </c>
      <c r="S138" s="885"/>
      <c r="T138" s="50">
        <v>0.68680555555555545</v>
      </c>
      <c r="U138" s="50">
        <v>0.73194444444444429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879"/>
      <c r="AC138" s="879"/>
      <c r="AD138" s="667"/>
      <c r="AE138" s="667"/>
      <c r="AF138" s="48">
        <f t="shared" si="61"/>
        <v>-72.923076923075314</v>
      </c>
      <c r="AG138" s="125">
        <f t="shared" si="62"/>
        <v>0.94935897435897543</v>
      </c>
      <c r="AH138" s="878"/>
    </row>
    <row r="139" spans="1:34" ht="19.2" customHeight="1">
      <c r="A139" s="882"/>
      <c r="B139" s="653" t="s">
        <v>132</v>
      </c>
      <c r="C139" s="663"/>
      <c r="D139" s="42" t="s">
        <v>87</v>
      </c>
      <c r="E139" s="43"/>
      <c r="F139" s="355">
        <v>50.67</v>
      </c>
      <c r="G139" s="57">
        <v>873</v>
      </c>
      <c r="H139" s="84">
        <f t="shared" si="89"/>
        <v>44234.91</v>
      </c>
      <c r="I139" s="66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1378.4210526315778</v>
      </c>
      <c r="O139" s="86">
        <f t="shared" si="91"/>
        <v>81.08359133126929</v>
      </c>
      <c r="P139" s="54">
        <f t="shared" si="86"/>
        <v>0</v>
      </c>
      <c r="Q139" s="88">
        <f t="shared" si="87"/>
        <v>-7.1517027863777685</v>
      </c>
      <c r="R139" s="660">
        <f t="shared" si="88"/>
        <v>0.91894736842105196</v>
      </c>
      <c r="S139" s="885"/>
      <c r="T139" s="50">
        <v>0.73680555555555538</v>
      </c>
      <c r="U139" s="50">
        <v>0.76319444444444429</v>
      </c>
      <c r="V139" s="250">
        <v>7</v>
      </c>
      <c r="W139" s="247">
        <f t="shared" si="92"/>
        <v>38.000000000000028</v>
      </c>
      <c r="X139" s="53"/>
      <c r="Y139" s="53"/>
      <c r="Z139" s="54"/>
      <c r="AA139" s="54"/>
      <c r="AB139" s="879"/>
      <c r="AC139" s="879"/>
      <c r="AD139" s="667">
        <v>1</v>
      </c>
      <c r="AE139" s="667"/>
      <c r="AF139" s="48">
        <f t="shared" si="61"/>
        <v>-121.57894736842218</v>
      </c>
      <c r="AG139" s="125">
        <f t="shared" si="62"/>
        <v>0.91894736842105185</v>
      </c>
      <c r="AH139" s="878"/>
    </row>
    <row r="140" spans="1:34" ht="19.2" customHeight="1">
      <c r="A140" s="883"/>
      <c r="B140" s="653" t="s">
        <v>132</v>
      </c>
      <c r="C140" s="663"/>
      <c r="D140" s="251" t="s">
        <v>89</v>
      </c>
      <c r="E140" s="83"/>
      <c r="F140" s="355">
        <v>50.92</v>
      </c>
      <c r="G140" s="57">
        <v>1724</v>
      </c>
      <c r="H140" s="84">
        <f t="shared" si="89"/>
        <v>87786.08</v>
      </c>
      <c r="I140" s="66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1343.3766233766228</v>
      </c>
      <c r="O140" s="86">
        <f t="shared" si="91"/>
        <v>70.704032809295938</v>
      </c>
      <c r="P140" s="54">
        <f t="shared" si="86"/>
        <v>0</v>
      </c>
      <c r="Q140" s="88">
        <f t="shared" si="87"/>
        <v>-5.0854408749145819</v>
      </c>
      <c r="R140" s="660">
        <f t="shared" si="88"/>
        <v>0.93290043290043256</v>
      </c>
      <c r="S140" s="886"/>
      <c r="T140" s="63">
        <v>0.77847222222222201</v>
      </c>
      <c r="U140" s="252">
        <v>0.83194444444444426</v>
      </c>
      <c r="V140" s="253">
        <v>22</v>
      </c>
      <c r="W140" s="247">
        <f t="shared" si="92"/>
        <v>77.000000000000043</v>
      </c>
      <c r="X140" s="53">
        <v>0.76736111111111116</v>
      </c>
      <c r="Y140" s="53">
        <v>0.77777777777777779</v>
      </c>
      <c r="Z140" s="54"/>
      <c r="AA140" s="54"/>
      <c r="AB140" s="879"/>
      <c r="AC140" s="879"/>
      <c r="AD140" s="667"/>
      <c r="AE140" s="667"/>
      <c r="AF140" s="48">
        <f t="shared" si="61"/>
        <v>-96.623376623377226</v>
      </c>
      <c r="AG140" s="125">
        <f t="shared" si="62"/>
        <v>0.93290043290043245</v>
      </c>
      <c r="AH140" s="878"/>
    </row>
    <row r="141" spans="1:34" ht="19.2" customHeight="1">
      <c r="A141" s="883"/>
      <c r="B141" s="653" t="s">
        <v>132</v>
      </c>
      <c r="C141" s="663"/>
      <c r="D141" s="42" t="s">
        <v>187</v>
      </c>
      <c r="E141" s="254"/>
      <c r="F141" s="355">
        <v>52.86</v>
      </c>
      <c r="G141" s="57">
        <v>797</v>
      </c>
      <c r="H141" s="84">
        <f t="shared" si="89"/>
        <v>42129.42</v>
      </c>
      <c r="I141" s="66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1328.3333333333323</v>
      </c>
      <c r="O141" s="86">
        <f t="shared" si="91"/>
        <v>73.796296296296248</v>
      </c>
      <c r="P141" s="54">
        <f t="shared" si="86"/>
        <v>0</v>
      </c>
      <c r="Q141" s="88">
        <f t="shared" si="87"/>
        <v>-9.5370370370370807</v>
      </c>
      <c r="R141" s="660">
        <f t="shared" si="88"/>
        <v>0.88555555555555499</v>
      </c>
      <c r="S141" s="886"/>
      <c r="T141" s="63">
        <v>0.83680555555555536</v>
      </c>
      <c r="U141" s="252">
        <v>0.86180555555555538</v>
      </c>
      <c r="V141" s="55">
        <v>7</v>
      </c>
      <c r="W141" s="247">
        <f t="shared" si="92"/>
        <v>36.000000000000028</v>
      </c>
      <c r="X141" s="53"/>
      <c r="Y141" s="53"/>
      <c r="Z141" s="54"/>
      <c r="AA141" s="54"/>
      <c r="AB141" s="879"/>
      <c r="AC141" s="879"/>
      <c r="AD141" s="667"/>
      <c r="AE141" s="667"/>
      <c r="AF141" s="48">
        <f t="shared" si="61"/>
        <v>-171.66666666666765</v>
      </c>
      <c r="AG141" s="125">
        <f t="shared" si="62"/>
        <v>0.88555555555555487</v>
      </c>
      <c r="AH141" s="878"/>
    </row>
    <row r="142" spans="1:34" ht="19.2" customHeight="1">
      <c r="A142" s="883"/>
      <c r="B142" s="653" t="s">
        <v>132</v>
      </c>
      <c r="C142" s="663"/>
      <c r="D142" s="42" t="s">
        <v>90</v>
      </c>
      <c r="E142" s="254"/>
      <c r="F142" s="355">
        <v>50.67</v>
      </c>
      <c r="G142" s="57">
        <v>848</v>
      </c>
      <c r="H142" s="84">
        <f t="shared" si="89"/>
        <v>42968.160000000003</v>
      </c>
      <c r="I142" s="66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1338.9473684210516</v>
      </c>
      <c r="O142" s="86">
        <f t="shared" si="91"/>
        <v>78.761609907120686</v>
      </c>
      <c r="P142" s="54">
        <f t="shared" si="86"/>
        <v>0</v>
      </c>
      <c r="Q142" s="88">
        <f t="shared" si="87"/>
        <v>-5.9442724458204879</v>
      </c>
      <c r="R142" s="660">
        <f t="shared" si="88"/>
        <v>0.92982456140350811</v>
      </c>
      <c r="S142" s="886"/>
      <c r="T142" s="63">
        <v>0.86666666666666647</v>
      </c>
      <c r="U142" s="252">
        <v>0.89305555555555538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879"/>
      <c r="AC142" s="879"/>
      <c r="AD142" s="667"/>
      <c r="AE142" s="667"/>
      <c r="AF142" s="48">
        <f t="shared" si="61"/>
        <v>-101.05263157894842</v>
      </c>
      <c r="AG142" s="125">
        <f t="shared" si="62"/>
        <v>0.929824561403508</v>
      </c>
      <c r="AH142" s="878"/>
    </row>
    <row r="143" spans="1:34" ht="19.2" customHeight="1">
      <c r="A143" s="883"/>
      <c r="B143" s="653" t="s">
        <v>132</v>
      </c>
      <c r="C143" s="255"/>
      <c r="D143" s="82" t="s">
        <v>91</v>
      </c>
      <c r="E143" s="83"/>
      <c r="F143" s="355">
        <v>50.49</v>
      </c>
      <c r="G143" s="57">
        <v>1078</v>
      </c>
      <c r="H143" s="84">
        <f t="shared" si="89"/>
        <v>54428.22</v>
      </c>
      <c r="I143" s="667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1347.5000000000005</v>
      </c>
      <c r="O143" s="86">
        <f t="shared" si="91"/>
        <v>96.250000000000028</v>
      </c>
      <c r="P143" s="54">
        <f t="shared" si="86"/>
        <v>0</v>
      </c>
      <c r="Q143" s="88">
        <f t="shared" si="87"/>
        <v>-6.6071428571428328</v>
      </c>
      <c r="R143" s="660">
        <f t="shared" si="88"/>
        <v>0.93576388888888917</v>
      </c>
      <c r="S143" s="886"/>
      <c r="T143" s="63">
        <v>0.89861111111111092</v>
      </c>
      <c r="U143" s="252">
        <v>0.93194444444444424</v>
      </c>
      <c r="V143" s="55">
        <v>8</v>
      </c>
      <c r="W143" s="247">
        <f t="shared" si="92"/>
        <v>47.999999999999986</v>
      </c>
      <c r="X143" s="53"/>
      <c r="Y143" s="53"/>
      <c r="Z143" s="54"/>
      <c r="AA143" s="54"/>
      <c r="AB143" s="879"/>
      <c r="AC143" s="879"/>
      <c r="AD143" s="667"/>
      <c r="AE143" s="667"/>
      <c r="AF143" s="48">
        <f t="shared" si="61"/>
        <v>-92.499999999999545</v>
      </c>
      <c r="AG143" s="125">
        <f t="shared" si="62"/>
        <v>0.93576388888888917</v>
      </c>
      <c r="AH143" s="878"/>
    </row>
    <row r="144" spans="1:34" ht="19.2" customHeight="1">
      <c r="A144" s="883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667"/>
      <c r="AE144" s="667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67"/>
      <c r="AE145" s="667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67"/>
      <c r="AE146" s="667"/>
      <c r="AF146" s="54"/>
      <c r="AG146" s="660"/>
      <c r="AH146" s="878"/>
    </row>
    <row r="147" spans="1:34" ht="19.2" customHeight="1">
      <c r="A147" s="884"/>
      <c r="B147" s="257">
        <v>0</v>
      </c>
      <c r="C147" s="100" t="s">
        <v>1369</v>
      </c>
      <c r="D147" s="875" t="s">
        <v>1348</v>
      </c>
      <c r="E147" s="875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1369.7426949735889</v>
      </c>
      <c r="O147" s="243">
        <f t="shared" si="93"/>
        <v>79.774829072596958</v>
      </c>
      <c r="P147" s="51">
        <f t="shared" ref="P147:P152" si="94">M147-J147</f>
        <v>0.11111111111111072</v>
      </c>
      <c r="Q147" s="139">
        <f t="shared" ref="Q147:Q152" si="95">O147-L147</f>
        <v>-7.0937220028039718</v>
      </c>
      <c r="R147" s="258">
        <f t="shared" ref="R147:R152" si="96">O147/L147</f>
        <v>0.91833958417647943</v>
      </c>
      <c r="S147" s="887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-110.81286058196679</v>
      </c>
      <c r="AG147" s="259">
        <f t="shared" si="62"/>
        <v>0.92515454069510683</v>
      </c>
      <c r="AH147" s="878"/>
    </row>
    <row r="148" spans="1:34" ht="19.2" customHeight="1">
      <c r="A148" s="890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2319.2000000000003</v>
      </c>
      <c r="H148" s="84">
        <f t="shared" ref="H148:H172" si="97">F148*G148</f>
        <v>85624.864000000016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1496.2580645161279</v>
      </c>
      <c r="O148" s="47">
        <f t="shared" ref="O148:O152" si="99">N148/M148</f>
        <v>124.68817204301065</v>
      </c>
      <c r="P148" s="48">
        <f t="shared" si="94"/>
        <v>0</v>
      </c>
      <c r="Q148" s="49">
        <f t="shared" si="95"/>
        <v>-41.978494623656005</v>
      </c>
      <c r="R148" s="657">
        <f t="shared" si="96"/>
        <v>0.74812903225806393</v>
      </c>
      <c r="S148" s="891">
        <f>R160</f>
        <v>0.81824489196350259</v>
      </c>
      <c r="T148" s="246">
        <v>0.45833333333333331</v>
      </c>
      <c r="U148" s="50">
        <v>0.5229166666666667</v>
      </c>
      <c r="V148" s="653">
        <v>5</v>
      </c>
      <c r="W148" s="650">
        <f>(U148-T148)*24*60</f>
        <v>93.000000000000071</v>
      </c>
      <c r="X148" s="53"/>
      <c r="Y148" s="53"/>
      <c r="Z148" s="54"/>
      <c r="AA148" s="54"/>
      <c r="AB148" s="879"/>
      <c r="AC148" s="879"/>
      <c r="AD148" s="667"/>
      <c r="AE148" s="667"/>
      <c r="AF148" s="48">
        <f t="shared" si="61"/>
        <v>-503.74193548387211</v>
      </c>
      <c r="AG148" s="125">
        <f t="shared" si="62"/>
        <v>0.74812903225806393</v>
      </c>
      <c r="AH148" s="878">
        <f>AG160</f>
        <v>0.82313489125858263</v>
      </c>
    </row>
    <row r="149" spans="1:34" ht="19.2" customHeight="1">
      <c r="A149" s="890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230</v>
      </c>
      <c r="H149" s="84">
        <f t="shared" si="97"/>
        <v>12767.3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1254.5454545454591</v>
      </c>
      <c r="O149" s="47">
        <f t="shared" si="99"/>
        <v>104.54545454545492</v>
      </c>
      <c r="P149" s="48">
        <f t="shared" si="94"/>
        <v>0</v>
      </c>
      <c r="Q149" s="49">
        <f t="shared" si="95"/>
        <v>-20.454545454545084</v>
      </c>
      <c r="R149" s="657">
        <f t="shared" si="96"/>
        <v>0.83636363636363931</v>
      </c>
      <c r="S149" s="892"/>
      <c r="T149" s="246">
        <v>0.70833333333333337</v>
      </c>
      <c r="U149" s="50">
        <v>0.71597222222222223</v>
      </c>
      <c r="V149" s="653">
        <v>5</v>
      </c>
      <c r="W149" s="650">
        <f t="shared" ref="W149:W159" si="100">(U149-T149)*24*60</f>
        <v>10.999999999999961</v>
      </c>
      <c r="X149" s="53"/>
      <c r="Y149" s="53"/>
      <c r="Z149" s="54"/>
      <c r="AA149" s="54"/>
      <c r="AB149" s="879"/>
      <c r="AC149" s="879"/>
      <c r="AD149" s="667"/>
      <c r="AE149" s="667"/>
      <c r="AF149" s="48">
        <f t="shared" si="61"/>
        <v>-245.45454545454095</v>
      </c>
      <c r="AG149" s="125">
        <f t="shared" si="62"/>
        <v>0.83636363636363942</v>
      </c>
      <c r="AH149" s="880"/>
    </row>
    <row r="150" spans="1:34" ht="19.2" customHeight="1">
      <c r="A150" s="890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1471</v>
      </c>
      <c r="H150" s="84">
        <f t="shared" si="97"/>
        <v>42026.47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1423.5483870967755</v>
      </c>
      <c r="O150" s="47">
        <f t="shared" si="99"/>
        <v>118.62903225806463</v>
      </c>
      <c r="P150" s="48">
        <f t="shared" si="94"/>
        <v>0</v>
      </c>
      <c r="Q150" s="49">
        <f t="shared" si="95"/>
        <v>-6.3709677419353739</v>
      </c>
      <c r="R150" s="657">
        <f t="shared" si="96"/>
        <v>0.94903225806451696</v>
      </c>
      <c r="S150" s="892"/>
      <c r="T150" s="246">
        <v>0.71944444444444444</v>
      </c>
      <c r="U150" s="50">
        <v>0.76249999999999996</v>
      </c>
      <c r="V150" s="653">
        <v>5</v>
      </c>
      <c r="W150" s="650">
        <f t="shared" si="100"/>
        <v>61.999999999999943</v>
      </c>
      <c r="X150" s="216"/>
      <c r="Y150" s="216"/>
      <c r="Z150" s="217"/>
      <c r="AA150" s="217"/>
      <c r="AB150" s="879"/>
      <c r="AC150" s="879"/>
      <c r="AD150" s="667"/>
      <c r="AE150" s="667"/>
      <c r="AF150" s="48">
        <f t="shared" si="61"/>
        <v>-76.451612903224486</v>
      </c>
      <c r="AG150" s="125">
        <f t="shared" si="62"/>
        <v>0.94903225806451696</v>
      </c>
      <c r="AH150" s="880"/>
    </row>
    <row r="151" spans="1:34" s="218" customFormat="1" ht="19.2" customHeight="1">
      <c r="A151" s="890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362</v>
      </c>
      <c r="H151" s="84">
        <f t="shared" si="97"/>
        <v>7392.0400000000009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1086.0000000000039</v>
      </c>
      <c r="O151" s="47">
        <f t="shared" si="99"/>
        <v>90.500000000000327</v>
      </c>
      <c r="P151" s="48">
        <f t="shared" si="94"/>
        <v>0</v>
      </c>
      <c r="Q151" s="49">
        <f t="shared" si="95"/>
        <v>-34.499999999999673</v>
      </c>
      <c r="R151" s="657">
        <f t="shared" si="96"/>
        <v>0.72400000000000264</v>
      </c>
      <c r="S151" s="892"/>
      <c r="T151" s="246">
        <v>0.76736111111111105</v>
      </c>
      <c r="U151" s="50">
        <v>0.78124999999999989</v>
      </c>
      <c r="V151" s="653">
        <v>7</v>
      </c>
      <c r="W151" s="650">
        <f t="shared" si="100"/>
        <v>19.999999999999929</v>
      </c>
      <c r="X151" s="216"/>
      <c r="Y151" s="216"/>
      <c r="Z151" s="217"/>
      <c r="AA151" s="217"/>
      <c r="AB151" s="879"/>
      <c r="AC151" s="879"/>
      <c r="AD151" s="221">
        <v>1</v>
      </c>
      <c r="AE151" s="221"/>
      <c r="AF151" s="48">
        <f t="shared" si="61"/>
        <v>-413.99999999999613</v>
      </c>
      <c r="AG151" s="125">
        <f t="shared" si="62"/>
        <v>0.72400000000000253</v>
      </c>
      <c r="AH151" s="880"/>
    </row>
    <row r="152" spans="1:34" s="218" customFormat="1" ht="19.2" customHeight="1">
      <c r="A152" s="890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488.88</v>
      </c>
      <c r="H152" s="84">
        <f t="shared" si="97"/>
        <v>25147.9872</v>
      </c>
      <c r="I152" s="260">
        <v>1</v>
      </c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1275.3391304347783</v>
      </c>
      <c r="O152" s="47">
        <f t="shared" si="99"/>
        <v>63.766956521738919</v>
      </c>
      <c r="P152" s="48">
        <f t="shared" si="94"/>
        <v>0</v>
      </c>
      <c r="Q152" s="49">
        <f t="shared" si="95"/>
        <v>-8.2330434782610808</v>
      </c>
      <c r="R152" s="657">
        <f t="shared" si="96"/>
        <v>0.88565217391304052</v>
      </c>
      <c r="S152" s="892"/>
      <c r="T152" s="261">
        <v>0.79722222222222205</v>
      </c>
      <c r="U152" s="63">
        <v>0.81319444444444433</v>
      </c>
      <c r="V152" s="654">
        <v>23</v>
      </c>
      <c r="W152" s="650">
        <f t="shared" si="100"/>
        <v>23.000000000000078</v>
      </c>
      <c r="X152" s="219">
        <v>0.78749999999999998</v>
      </c>
      <c r="Y152" s="219">
        <v>0.79652777777777783</v>
      </c>
      <c r="Z152" s="217"/>
      <c r="AA152" s="217"/>
      <c r="AB152" s="879"/>
      <c r="AC152" s="879"/>
      <c r="AD152" s="221"/>
      <c r="AE152" s="221"/>
      <c r="AF152" s="48">
        <f t="shared" si="61"/>
        <v>-164.66086956522167</v>
      </c>
      <c r="AG152" s="125">
        <f t="shared" si="62"/>
        <v>0.88565217391304052</v>
      </c>
      <c r="AH152" s="880"/>
    </row>
    <row r="153" spans="1:34" s="218" customFormat="1" ht="19.2" customHeight="1">
      <c r="A153" s="890"/>
      <c r="B153" s="66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57"/>
      <c r="S153" s="892"/>
      <c r="T153" s="261"/>
      <c r="U153" s="63"/>
      <c r="V153" s="654"/>
      <c r="W153" s="650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892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892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892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892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1371</v>
      </c>
      <c r="D160" s="888" t="s">
        <v>1348</v>
      </c>
      <c r="E160" s="889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13.6</v>
      </c>
      <c r="N160" s="269">
        <f t="shared" si="101"/>
        <v>1307.1382073186292</v>
      </c>
      <c r="O160" s="270">
        <f t="shared" si="101"/>
        <v>100.42592307365388</v>
      </c>
      <c r="P160" s="65">
        <f t="shared" ref="P160:P163" si="102">M160-J160</f>
        <v>0</v>
      </c>
      <c r="Q160" s="74">
        <f t="shared" ref="Q160:Q163" si="103">O160-L160</f>
        <v>-22.307410259679443</v>
      </c>
      <c r="R160" s="271">
        <f>O160/L160</f>
        <v>0.81824489196350259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-280.86179268137084</v>
      </c>
      <c r="AG160" s="129">
        <f t="shared" si="62"/>
        <v>0.82313489125858263</v>
      </c>
      <c r="AH160" s="880"/>
    </row>
    <row r="161" spans="1:36" ht="19.2" customHeight="1">
      <c r="A161" s="877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3117</v>
      </c>
      <c r="H161" s="84">
        <f t="shared" ref="H161:H170" si="104">F161*G161</f>
        <v>106694.90999999999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2200.2352941176478</v>
      </c>
      <c r="O161" s="86">
        <f t="shared" ref="O161:O166" si="106">N161/M161</f>
        <v>169.24886877828061</v>
      </c>
      <c r="P161" s="54">
        <f t="shared" si="102"/>
        <v>0</v>
      </c>
      <c r="Q161" s="88">
        <f t="shared" si="103"/>
        <v>-3.8280542986424564</v>
      </c>
      <c r="R161" s="660">
        <f t="shared" ref="R161:R163" si="107">O161/L161</f>
        <v>0.97788235294117687</v>
      </c>
      <c r="S161" s="878">
        <f>R173</f>
        <v>0.93141999469513492</v>
      </c>
      <c r="T161" s="89">
        <v>0.16666666666666666</v>
      </c>
      <c r="U161" s="89">
        <v>0.22569444444444442</v>
      </c>
      <c r="V161" s="667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879"/>
      <c r="AC161" s="879"/>
      <c r="AD161" s="667"/>
      <c r="AE161" s="667"/>
      <c r="AF161" s="54">
        <f t="shared" si="61"/>
        <v>-49.764705882352246</v>
      </c>
      <c r="AG161" s="660">
        <f t="shared" si="62"/>
        <v>0.97788235294117676</v>
      </c>
      <c r="AH161" s="878">
        <f>AG173</f>
        <v>0.93535967041547485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3165</v>
      </c>
      <c r="H162" s="84">
        <f t="shared" si="104"/>
        <v>108337.95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2157.954545454546</v>
      </c>
      <c r="O162" s="86">
        <f t="shared" si="106"/>
        <v>165.99650349650352</v>
      </c>
      <c r="P162" s="54">
        <f t="shared" si="102"/>
        <v>0</v>
      </c>
      <c r="Q162" s="88">
        <f t="shared" si="103"/>
        <v>-7.0804195804195444</v>
      </c>
      <c r="R162" s="660">
        <f t="shared" si="107"/>
        <v>0.95909090909090933</v>
      </c>
      <c r="S162" s="878"/>
      <c r="T162" s="89">
        <v>0.23124999999999998</v>
      </c>
      <c r="U162" s="89">
        <v>0.29236111111111107</v>
      </c>
      <c r="V162" s="667">
        <v>8</v>
      </c>
      <c r="W162" s="90">
        <f t="shared" si="108"/>
        <v>87.999999999999972</v>
      </c>
      <c r="X162" s="96"/>
      <c r="Y162" s="96"/>
      <c r="Z162" s="54"/>
      <c r="AA162" s="54"/>
      <c r="AB162" s="879"/>
      <c r="AC162" s="879"/>
      <c r="AD162" s="667"/>
      <c r="AE162" s="667"/>
      <c r="AF162" s="54">
        <f t="shared" si="61"/>
        <v>-92.045454545454049</v>
      </c>
      <c r="AG162" s="660">
        <f t="shared" si="62"/>
        <v>0.95909090909090933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3078.6</v>
      </c>
      <c r="H163" s="84">
        <f t="shared" si="104"/>
        <v>110306.238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2198.9999999999991</v>
      </c>
      <c r="O163" s="86">
        <f t="shared" si="106"/>
        <v>199.90909090909082</v>
      </c>
      <c r="P163" s="54">
        <f t="shared" si="102"/>
        <v>0</v>
      </c>
      <c r="Q163" s="88">
        <f t="shared" si="103"/>
        <v>-4.6363636363637113</v>
      </c>
      <c r="R163" s="660">
        <f t="shared" si="107"/>
        <v>0.97733333333333294</v>
      </c>
      <c r="S163" s="878"/>
      <c r="T163" s="89">
        <v>0.30763888888888885</v>
      </c>
      <c r="U163" s="89">
        <v>0.3659722222222222</v>
      </c>
      <c r="V163" s="667">
        <v>22</v>
      </c>
      <c r="W163" s="90">
        <f t="shared" si="108"/>
        <v>84.000000000000028</v>
      </c>
      <c r="X163" s="96">
        <v>0.29652777777777778</v>
      </c>
      <c r="Y163" s="96">
        <v>0.30694444444444441</v>
      </c>
      <c r="Z163" s="54"/>
      <c r="AA163" s="54"/>
      <c r="AB163" s="879"/>
      <c r="AC163" s="879"/>
      <c r="AD163" s="667"/>
      <c r="AE163" s="667"/>
      <c r="AF163" s="54">
        <f t="shared" si="61"/>
        <v>-51.000000000000909</v>
      </c>
      <c r="AG163" s="660">
        <f t="shared" si="62"/>
        <v>0.97733333333333294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2055.23</v>
      </c>
      <c r="H164" s="84">
        <f t="shared" si="104"/>
        <v>74830.924299999999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2417.9176470588245</v>
      </c>
      <c r="O164" s="86">
        <f t="shared" si="106"/>
        <v>241.79176470588246</v>
      </c>
      <c r="P164" s="54">
        <f>M164-J164</f>
        <v>0</v>
      </c>
      <c r="Q164" s="88">
        <f>O164-L164</f>
        <v>-35.10823529411752</v>
      </c>
      <c r="R164" s="660">
        <f>O164/L164</f>
        <v>0.87320969557920725</v>
      </c>
      <c r="S164" s="878"/>
      <c r="T164" s="89">
        <v>0.37152777777777773</v>
      </c>
      <c r="U164" s="89">
        <v>0.40694444444444439</v>
      </c>
      <c r="V164" s="667">
        <v>8</v>
      </c>
      <c r="W164" s="90">
        <f t="shared" si="108"/>
        <v>50.999999999999979</v>
      </c>
      <c r="X164" s="96"/>
      <c r="Y164" s="96"/>
      <c r="Z164" s="54"/>
      <c r="AA164" s="54"/>
      <c r="AB164" s="879"/>
      <c r="AC164" s="879"/>
      <c r="AD164" s="667"/>
      <c r="AE164" s="667"/>
      <c r="AF164" s="54">
        <f>N164-K164</f>
        <v>-351.08235294117549</v>
      </c>
      <c r="AG164" s="660">
        <f>N164/K164</f>
        <v>0.87320969557920713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4323.07</v>
      </c>
      <c r="H165" s="84">
        <f t="shared" si="104"/>
        <v>157402.97869999998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2424.1514018691582</v>
      </c>
      <c r="O165" s="86">
        <f t="shared" si="106"/>
        <v>242.41514018691583</v>
      </c>
      <c r="P165" s="54">
        <f t="shared" ref="P165" si="109">M165-J165</f>
        <v>0</v>
      </c>
      <c r="Q165" s="88">
        <f t="shared" ref="Q165" si="110">O165-L165</f>
        <v>-34.484859813084142</v>
      </c>
      <c r="R165" s="660">
        <f t="shared" ref="R165" si="111">O165/L165</f>
        <v>0.87546096131063866</v>
      </c>
      <c r="S165" s="878"/>
      <c r="T165" s="89">
        <v>0.44722222222222213</v>
      </c>
      <c r="U165" s="89">
        <v>0.5215277777777777</v>
      </c>
      <c r="V165" s="667">
        <v>5</v>
      </c>
      <c r="W165" s="90">
        <f t="shared" si="108"/>
        <v>107.00000000000001</v>
      </c>
      <c r="X165" s="96"/>
      <c r="Y165" s="96"/>
      <c r="Z165" s="54"/>
      <c r="AA165" s="54"/>
      <c r="AB165" s="879"/>
      <c r="AC165" s="879"/>
      <c r="AD165" s="667">
        <v>1</v>
      </c>
      <c r="AE165" s="667"/>
      <c r="AF165" s="54">
        <f>N165-K165</f>
        <v>-344.84859813084176</v>
      </c>
      <c r="AG165" s="660">
        <f>N165/K165</f>
        <v>0.87546096131063855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1319.3999999999999</v>
      </c>
      <c r="H166" s="84">
        <f t="shared" si="104"/>
        <v>47274.101999999992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2198.9999999999982</v>
      </c>
      <c r="O166" s="86">
        <f t="shared" si="106"/>
        <v>199.90909090909074</v>
      </c>
      <c r="P166" s="54">
        <f>M166-J166</f>
        <v>0</v>
      </c>
      <c r="Q166" s="88">
        <f>O166-L166</f>
        <v>-4.6363636363637966</v>
      </c>
      <c r="R166" s="660">
        <f>O166/L166</f>
        <v>0.9773333333333325</v>
      </c>
      <c r="S166" s="878"/>
      <c r="T166" s="89">
        <v>0.53680555555555542</v>
      </c>
      <c r="U166" s="89">
        <v>0.56180555555555545</v>
      </c>
      <c r="V166" s="667">
        <v>22</v>
      </c>
      <c r="W166" s="90">
        <f t="shared" si="108"/>
        <v>36.000000000000028</v>
      </c>
      <c r="X166" s="96">
        <v>0.52638888888888891</v>
      </c>
      <c r="Y166" s="96">
        <v>0.53611111111111109</v>
      </c>
      <c r="Z166" s="54"/>
      <c r="AA166" s="54"/>
      <c r="AB166" s="879"/>
      <c r="AC166" s="879"/>
      <c r="AD166" s="667"/>
      <c r="AE166" s="667"/>
      <c r="AF166" s="54">
        <f>N166-K166</f>
        <v>-51.000000000001819</v>
      </c>
      <c r="AG166" s="660">
        <f>N166/K166</f>
        <v>0.9773333333333325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878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67"/>
      <c r="AE167" s="667"/>
      <c r="AF167" s="54">
        <f t="shared" si="61"/>
        <v>0</v>
      </c>
      <c r="AG167" s="660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878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67"/>
      <c r="AE168" s="667"/>
      <c r="AF168" s="54">
        <f t="shared" si="61"/>
        <v>0</v>
      </c>
      <c r="AG168" s="660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878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67"/>
      <c r="AE169" s="667"/>
      <c r="AF169" s="54">
        <f t="shared" si="61"/>
        <v>0</v>
      </c>
      <c r="AG169" s="660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878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67"/>
      <c r="AE170" s="667"/>
      <c r="AF170" s="54">
        <f t="shared" si="61"/>
        <v>0</v>
      </c>
      <c r="AG170" s="660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878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67"/>
      <c r="AE171" s="667"/>
      <c r="AF171" s="54"/>
      <c r="AG171" s="660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878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67"/>
      <c r="AE172" s="667"/>
      <c r="AF172" s="54"/>
      <c r="AG172" s="660"/>
      <c r="AH172" s="878"/>
    </row>
    <row r="173" spans="1:36" ht="19.2" customHeight="1">
      <c r="A173" s="877"/>
      <c r="B173" s="121">
        <v>0</v>
      </c>
      <c r="C173" s="100" t="s">
        <v>1373</v>
      </c>
      <c r="D173" s="875" t="s">
        <v>1348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2266.3764814166957</v>
      </c>
      <c r="O173" s="104">
        <f t="shared" si="112"/>
        <v>203.21174316429401</v>
      </c>
      <c r="P173" s="54">
        <f>M173-J173</f>
        <v>0</v>
      </c>
      <c r="Q173" s="88">
        <f>O173-L173</f>
        <v>-14.962382709831843</v>
      </c>
      <c r="R173" s="105">
        <f>O173/L173</f>
        <v>0.93141999469513492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0</v>
      </c>
      <c r="AF173" s="54">
        <f t="shared" si="61"/>
        <v>-156.6235185833043</v>
      </c>
      <c r="AG173" s="660">
        <f t="shared" si="62"/>
        <v>0.93535967041547485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1494</v>
      </c>
      <c r="E3" s="808"/>
      <c r="F3" s="797" t="s">
        <v>2</v>
      </c>
      <c r="G3" s="758"/>
      <c r="H3" s="809">
        <v>220387.10000000003</v>
      </c>
      <c r="I3" s="810"/>
      <c r="J3" s="797" t="s">
        <v>3</v>
      </c>
      <c r="K3" s="758"/>
      <c r="L3" s="802">
        <v>7229332.9050359037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376.44789723878853</v>
      </c>
      <c r="G6" s="799"/>
      <c r="H6" s="777">
        <f>AVERAGE(D13:P13,Q13)</f>
        <v>136.56098137523907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4</v>
      </c>
      <c r="Q6" s="766">
        <v>1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360.79372169691084</v>
      </c>
      <c r="G7" s="770"/>
      <c r="H7" s="771">
        <f>AVERAGE(D14:P14,Q14)</f>
        <v>122.88904180023981</v>
      </c>
      <c r="I7" s="772"/>
      <c r="J7" s="771">
        <f>AVERAGE(D31:E31,G31:H31)</f>
        <v>691.71080086091274</v>
      </c>
      <c r="K7" s="772"/>
      <c r="L7" s="773">
        <f>AVERAGE(J31:M31)</f>
        <v>862.54302217125792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0.91011293418951633</v>
      </c>
      <c r="G8" s="776"/>
      <c r="H8" s="775">
        <f>AVERAGE(D15:O15,P15:Q15)</f>
        <v>0.89381142741722319</v>
      </c>
      <c r="I8" s="776"/>
      <c r="J8" s="775">
        <f>AVERAGE(D32:E32,G32:H32)</f>
        <v>0.89479226222847186</v>
      </c>
      <c r="K8" s="776"/>
      <c r="L8" s="775">
        <f>AVERAGE(J32:M32)</f>
        <v>0.98248887985358613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80.266475011057054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127.40604376519521</v>
      </c>
      <c r="E14" s="19">
        <v>109.14216076660036</v>
      </c>
      <c r="F14" s="19">
        <v>97.526079028401753</v>
      </c>
      <c r="G14" s="19">
        <v>286.30407989651843</v>
      </c>
      <c r="H14" s="19">
        <v>205.00081532431489</v>
      </c>
      <c r="I14" s="19">
        <v>84.659407547361894</v>
      </c>
      <c r="J14" s="19">
        <v>68.908308735848351</v>
      </c>
      <c r="K14" s="19">
        <v>76.229969502724515</v>
      </c>
      <c r="L14" s="19">
        <v>74.245037993495515</v>
      </c>
      <c r="M14" s="19">
        <v>75.566483572307163</v>
      </c>
      <c r="N14" s="19">
        <v>78.272753580474344</v>
      </c>
      <c r="O14" s="19">
        <v>103.01120130835587</v>
      </c>
      <c r="P14" s="19">
        <v>202.15320522072008</v>
      </c>
      <c r="Q14" s="9">
        <v>132.02103896103895</v>
      </c>
    </row>
    <row r="15" spans="2:17" ht="39.9" customHeight="1">
      <c r="B15" s="751"/>
      <c r="C15" s="373" t="s">
        <v>163</v>
      </c>
      <c r="D15" s="10">
        <f t="shared" ref="D15:Q15" si="0">D14/D13</f>
        <v>0.92565557092818374</v>
      </c>
      <c r="E15" s="10">
        <f t="shared" si="0"/>
        <v>0.89867795291958674</v>
      </c>
      <c r="F15" s="10">
        <f t="shared" si="0"/>
        <v>0.83685786079133329</v>
      </c>
      <c r="G15" s="10">
        <f t="shared" si="0"/>
        <v>0.91045514958655749</v>
      </c>
      <c r="H15" s="10">
        <f t="shared" si="0"/>
        <v>0.93927646294049716</v>
      </c>
      <c r="I15" s="10">
        <f t="shared" si="0"/>
        <v>0.93513264982737665</v>
      </c>
      <c r="J15" s="10">
        <f t="shared" si="0"/>
        <v>0.85849426832754194</v>
      </c>
      <c r="K15" s="10">
        <f t="shared" si="0"/>
        <v>0.85947158015123537</v>
      </c>
      <c r="L15" s="10">
        <f t="shared" si="0"/>
        <v>0.89759067252934155</v>
      </c>
      <c r="M15" s="10">
        <f t="shared" si="0"/>
        <v>0.90468205989240502</v>
      </c>
      <c r="N15" s="10">
        <f t="shared" si="0"/>
        <v>0.9010482229930884</v>
      </c>
      <c r="O15" s="10">
        <f t="shared" si="0"/>
        <v>0.83930908181713093</v>
      </c>
      <c r="P15" s="375">
        <f t="shared" si="0"/>
        <v>0.92656819139658686</v>
      </c>
      <c r="Q15" s="11">
        <f t="shared" si="0"/>
        <v>0.88014025974025967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8" customHeight="1">
      <c r="B17" s="753"/>
      <c r="C17" s="373" t="s">
        <v>36</v>
      </c>
      <c r="D17" s="12">
        <v>0.65624999999999989</v>
      </c>
      <c r="E17" s="12">
        <v>0.52222222222222214</v>
      </c>
      <c r="F17" s="12">
        <v>0.52083333333333315</v>
      </c>
      <c r="G17" s="12">
        <v>0.57222222222222219</v>
      </c>
      <c r="H17" s="12">
        <v>0.60138888888888886</v>
      </c>
      <c r="I17" s="12">
        <v>0.62777777777777777</v>
      </c>
      <c r="J17" s="12">
        <v>0.76666666666666672</v>
      </c>
      <c r="K17" s="12">
        <v>0.74236111111111081</v>
      </c>
      <c r="L17" s="12">
        <v>0.87708333333333333</v>
      </c>
      <c r="M17" s="12">
        <v>0.89166666666666661</v>
      </c>
      <c r="N17" s="12">
        <v>0.91944444444444451</v>
      </c>
      <c r="O17" s="22">
        <v>0.8062499999999998</v>
      </c>
      <c r="P17" s="12">
        <v>0.48124999999999996</v>
      </c>
      <c r="Q17" s="376">
        <v>0.64930555555555558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18.857142857142858</v>
      </c>
      <c r="E22" s="380">
        <v>17</v>
      </c>
      <c r="F22" s="380">
        <v>16.111111111111111</v>
      </c>
      <c r="G22" s="380">
        <v>6</v>
      </c>
      <c r="H22" s="380">
        <v>7.5</v>
      </c>
      <c r="I22" s="380">
        <v>16.600000000000001</v>
      </c>
      <c r="J22" s="380">
        <v>18.428571428571427</v>
      </c>
      <c r="K22" s="380">
        <v>18</v>
      </c>
      <c r="L22" s="380">
        <v>17</v>
      </c>
      <c r="M22" s="380">
        <v>18.375</v>
      </c>
      <c r="N22" s="380">
        <v>17.444444444444443</v>
      </c>
      <c r="O22" s="380">
        <v>13.4</v>
      </c>
      <c r="P22" s="380">
        <v>11.333333333333334</v>
      </c>
      <c r="Q22" s="381">
        <v>12.666666666666666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122.97206959706963</v>
      </c>
      <c r="E31" s="8">
        <v>817.44798006695089</v>
      </c>
      <c r="F31" s="8">
        <v>0</v>
      </c>
      <c r="G31" s="8">
        <v>847.99098124097964</v>
      </c>
      <c r="H31" s="389">
        <v>978.432172538651</v>
      </c>
      <c r="I31" s="388">
        <v>0</v>
      </c>
      <c r="J31" s="8">
        <v>954.66666666667015</v>
      </c>
      <c r="K31" s="8">
        <v>687.00000000000068</v>
      </c>
      <c r="L31" s="8">
        <v>991.62878788169951</v>
      </c>
      <c r="M31" s="389">
        <v>816.8766341366611</v>
      </c>
      <c r="N31" s="372"/>
      <c r="O31" s="372"/>
      <c r="P31" s="372"/>
      <c r="Q31" s="372"/>
    </row>
    <row r="32" spans="2:23" ht="39.9" customHeight="1">
      <c r="B32" s="751"/>
      <c r="C32" s="670" t="s">
        <v>163</v>
      </c>
      <c r="D32" s="390">
        <f t="shared" ref="D32:M32" si="1">D31/D30</f>
        <v>0.55896395271395283</v>
      </c>
      <c r="E32" s="10">
        <f t="shared" si="1"/>
        <v>0.99084603644478897</v>
      </c>
      <c r="F32" s="10">
        <f t="shared" si="1"/>
        <v>0</v>
      </c>
      <c r="G32" s="10">
        <f t="shared" si="1"/>
        <v>0.9422122013788663</v>
      </c>
      <c r="H32" s="10">
        <f t="shared" si="1"/>
        <v>1.0871468583762789</v>
      </c>
      <c r="I32" s="388">
        <f t="shared" si="1"/>
        <v>0</v>
      </c>
      <c r="J32" s="10">
        <f t="shared" si="1"/>
        <v>1.1571717171717213</v>
      </c>
      <c r="K32" s="10">
        <f t="shared" si="1"/>
        <v>0.76333333333333409</v>
      </c>
      <c r="L32" s="10">
        <f t="shared" si="1"/>
        <v>1.1018097643129994</v>
      </c>
      <c r="M32" s="11">
        <f t="shared" si="1"/>
        <v>0.90764070459629009</v>
      </c>
      <c r="N32" s="372"/>
      <c r="O32" s="372"/>
      <c r="P32" s="372"/>
      <c r="Q32" s="372"/>
    </row>
    <row r="33" spans="2:17" ht="25.8" customHeight="1">
      <c r="B33" s="752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2879.9999999999909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753"/>
      <c r="C34" s="670" t="s">
        <v>36</v>
      </c>
      <c r="D34" s="391">
        <v>0.50347222222222221</v>
      </c>
      <c r="E34" s="12">
        <v>0.36458333333333331</v>
      </c>
      <c r="F34" s="12">
        <v>0</v>
      </c>
      <c r="G34" s="12">
        <v>1036.9696969697006</v>
      </c>
      <c r="H34" s="376">
        <v>0.51111111111111118</v>
      </c>
      <c r="I34" s="23">
        <v>0</v>
      </c>
      <c r="J34" s="12">
        <v>0.73263888888888884</v>
      </c>
      <c r="K34" s="12">
        <v>0.77430555555555547</v>
      </c>
      <c r="L34" s="12">
        <v>46192.013888888891</v>
      </c>
      <c r="M34" s="13">
        <v>46192.017361111109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8" sqref="I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76320</v>
      </c>
      <c r="F1" s="281" t="s">
        <v>3</v>
      </c>
      <c r="G1" s="282">
        <f>SUM(H5:H124)</f>
        <v>1490989.8044155848</v>
      </c>
      <c r="H1" s="283" t="s">
        <v>1499</v>
      </c>
      <c r="I1" s="284">
        <f>+J16+J64+J24+J38+J51+J81+J100+J91+J57+J124+J111</f>
        <v>48.911904761904758</v>
      </c>
      <c r="J1" s="852" t="s">
        <v>1500</v>
      </c>
      <c r="K1" s="853"/>
      <c r="L1" s="854"/>
      <c r="M1" s="852" t="s">
        <v>1422</v>
      </c>
      <c r="N1" s="853"/>
      <c r="O1" s="853"/>
      <c r="P1" s="853"/>
      <c r="Q1" s="853"/>
      <c r="R1" s="854"/>
    </row>
    <row r="2" spans="1:18" ht="26.25" customHeight="1" thickBot="1">
      <c r="A2" s="858" t="s">
        <v>1501</v>
      </c>
      <c r="B2" s="859"/>
      <c r="C2" s="286"/>
      <c r="D2" s="676" t="s">
        <v>1430</v>
      </c>
      <c r="E2" s="287">
        <f>AVERAGE(L16,L24,L38,L51,L100,L111,L91)</f>
        <v>617.62275719557158</v>
      </c>
      <c r="F2" s="288" t="s">
        <v>40</v>
      </c>
      <c r="G2" s="289">
        <f>G1/E1</f>
        <v>19.536029932070033</v>
      </c>
      <c r="H2" s="290" t="s">
        <v>1502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1432</v>
      </c>
      <c r="B3" s="862" t="s">
        <v>1503</v>
      </c>
      <c r="C3" s="678"/>
      <c r="D3" s="863" t="s">
        <v>1434</v>
      </c>
      <c r="E3" s="863"/>
      <c r="F3" s="864" t="s">
        <v>43</v>
      </c>
      <c r="G3" s="865" t="s">
        <v>1504</v>
      </c>
      <c r="H3" s="949" t="s">
        <v>1505</v>
      </c>
      <c r="I3" s="866" t="s">
        <v>1436</v>
      </c>
      <c r="J3" s="868" t="s">
        <v>1440</v>
      </c>
      <c r="K3" s="870" t="s">
        <v>1438</v>
      </c>
      <c r="L3" s="872" t="s">
        <v>1430</v>
      </c>
      <c r="M3" s="874" t="s">
        <v>48</v>
      </c>
      <c r="N3" s="874"/>
      <c r="O3" s="868" t="s">
        <v>106</v>
      </c>
      <c r="P3" s="834" t="s">
        <v>1444</v>
      </c>
      <c r="Q3" s="868" t="s">
        <v>1446</v>
      </c>
      <c r="R3" s="868"/>
    </row>
    <row r="4" spans="1:18" ht="15.75" customHeight="1">
      <c r="A4" s="861"/>
      <c r="B4" s="862"/>
      <c r="C4" s="678"/>
      <c r="D4" s="863"/>
      <c r="E4" s="863"/>
      <c r="F4" s="864"/>
      <c r="G4" s="865"/>
      <c r="H4" s="949"/>
      <c r="I4" s="867"/>
      <c r="J4" s="869"/>
      <c r="K4" s="871"/>
      <c r="L4" s="873"/>
      <c r="M4" s="681" t="s">
        <v>50</v>
      </c>
      <c r="N4" s="681" t="s">
        <v>51</v>
      </c>
      <c r="O4" s="869"/>
      <c r="P4" s="835"/>
      <c r="Q4" s="292" t="s">
        <v>1451</v>
      </c>
      <c r="R4" s="292" t="s">
        <v>1506</v>
      </c>
    </row>
    <row r="5" spans="1:18">
      <c r="A5" s="842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607</v>
      </c>
      <c r="H5" s="296">
        <f>F5*G5</f>
        <v>15563.48</v>
      </c>
      <c r="I5" s="679"/>
      <c r="J5" s="297">
        <v>10</v>
      </c>
      <c r="K5" s="298">
        <f t="shared" ref="K5:K7" si="0">G5/P5*60</f>
        <v>1456.8000000000052</v>
      </c>
      <c r="L5" s="299">
        <f t="shared" ref="L5:L7" si="1">K5/J5</f>
        <v>145.68000000000052</v>
      </c>
      <c r="M5" s="300">
        <v>0.54513888888888895</v>
      </c>
      <c r="N5" s="300">
        <v>0.5625</v>
      </c>
      <c r="O5" s="292">
        <v>5</v>
      </c>
      <c r="P5" s="673">
        <f t="shared" ref="P5:P7" si="2">(N5-M5)*24*60</f>
        <v>24.999999999999911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75"/>
      <c r="F6" s="476">
        <v>29.85</v>
      </c>
      <c r="G6" s="678">
        <v>1761</v>
      </c>
      <c r="H6" s="296">
        <f t="shared" ref="H6:H15" si="3">F6*G6</f>
        <v>52565.850000000006</v>
      </c>
      <c r="I6" s="679"/>
      <c r="J6" s="297">
        <v>14</v>
      </c>
      <c r="K6" s="298">
        <f t="shared" si="0"/>
        <v>1760.9999999999968</v>
      </c>
      <c r="L6" s="299">
        <f t="shared" si="1"/>
        <v>125.78571428571406</v>
      </c>
      <c r="M6" s="300">
        <v>0.56597222222222221</v>
      </c>
      <c r="N6" s="300">
        <v>0.60763888888888895</v>
      </c>
      <c r="O6" s="292">
        <v>5</v>
      </c>
      <c r="P6" s="673">
        <f t="shared" si="2"/>
        <v>60.000000000000107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75"/>
      <c r="F7" s="476">
        <v>29.52</v>
      </c>
      <c r="G7" s="678">
        <v>1599</v>
      </c>
      <c r="H7" s="296">
        <f t="shared" si="3"/>
        <v>47202.479999999996</v>
      </c>
      <c r="I7" s="679"/>
      <c r="J7" s="297">
        <v>14</v>
      </c>
      <c r="K7" s="298">
        <f t="shared" si="0"/>
        <v>1744.3636363636324</v>
      </c>
      <c r="L7" s="299">
        <f t="shared" si="1"/>
        <v>124.59740259740231</v>
      </c>
      <c r="M7" s="300">
        <v>0.61111111111111105</v>
      </c>
      <c r="N7" s="300">
        <v>0.64930555555555558</v>
      </c>
      <c r="O7" s="292">
        <v>5</v>
      </c>
      <c r="P7" s="673">
        <f t="shared" si="2"/>
        <v>55.000000000000128</v>
      </c>
      <c r="Q7" s="301"/>
      <c r="R7" s="301"/>
    </row>
    <row r="8" spans="1:18">
      <c r="A8" s="842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842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842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842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843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843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843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844"/>
      <c r="B16" s="474">
        <v>0</v>
      </c>
      <c r="C16" s="293" t="s">
        <v>1508</v>
      </c>
      <c r="D16" s="827" t="s">
        <v>1459</v>
      </c>
      <c r="E16" s="827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1654.0545454545447</v>
      </c>
      <c r="L16" s="309">
        <f>AVERAGE(L5:L15)</f>
        <v>132.02103896103895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1761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1509.4285714285725</v>
      </c>
      <c r="L17" s="299">
        <f>K17/J17</f>
        <v>150.94285714285724</v>
      </c>
      <c r="M17" s="300">
        <v>0.17361111111111113</v>
      </c>
      <c r="N17" s="300">
        <v>0.22222222222222221</v>
      </c>
      <c r="O17" s="292">
        <v>10</v>
      </c>
      <c r="P17" s="673">
        <f>(N17-M17)*24*60</f>
        <v>69.999999999999957</v>
      </c>
      <c r="Q17" s="292"/>
      <c r="R17" s="292"/>
    </row>
    <row r="18" spans="1:18" ht="15.75" customHeight="1">
      <c r="A18" s="845"/>
      <c r="B18" s="474">
        <v>0</v>
      </c>
      <c r="C18" s="701"/>
      <c r="D18" s="312" t="s">
        <v>193</v>
      </c>
      <c r="E18" s="312"/>
      <c r="F18" s="476" t="s">
        <v>133</v>
      </c>
      <c r="G18" s="677">
        <v>1599</v>
      </c>
      <c r="H18" s="296">
        <f t="shared" si="4"/>
        <v>0</v>
      </c>
      <c r="I18" s="679"/>
      <c r="J18" s="297">
        <v>10</v>
      </c>
      <c r="K18" s="298">
        <f t="shared" si="5"/>
        <v>1599.0000000000005</v>
      </c>
      <c r="L18" s="299">
        <f t="shared" ref="L18:L20" si="6">K18/J18</f>
        <v>159.90000000000003</v>
      </c>
      <c r="M18" s="300">
        <v>0.22569444444444445</v>
      </c>
      <c r="N18" s="300">
        <v>0.2673611111111111</v>
      </c>
      <c r="O18" s="292">
        <v>5</v>
      </c>
      <c r="P18" s="673">
        <f t="shared" ref="P18:P20" si="7">(N18-M18)*24*60</f>
        <v>59.999999999999986</v>
      </c>
      <c r="Q18" s="301"/>
      <c r="R18" s="301"/>
    </row>
    <row r="19" spans="1:18" ht="15.75" customHeight="1">
      <c r="A19" s="845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1187</v>
      </c>
      <c r="H19" s="296">
        <f t="shared" si="4"/>
        <v>43266.15</v>
      </c>
      <c r="I19" s="679"/>
      <c r="J19" s="297">
        <v>13</v>
      </c>
      <c r="K19" s="298">
        <f t="shared" si="5"/>
        <v>1424.4000000000003</v>
      </c>
      <c r="L19" s="299">
        <f t="shared" si="6"/>
        <v>109.5692307692308</v>
      </c>
      <c r="M19" s="300">
        <v>0.27083333333333331</v>
      </c>
      <c r="N19" s="300">
        <v>0.30555555555555552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846"/>
      <c r="B20" s="474" t="s">
        <v>131</v>
      </c>
      <c r="C20" s="701"/>
      <c r="D20" s="312" t="s">
        <v>818</v>
      </c>
      <c r="E20" s="312"/>
      <c r="F20" s="476">
        <v>30.13</v>
      </c>
      <c r="G20" s="677">
        <v>6004</v>
      </c>
      <c r="H20" s="296">
        <f t="shared" si="4"/>
        <v>180900.52</v>
      </c>
      <c r="I20" s="679"/>
      <c r="J20" s="297">
        <v>18</v>
      </c>
      <c r="K20" s="298">
        <f t="shared" si="5"/>
        <v>1286.5714285714289</v>
      </c>
      <c r="L20" s="299">
        <f t="shared" si="6"/>
        <v>71.476190476190496</v>
      </c>
      <c r="M20" s="300">
        <v>0.30902777777777779</v>
      </c>
      <c r="N20" s="300">
        <v>0.50347222222222221</v>
      </c>
      <c r="O20" s="292">
        <v>5</v>
      </c>
      <c r="P20" s="673">
        <f t="shared" si="7"/>
        <v>279.99999999999994</v>
      </c>
      <c r="Q20" s="301">
        <v>0.51041666666666663</v>
      </c>
      <c r="R20" s="301">
        <v>0.54166666666666663</v>
      </c>
    </row>
    <row r="21" spans="1:18" ht="15.75" customHeight="1">
      <c r="A21" s="846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846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846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847"/>
      <c r="B24" s="474">
        <v>0</v>
      </c>
      <c r="C24" s="6" t="s">
        <v>1510</v>
      </c>
      <c r="D24" s="827" t="s">
        <v>1459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1454.8500000000004</v>
      </c>
      <c r="L24" s="309">
        <f>AVERAGE(L17:L23)</f>
        <v>122.97206959706963</v>
      </c>
      <c r="M24" s="300"/>
      <c r="N24" s="300"/>
      <c r="O24" s="292"/>
      <c r="P24" s="292"/>
      <c r="Q24" s="292"/>
      <c r="R24" s="292"/>
    </row>
    <row r="25" spans="1:18">
      <c r="A25" s="836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730</v>
      </c>
      <c r="H25" s="296">
        <f t="shared" ref="H25:H37" si="8">F25*G25</f>
        <v>10971.9</v>
      </c>
      <c r="I25" s="679"/>
      <c r="J25" s="297">
        <v>4</v>
      </c>
      <c r="K25" s="298">
        <f t="shared" ref="K25:K28" si="9">G25/P25*60</f>
        <v>2737.5000000000032</v>
      </c>
      <c r="L25" s="299">
        <f t="shared" ref="L25:L28" si="10">K25/J25</f>
        <v>684.3750000000008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78">
        <v>2456</v>
      </c>
      <c r="H26" s="296">
        <f t="shared" si="8"/>
        <v>44650.080000000002</v>
      </c>
      <c r="I26" s="679"/>
      <c r="J26" s="297">
        <v>4</v>
      </c>
      <c r="K26" s="298">
        <f t="shared" si="9"/>
        <v>2780.3773584905675</v>
      </c>
      <c r="L26" s="299">
        <f t="shared" si="10"/>
        <v>695.09433962264188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78">
        <v>1411</v>
      </c>
      <c r="H27" s="296">
        <f t="shared" si="8"/>
        <v>26145.83</v>
      </c>
      <c r="I27" s="679"/>
      <c r="J27" s="297">
        <v>3</v>
      </c>
      <c r="K27" s="298">
        <f t="shared" si="9"/>
        <v>2730.9677419354794</v>
      </c>
      <c r="L27" s="299">
        <f t="shared" si="10"/>
        <v>910.32258064515975</v>
      </c>
      <c r="M27" s="300">
        <v>0.30138888888888887</v>
      </c>
      <c r="N27" s="300">
        <v>0.32291666666666669</v>
      </c>
      <c r="O27" s="292">
        <v>25</v>
      </c>
      <c r="P27" s="673">
        <f t="shared" si="11"/>
        <v>31.00000000000005</v>
      </c>
      <c r="Q27" s="301"/>
      <c r="R27" s="301"/>
    </row>
    <row r="28" spans="1:18">
      <c r="A28" s="836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1960</v>
      </c>
      <c r="H28" s="296">
        <f t="shared" si="8"/>
        <v>48862.8</v>
      </c>
      <c r="I28" s="679"/>
      <c r="J28" s="297">
        <v>3</v>
      </c>
      <c r="K28" s="298">
        <f t="shared" si="9"/>
        <v>2940.0000000000045</v>
      </c>
      <c r="L28" s="299">
        <f t="shared" si="10"/>
        <v>980.00000000000148</v>
      </c>
      <c r="M28" s="300">
        <v>0.33680555555555558</v>
      </c>
      <c r="N28" s="300">
        <v>0.36458333333333331</v>
      </c>
      <c r="O28" s="292">
        <v>20</v>
      </c>
      <c r="P28" s="673">
        <f t="shared" si="11"/>
        <v>39.999999999999936</v>
      </c>
      <c r="Q28" s="301"/>
      <c r="R28" s="301"/>
    </row>
    <row r="29" spans="1:18">
      <c r="A29" s="836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836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836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836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836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2797.2112751065133</v>
      </c>
      <c r="L38" s="309">
        <f>AVERAGE(L25:L37)</f>
        <v>817.44798006695089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8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8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8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8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8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8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8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1459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763</v>
      </c>
      <c r="H52" s="296">
        <f>F52*G52</f>
        <v>13871.34</v>
      </c>
      <c r="I52" s="679"/>
      <c r="J52" s="297">
        <v>3</v>
      </c>
      <c r="K52" s="298">
        <f>G52/P52*60</f>
        <v>3051.9999999999945</v>
      </c>
      <c r="L52" s="299">
        <f>K52/J52</f>
        <v>1017.3333333333316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825"/>
      <c r="B53" s="474" t="s">
        <v>131</v>
      </c>
      <c r="C53" s="701"/>
      <c r="D53" s="315" t="s">
        <v>110</v>
      </c>
      <c r="E53" s="331"/>
      <c r="F53" s="476">
        <v>25.03</v>
      </c>
      <c r="G53" s="302">
        <v>529</v>
      </c>
      <c r="H53" s="296">
        <f t="shared" ref="H53:H116" si="13">F53*G53</f>
        <v>13240.87</v>
      </c>
      <c r="I53" s="679"/>
      <c r="J53" s="297">
        <v>4</v>
      </c>
      <c r="K53" s="298">
        <f t="shared" ref="K53:K57" si="14">G53/P53*60</f>
        <v>3173.9999999999859</v>
      </c>
      <c r="L53" s="299">
        <f t="shared" ref="L53:L57" si="15">K53/J53</f>
        <v>793.49999999999648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825"/>
      <c r="B54" s="474" t="s">
        <v>131</v>
      </c>
      <c r="C54" s="701"/>
      <c r="D54" s="315" t="s">
        <v>111</v>
      </c>
      <c r="E54" s="675"/>
      <c r="F54" s="476">
        <v>24.82</v>
      </c>
      <c r="G54" s="302">
        <v>695</v>
      </c>
      <c r="H54" s="296">
        <f t="shared" si="13"/>
        <v>17249.900000000001</v>
      </c>
      <c r="I54" s="679"/>
      <c r="J54" s="297">
        <v>4</v>
      </c>
      <c r="K54" s="298">
        <f t="shared" si="14"/>
        <v>2978.5714285714225</v>
      </c>
      <c r="L54" s="299">
        <f t="shared" si="15"/>
        <v>744.64285714285563</v>
      </c>
      <c r="M54" s="300">
        <v>0.35069444444444442</v>
      </c>
      <c r="N54" s="300">
        <v>0.36041666666666666</v>
      </c>
      <c r="O54" s="298">
        <v>20</v>
      </c>
      <c r="P54" s="673">
        <f t="shared" si="16"/>
        <v>14.00000000000003</v>
      </c>
      <c r="Q54" s="301"/>
      <c r="R54" s="301"/>
    </row>
    <row r="55" spans="1:18" ht="15.6" customHeight="1">
      <c r="A55" s="825"/>
      <c r="B55" s="474" t="s">
        <v>131</v>
      </c>
      <c r="C55" s="701"/>
      <c r="D55" s="315" t="s">
        <v>112</v>
      </c>
      <c r="E55" s="317"/>
      <c r="F55" s="476">
        <v>30</v>
      </c>
      <c r="G55" s="302">
        <v>1034</v>
      </c>
      <c r="H55" s="296">
        <f t="shared" si="13"/>
        <v>31020</v>
      </c>
      <c r="I55" s="679"/>
      <c r="J55" s="297">
        <v>4</v>
      </c>
      <c r="K55" s="298">
        <f t="shared" si="14"/>
        <v>3101.9999999999859</v>
      </c>
      <c r="L55" s="299">
        <f t="shared" si="15"/>
        <v>775.49999999999648</v>
      </c>
      <c r="M55" s="300">
        <v>0.3743055555555555</v>
      </c>
      <c r="N55" s="300">
        <v>0.38819444444444445</v>
      </c>
      <c r="O55" s="298">
        <v>20</v>
      </c>
      <c r="P55" s="673">
        <f t="shared" si="16"/>
        <v>20.000000000000089</v>
      </c>
      <c r="Q55" s="301">
        <v>0.38611111111111113</v>
      </c>
      <c r="R55" s="301">
        <v>0.42986111111111108</v>
      </c>
    </row>
    <row r="56" spans="1:18" ht="15.6" customHeight="1">
      <c r="A56" s="825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576</v>
      </c>
      <c r="H56" s="296">
        <f t="shared" si="13"/>
        <v>13662.72</v>
      </c>
      <c r="I56" s="679"/>
      <c r="J56" s="297">
        <v>4</v>
      </c>
      <c r="K56" s="298">
        <f t="shared" si="14"/>
        <v>2879.9999999999909</v>
      </c>
      <c r="L56" s="299">
        <f t="shared" si="15"/>
        <v>719.99999999999773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1711</v>
      </c>
      <c r="H57" s="296">
        <f t="shared" si="13"/>
        <v>29206.77</v>
      </c>
      <c r="I57" s="679"/>
      <c r="J57" s="297">
        <v>3</v>
      </c>
      <c r="K57" s="298">
        <f t="shared" si="14"/>
        <v>3110.9090909091019</v>
      </c>
      <c r="L57" s="299">
        <f t="shared" si="15"/>
        <v>1036.9696969697006</v>
      </c>
      <c r="M57" s="300">
        <v>0.4694444444444445</v>
      </c>
      <c r="N57" s="300">
        <v>0.49236111111111108</v>
      </c>
      <c r="O57" s="298">
        <v>20</v>
      </c>
      <c r="P57" s="673">
        <f t="shared" si="16"/>
        <v>32.999999999999886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825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825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825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825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826"/>
      <c r="B64" s="474">
        <v>0</v>
      </c>
      <c r="C64" s="6" t="s">
        <v>1518</v>
      </c>
      <c r="D64" s="827" t="s">
        <v>1459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3049.5800865800798</v>
      </c>
      <c r="L64" s="309">
        <f>AVERAGE(L52:L63)</f>
        <v>847.99098124097964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536</v>
      </c>
      <c r="H65" s="296">
        <f>F65*G65</f>
        <v>11943.054545454544</v>
      </c>
      <c r="I65" s="679"/>
      <c r="J65" s="297">
        <v>4</v>
      </c>
      <c r="K65" s="298">
        <f t="shared" ref="K65:K72" si="17">G65/P65*60</f>
        <v>2923.6363636363635</v>
      </c>
      <c r="L65" s="299">
        <f t="shared" ref="L65:L72" si="18">K65/J65</f>
        <v>730.90909090909088</v>
      </c>
      <c r="M65" s="300">
        <v>0.18055555555555555</v>
      </c>
      <c r="N65" s="300">
        <v>0.18819444444444444</v>
      </c>
      <c r="O65" s="298">
        <v>20</v>
      </c>
      <c r="P65" s="673">
        <f>(N65-M65)*24*60</f>
        <v>11</v>
      </c>
      <c r="Q65" s="301"/>
      <c r="R65" s="301"/>
    </row>
    <row r="66" spans="1:18" ht="15.6" customHeight="1">
      <c r="A66" s="829"/>
      <c r="B66" s="474" t="s">
        <v>131</v>
      </c>
      <c r="C66" s="701"/>
      <c r="D66" s="316" t="s">
        <v>115</v>
      </c>
      <c r="E66" s="331"/>
      <c r="F66" s="476">
        <v>18.18</v>
      </c>
      <c r="G66" s="302">
        <v>1256</v>
      </c>
      <c r="H66" s="296">
        <f t="shared" ref="H66:H74" si="19">F66*G66</f>
        <v>22834.079999999998</v>
      </c>
      <c r="I66" s="679"/>
      <c r="J66" s="297">
        <v>3</v>
      </c>
      <c r="K66" s="298">
        <f t="shared" si="17"/>
        <v>3139.9999999999955</v>
      </c>
      <c r="L66" s="299">
        <f t="shared" si="18"/>
        <v>1046.6666666666652</v>
      </c>
      <c r="M66" s="300">
        <v>0.20208333333333331</v>
      </c>
      <c r="N66" s="300">
        <v>0.21875</v>
      </c>
      <c r="O66" s="298">
        <v>20</v>
      </c>
      <c r="P66" s="673">
        <f t="shared" ref="P66:P72" si="20">(N66-M66)*24*60</f>
        <v>24.000000000000036</v>
      </c>
      <c r="Q66" s="301"/>
      <c r="R66" s="301"/>
    </row>
    <row r="67" spans="1:18" ht="15.6" customHeight="1">
      <c r="A67" s="829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1496</v>
      </c>
      <c r="H67" s="296">
        <f t="shared" si="19"/>
        <v>26764.799999999999</v>
      </c>
      <c r="I67" s="679"/>
      <c r="J67" s="297">
        <v>3</v>
      </c>
      <c r="K67" s="298">
        <f t="shared" si="17"/>
        <v>3095.1724137931014</v>
      </c>
      <c r="L67" s="299">
        <f t="shared" si="18"/>
        <v>1031.7241379310337</v>
      </c>
      <c r="M67" s="300">
        <v>0.23263888888888887</v>
      </c>
      <c r="N67" s="300">
        <v>0.25277777777777777</v>
      </c>
      <c r="O67" s="298">
        <v>20</v>
      </c>
      <c r="P67" s="673">
        <f t="shared" si="20"/>
        <v>29.000000000000018</v>
      </c>
      <c r="Q67" s="301">
        <v>0.25277777777777777</v>
      </c>
      <c r="R67" s="301">
        <v>0.29444444444444445</v>
      </c>
    </row>
    <row r="68" spans="1:18" ht="15.6" customHeight="1">
      <c r="A68" s="829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3721</v>
      </c>
      <c r="H68" s="296">
        <f t="shared" si="19"/>
        <v>53157.142857142848</v>
      </c>
      <c r="I68" s="679"/>
      <c r="J68" s="297">
        <v>3</v>
      </c>
      <c r="K68" s="298">
        <f t="shared" si="17"/>
        <v>3189.428571428572</v>
      </c>
      <c r="L68" s="299">
        <f t="shared" si="18"/>
        <v>1063.1428571428573</v>
      </c>
      <c r="M68" s="300">
        <v>0.31180555555555556</v>
      </c>
      <c r="N68" s="300">
        <v>0.36041666666666666</v>
      </c>
      <c r="O68" s="298">
        <v>25</v>
      </c>
      <c r="P68" s="673">
        <f t="shared" si="20"/>
        <v>69.999999999999986</v>
      </c>
      <c r="Q68" s="301"/>
      <c r="R68" s="301"/>
    </row>
    <row r="69" spans="1:18" ht="15.6" customHeight="1">
      <c r="A69" s="829"/>
      <c r="B69" s="474" t="s">
        <v>131</v>
      </c>
      <c r="C69" s="701"/>
      <c r="D69" s="316" t="s">
        <v>1522</v>
      </c>
      <c r="E69" s="317"/>
      <c r="F69" s="476">
        <v>16.66</v>
      </c>
      <c r="G69" s="302">
        <v>2561</v>
      </c>
      <c r="H69" s="296">
        <f t="shared" si="19"/>
        <v>42666.26</v>
      </c>
      <c r="I69" s="679"/>
      <c r="J69" s="297">
        <v>4</v>
      </c>
      <c r="K69" s="298">
        <f t="shared" si="17"/>
        <v>3201.249999999995</v>
      </c>
      <c r="L69" s="299">
        <f t="shared" si="18"/>
        <v>800.31249999999875</v>
      </c>
      <c r="M69" s="300">
        <v>0.3743055555555555</v>
      </c>
      <c r="N69" s="300">
        <v>0.40763888888888888</v>
      </c>
      <c r="O69" s="298">
        <v>20</v>
      </c>
      <c r="P69" s="673">
        <f t="shared" si="20"/>
        <v>48.000000000000071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2495</v>
      </c>
      <c r="H70" s="296">
        <f t="shared" si="19"/>
        <v>35004.85</v>
      </c>
      <c r="I70" s="679"/>
      <c r="J70" s="297">
        <v>3</v>
      </c>
      <c r="K70" s="298">
        <f t="shared" si="17"/>
        <v>3185.1063829787236</v>
      </c>
      <c r="L70" s="299">
        <f t="shared" si="18"/>
        <v>1061.7021276595744</v>
      </c>
      <c r="M70" s="300">
        <v>0.42152777777777778</v>
      </c>
      <c r="N70" s="300">
        <v>0.45416666666666666</v>
      </c>
      <c r="O70" s="298">
        <v>20</v>
      </c>
      <c r="P70" s="673">
        <f t="shared" si="20"/>
        <v>46.999999999999993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1523</v>
      </c>
      <c r="E71" s="317"/>
      <c r="F71" s="476">
        <v>25.2</v>
      </c>
      <c r="G71" s="334">
        <v>635</v>
      </c>
      <c r="H71" s="296">
        <f t="shared" si="19"/>
        <v>16002</v>
      </c>
      <c r="I71" s="679"/>
      <c r="J71" s="297">
        <v>3</v>
      </c>
      <c r="K71" s="298">
        <f t="shared" si="17"/>
        <v>3174.9999999999691</v>
      </c>
      <c r="L71" s="299">
        <f t="shared" si="18"/>
        <v>1058.333333333323</v>
      </c>
      <c r="M71" s="300">
        <v>0.4680555555555555</v>
      </c>
      <c r="N71" s="300">
        <v>0.47638888888888892</v>
      </c>
      <c r="O71" s="298">
        <v>20</v>
      </c>
      <c r="P71" s="673">
        <f t="shared" si="20"/>
        <v>12.000000000000117</v>
      </c>
      <c r="Q71" s="301"/>
      <c r="R71" s="301"/>
    </row>
    <row r="72" spans="1:18" ht="15.6" customHeight="1">
      <c r="A72" s="829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1552</v>
      </c>
      <c r="H72" s="296">
        <f t="shared" si="19"/>
        <v>32157.439999999999</v>
      </c>
      <c r="I72" s="679"/>
      <c r="J72" s="297">
        <v>3</v>
      </c>
      <c r="K72" s="298">
        <f t="shared" si="17"/>
        <v>3103.9999999999945</v>
      </c>
      <c r="L72" s="299">
        <f t="shared" si="18"/>
        <v>1034.6666666666649</v>
      </c>
      <c r="M72" s="300">
        <v>0.49027777777777781</v>
      </c>
      <c r="N72" s="300">
        <v>0.51111111111111118</v>
      </c>
      <c r="O72" s="298">
        <v>20</v>
      </c>
      <c r="P72" s="673">
        <f t="shared" si="20"/>
        <v>30.000000000000053</v>
      </c>
      <c r="Q72" s="301"/>
      <c r="R72" s="301"/>
    </row>
    <row r="73" spans="1:18" ht="15.6" customHeight="1">
      <c r="A73" s="829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829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830"/>
      <c r="B75" s="474">
        <v>0</v>
      </c>
      <c r="C75" s="6" t="s">
        <v>1525</v>
      </c>
      <c r="D75" s="827" t="s">
        <v>1459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3126.6992164795893</v>
      </c>
      <c r="L75" s="309">
        <f>AVERAGE(L65:L74)</f>
        <v>978.432172538651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831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831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831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1459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716</v>
      </c>
      <c r="H82" s="341">
        <f t="shared" ref="H82:H90" si="21">F82*G82</f>
        <v>12329.519999999999</v>
      </c>
      <c r="I82" s="679"/>
      <c r="J82" s="297">
        <v>3</v>
      </c>
      <c r="K82" s="298">
        <f t="shared" ref="K82" si="22">G82/P82*60</f>
        <v>2864.0000000000105</v>
      </c>
      <c r="L82" s="299">
        <f t="shared" ref="L82" si="23">K82/J82</f>
        <v>954.66666666667015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1511</v>
      </c>
      <c r="D91" s="815" t="s">
        <v>1459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2864.0000000000105</v>
      </c>
      <c r="L91" s="309">
        <f>AVERAGE(L82:L90)</f>
        <v>954.66666666667015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1344</v>
      </c>
      <c r="H92" s="296">
        <f t="shared" ref="H92:H99" si="25">F92*G92</f>
        <v>32981.760000000002</v>
      </c>
      <c r="I92" s="679"/>
      <c r="J92" s="297">
        <v>3</v>
      </c>
      <c r="K92" s="298">
        <f>G92/P92*60</f>
        <v>2303.9999999999977</v>
      </c>
      <c r="L92" s="299">
        <f t="shared" ref="L92:L93" si="26">K92/J92</f>
        <v>767.9999999999992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817"/>
      <c r="B93" s="474" t="s">
        <v>131</v>
      </c>
      <c r="C93" s="293"/>
      <c r="D93" s="315" t="s">
        <v>1530</v>
      </c>
      <c r="E93" s="335"/>
      <c r="F93" s="476">
        <v>23.27</v>
      </c>
      <c r="G93" s="302">
        <v>808</v>
      </c>
      <c r="H93" s="296">
        <f t="shared" si="25"/>
        <v>18802.16</v>
      </c>
      <c r="I93" s="679"/>
      <c r="J93" s="297">
        <v>4</v>
      </c>
      <c r="K93" s="298">
        <f t="shared" ref="K93" si="27">G93/P93*60</f>
        <v>2424.0000000000086</v>
      </c>
      <c r="L93" s="299">
        <f t="shared" si="26"/>
        <v>606.00000000000216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818"/>
      <c r="B100" s="474">
        <v>0</v>
      </c>
      <c r="C100" s="6" t="s">
        <v>1531</v>
      </c>
      <c r="D100" s="819" t="s">
        <v>1459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2364.0000000000032</v>
      </c>
      <c r="L100" s="309">
        <f>AVERAGE(L92:L99)</f>
        <v>687.00000000000068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877</v>
      </c>
      <c r="H101" s="296">
        <f t="shared" ref="H101:H110" si="28">F101*G101</f>
        <v>21951.31</v>
      </c>
      <c r="I101" s="679"/>
      <c r="J101" s="297">
        <v>4</v>
      </c>
      <c r="K101" s="298">
        <f>G101/P101*60</f>
        <v>3508.0000000000123</v>
      </c>
      <c r="L101" s="299">
        <f t="shared" ref="L101:L105" si="29">K101/J101</f>
        <v>877.00000000000307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1469</v>
      </c>
      <c r="H102" s="296">
        <f t="shared" si="28"/>
        <v>36460.58</v>
      </c>
      <c r="I102" s="679"/>
      <c r="J102" s="297">
        <v>4</v>
      </c>
      <c r="K102" s="298">
        <f t="shared" ref="K102:K105" si="31">G102/P102*60</f>
        <v>4407.0000000000155</v>
      </c>
      <c r="L102" s="299">
        <f t="shared" si="29"/>
        <v>1101.7500000000039</v>
      </c>
      <c r="M102" s="300">
        <v>0.74652777777777779</v>
      </c>
      <c r="N102" s="300">
        <v>0.76041666666666663</v>
      </c>
      <c r="O102" s="292">
        <v>20</v>
      </c>
      <c r="P102" s="298">
        <f t="shared" si="30"/>
        <v>19.999999999999929</v>
      </c>
      <c r="Q102" s="301"/>
      <c r="R102" s="301"/>
    </row>
    <row r="103" spans="1:18">
      <c r="A103" s="821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1528</v>
      </c>
      <c r="H103" s="296">
        <f t="shared" si="28"/>
        <v>45840</v>
      </c>
      <c r="I103" s="679"/>
      <c r="J103" s="297">
        <v>3</v>
      </c>
      <c r="K103" s="298">
        <f t="shared" si="31"/>
        <v>3055.9999999999945</v>
      </c>
      <c r="L103" s="299">
        <f t="shared" si="29"/>
        <v>1018.6666666666648</v>
      </c>
      <c r="M103" s="300">
        <v>0.77430555555555547</v>
      </c>
      <c r="N103" s="300">
        <v>0.79513888888888884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2642</v>
      </c>
      <c r="H104" s="296">
        <f t="shared" si="28"/>
        <v>75481.94</v>
      </c>
      <c r="I104" s="679"/>
      <c r="J104" s="297">
        <v>3</v>
      </c>
      <c r="K104" s="298">
        <f t="shared" si="31"/>
        <v>2882.1818181818198</v>
      </c>
      <c r="L104" s="299">
        <f t="shared" si="29"/>
        <v>960.72727272727332</v>
      </c>
      <c r="M104" s="300">
        <v>0.80902777777777779</v>
      </c>
      <c r="N104" s="300">
        <v>0.84722222222222221</v>
      </c>
      <c r="O104" s="292">
        <v>20</v>
      </c>
      <c r="P104" s="298">
        <f>(N104-M104)*24*60</f>
        <v>54.999999999999964</v>
      </c>
      <c r="Q104" s="301">
        <v>0.84722222222222221</v>
      </c>
      <c r="R104" s="301">
        <v>0.88888888888888884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8000</v>
      </c>
      <c r="H105" s="296">
        <f t="shared" si="28"/>
        <v>114285.71428571426</v>
      </c>
      <c r="I105" s="679"/>
      <c r="J105" s="297">
        <v>3</v>
      </c>
      <c r="K105" s="298">
        <f t="shared" si="31"/>
        <v>3000.0000000436557</v>
      </c>
      <c r="L105" s="299">
        <f t="shared" si="29"/>
        <v>1000.0000000145519</v>
      </c>
      <c r="M105" s="300">
        <v>46191.902777777781</v>
      </c>
      <c r="N105" s="300">
        <v>46192.013888888891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1518</v>
      </c>
      <c r="D111" s="822" t="s">
        <v>1459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3370.6363636450997</v>
      </c>
      <c r="L111" s="309">
        <f>AVERAGE(L101:L110)</f>
        <v>991.62878788169951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1243</v>
      </c>
      <c r="H112" s="341">
        <f t="shared" si="13"/>
        <v>20758.099999999999</v>
      </c>
      <c r="I112" s="679"/>
      <c r="J112" s="297">
        <v>3</v>
      </c>
      <c r="K112" s="298">
        <f t="shared" ref="K112:K118" si="32">G112/P112*60</f>
        <v>2983.1999999999916</v>
      </c>
      <c r="L112" s="299">
        <f t="shared" ref="L112:L118" si="33">K112/J112</f>
        <v>994.39999999999725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956</v>
      </c>
      <c r="H113" s="341">
        <f t="shared" si="13"/>
        <v>17380.079999999998</v>
      </c>
      <c r="I113" s="679"/>
      <c r="J113" s="297">
        <v>4</v>
      </c>
      <c r="K113" s="298">
        <f t="shared" si="32"/>
        <v>2867.9999999999873</v>
      </c>
      <c r="L113" s="299">
        <f t="shared" si="33"/>
        <v>716.99999999999682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1043</v>
      </c>
      <c r="H114" s="341">
        <f t="shared" si="13"/>
        <v>18961.739999999998</v>
      </c>
      <c r="I114" s="679"/>
      <c r="J114" s="297">
        <v>3</v>
      </c>
      <c r="K114" s="298">
        <f t="shared" si="32"/>
        <v>2503.1999999999925</v>
      </c>
      <c r="L114" s="299">
        <f t="shared" si="33"/>
        <v>834.39999999999748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5399</v>
      </c>
      <c r="H115" s="341">
        <f t="shared" si="13"/>
        <v>89947.34</v>
      </c>
      <c r="I115" s="679"/>
      <c r="J115" s="297">
        <v>4</v>
      </c>
      <c r="K115" s="298">
        <f t="shared" si="32"/>
        <v>2816.8695652173897</v>
      </c>
      <c r="L115" s="299">
        <f t="shared" si="33"/>
        <v>704.21739130434742</v>
      </c>
      <c r="M115" s="300">
        <v>0.8125</v>
      </c>
      <c r="N115" s="300">
        <v>0.89236111111111116</v>
      </c>
      <c r="O115" s="292">
        <v>20</v>
      </c>
      <c r="P115" s="673">
        <f t="shared" si="34"/>
        <v>115.00000000000007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953</v>
      </c>
      <c r="H116" s="341">
        <f t="shared" si="13"/>
        <v>21234.572727272727</v>
      </c>
      <c r="I116" s="679"/>
      <c r="J116" s="297">
        <v>4</v>
      </c>
      <c r="K116" s="298">
        <f t="shared" si="32"/>
        <v>1905.9999999999966</v>
      </c>
      <c r="L116" s="299">
        <f t="shared" si="33"/>
        <v>476.49999999999915</v>
      </c>
      <c r="M116" s="300">
        <v>0.89930555555555547</v>
      </c>
      <c r="N116" s="343">
        <v>0.92013888888888884</v>
      </c>
      <c r="O116" s="292">
        <v>20</v>
      </c>
      <c r="P116" s="673">
        <f t="shared" si="34"/>
        <v>30.000000000000053</v>
      </c>
      <c r="Q116" s="301">
        <v>0.92013888888888884</v>
      </c>
      <c r="R116" s="301">
        <v>0.96180555555555547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3498</v>
      </c>
      <c r="H117" s="341">
        <f t="shared" ref="H117:H123" si="35">F117*G117</f>
        <v>62582.400000000001</v>
      </c>
      <c r="I117" s="679"/>
      <c r="J117" s="297">
        <v>3</v>
      </c>
      <c r="K117" s="298">
        <f t="shared" si="32"/>
        <v>2998.2857143854417</v>
      </c>
      <c r="L117" s="299">
        <f t="shared" si="33"/>
        <v>999.42857146181393</v>
      </c>
      <c r="M117" s="300">
        <v>46191.96875</v>
      </c>
      <c r="N117" s="300">
        <v>46192.017361111109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811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5209</v>
      </c>
      <c r="H118" s="341">
        <f t="shared" si="35"/>
        <v>73082.26999999999</v>
      </c>
      <c r="I118" s="679"/>
      <c r="J118" s="297">
        <v>3</v>
      </c>
      <c r="K118" s="298">
        <f t="shared" si="32"/>
        <v>2976.5714285714284</v>
      </c>
      <c r="L118" s="299">
        <f t="shared" si="33"/>
        <v>992.19047619047615</v>
      </c>
      <c r="M118" s="300">
        <v>3.125E-2</v>
      </c>
      <c r="N118" s="300">
        <v>0.10416666666666667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811"/>
      <c r="B124" s="293">
        <v>0</v>
      </c>
      <c r="C124" s="6" t="s">
        <v>1525</v>
      </c>
      <c r="D124" s="812" t="s">
        <v>1459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2721.7323868820326</v>
      </c>
      <c r="L124" s="309">
        <f>AVERAGE(L112:L123)</f>
        <v>816.8766341366611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activeCell="AD153" sqref="AD153"/>
      <selection pane="bottomLeft" activeCell="O178" sqref="O17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144067.10000000003</v>
      </c>
      <c r="F1" s="684" t="s">
        <v>3</v>
      </c>
      <c r="G1" s="30">
        <f>SUM(H5:H173)</f>
        <v>5738343.1006203191</v>
      </c>
      <c r="H1" s="699" t="s">
        <v>37</v>
      </c>
      <c r="I1" s="31">
        <f>M17+M30+M43+M56+M69+M82+M95+M108+M121+M134+M147+M160+M173</f>
        <v>196.04960317460319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1421</v>
      </c>
      <c r="Q1" s="938"/>
      <c r="R1" s="938"/>
      <c r="S1" s="938"/>
      <c r="T1" s="938" t="s">
        <v>1423</v>
      </c>
      <c r="U1" s="938"/>
      <c r="V1" s="938"/>
      <c r="W1" s="938"/>
      <c r="X1" s="938"/>
      <c r="Y1" s="938"/>
      <c r="Z1" s="32" t="s">
        <v>1424</v>
      </c>
      <c r="AA1" s="32" t="s">
        <v>1425</v>
      </c>
      <c r="AB1" s="945" t="s">
        <v>1426</v>
      </c>
      <c r="AC1" s="946"/>
      <c r="AD1" s="32" t="s">
        <v>1424</v>
      </c>
      <c r="AE1" s="32" t="s">
        <v>1427</v>
      </c>
      <c r="AF1" s="938" t="s">
        <v>1428</v>
      </c>
      <c r="AG1" s="939"/>
      <c r="AH1" s="939"/>
    </row>
    <row r="2" spans="1:34" ht="26.25" customHeight="1">
      <c r="A2" s="940" t="s">
        <v>1429</v>
      </c>
      <c r="B2" s="940"/>
      <c r="C2" s="700"/>
      <c r="D2" s="700" t="s">
        <v>1431</v>
      </c>
      <c r="E2" s="34">
        <f>AVERAGE(O17,O30,O43,O56,O69,O82,O95,O108,O121,O134,O147,O160,O173)</f>
        <v>122.18658048017832</v>
      </c>
      <c r="F2" s="35" t="s">
        <v>40</v>
      </c>
      <c r="G2" s="36">
        <f>G1/E1</f>
        <v>39.831044705004253</v>
      </c>
      <c r="H2" s="699" t="s">
        <v>41</v>
      </c>
      <c r="I2" s="699">
        <f>COUNT(I5:I173)</f>
        <v>7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4</v>
      </c>
      <c r="AE2" s="38">
        <f>AE17+AE30+AE43+AE56+AE69+AE82+AE95+AE108+AE121+AE134+AE147+AE160+AE173</f>
        <v>1</v>
      </c>
      <c r="AF2" s="939"/>
      <c r="AG2" s="939"/>
      <c r="AH2" s="939"/>
    </row>
    <row r="3" spans="1:34" ht="30.6" customHeight="1">
      <c r="A3" s="879" t="s">
        <v>1433</v>
      </c>
      <c r="B3" s="879" t="s">
        <v>42</v>
      </c>
      <c r="C3" s="936"/>
      <c r="D3" s="879" t="s">
        <v>1435</v>
      </c>
      <c r="E3" s="879"/>
      <c r="F3" s="936" t="s">
        <v>43</v>
      </c>
      <c r="G3" s="928" t="s">
        <v>44</v>
      </c>
      <c r="H3" s="936" t="s">
        <v>45</v>
      </c>
      <c r="I3" s="930" t="s">
        <v>1437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1439</v>
      </c>
      <c r="O3" s="908" t="s">
        <v>1431</v>
      </c>
      <c r="P3" s="934" t="s">
        <v>1441</v>
      </c>
      <c r="Q3" s="908" t="s">
        <v>1431</v>
      </c>
      <c r="R3" s="935" t="s">
        <v>1442</v>
      </c>
      <c r="S3" s="909" t="s">
        <v>1443</v>
      </c>
      <c r="T3" s="928" t="s">
        <v>48</v>
      </c>
      <c r="U3" s="928"/>
      <c r="V3" s="929" t="s">
        <v>49</v>
      </c>
      <c r="W3" s="930" t="s">
        <v>1445</v>
      </c>
      <c r="X3" s="928" t="s">
        <v>1447</v>
      </c>
      <c r="Y3" s="928"/>
      <c r="Z3" s="931" t="s">
        <v>1448</v>
      </c>
      <c r="AA3" s="932"/>
      <c r="AB3" s="941" t="s">
        <v>1449</v>
      </c>
      <c r="AC3" s="942"/>
      <c r="AD3" s="943" t="s">
        <v>1450</v>
      </c>
      <c r="AE3" s="944"/>
      <c r="AF3" s="933" t="s">
        <v>1439</v>
      </c>
      <c r="AG3" s="935" t="s">
        <v>1442</v>
      </c>
      <c r="AH3" s="909" t="s">
        <v>1443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94" t="s">
        <v>50</v>
      </c>
      <c r="U4" s="694" t="s">
        <v>51</v>
      </c>
      <c r="V4" s="928"/>
      <c r="W4" s="930"/>
      <c r="X4" s="684" t="s">
        <v>1452</v>
      </c>
      <c r="Y4" s="684" t="s">
        <v>36</v>
      </c>
      <c r="Z4" s="694" t="s">
        <v>1453</v>
      </c>
      <c r="AA4" s="694" t="s">
        <v>1454</v>
      </c>
      <c r="AB4" s="942"/>
      <c r="AC4" s="942"/>
      <c r="AD4" s="694" t="s">
        <v>1455</v>
      </c>
      <c r="AE4" s="39" t="s">
        <v>1456</v>
      </c>
      <c r="AF4" s="933"/>
      <c r="AG4" s="935"/>
      <c r="AH4" s="909"/>
    </row>
    <row r="5" spans="1:34" ht="18.75" customHeight="1">
      <c r="A5" s="925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4855</v>
      </c>
      <c r="H5" s="45">
        <f t="shared" ref="H5:H16" si="0">F5*G5</f>
        <v>183664.65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2368.2926829268281</v>
      </c>
      <c r="O5" s="47">
        <f t="shared" ref="O5:O11" si="2">N5/M5</f>
        <v>118.4146341463414</v>
      </c>
      <c r="P5" s="48">
        <f t="shared" ref="P5:P11" si="3">M5-J5</f>
        <v>0</v>
      </c>
      <c r="Q5" s="49">
        <f t="shared" ref="Q5:Q11" si="4">O5-L5</f>
        <v>-1.5853658536586011</v>
      </c>
      <c r="R5" s="686">
        <f t="shared" ref="R5:R11" si="5">O5/L5</f>
        <v>0.98678861788617833</v>
      </c>
      <c r="S5" s="894">
        <f>R17</f>
        <v>0.92565557092818374</v>
      </c>
      <c r="T5" s="89">
        <v>0.25</v>
      </c>
      <c r="U5" s="89">
        <v>0.3354166666666667</v>
      </c>
      <c r="V5" s="684">
        <v>5</v>
      </c>
      <c r="W5" s="695">
        <f>(U5-T5)*24*60</f>
        <v>123.00000000000004</v>
      </c>
      <c r="X5" s="684"/>
      <c r="Y5" s="684"/>
      <c r="Z5" s="51"/>
      <c r="AA5" s="51"/>
      <c r="AB5" s="879"/>
      <c r="AC5" s="879"/>
      <c r="AD5" s="52"/>
      <c r="AE5" s="52"/>
      <c r="AF5" s="48">
        <f t="shared" ref="AF5:AF70" si="6">N5-K5</f>
        <v>-31.707317073171907</v>
      </c>
      <c r="AG5" s="686">
        <f t="shared" ref="AG5:AG70" si="7">N5/K5</f>
        <v>0.98678861788617833</v>
      </c>
      <c r="AH5" s="894">
        <f>AG17</f>
        <v>0.92672362630448835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2790</v>
      </c>
      <c r="H6" s="45">
        <f t="shared" si="0"/>
        <v>130934.7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2262.162162162163</v>
      </c>
      <c r="O6" s="47">
        <f t="shared" si="2"/>
        <v>107.72200772200776</v>
      </c>
      <c r="P6" s="48">
        <f t="shared" si="3"/>
        <v>0</v>
      </c>
      <c r="Q6" s="49">
        <f t="shared" si="4"/>
        <v>-6.5637065637065319</v>
      </c>
      <c r="R6" s="686">
        <f t="shared" si="5"/>
        <v>0.94256756756756788</v>
      </c>
      <c r="S6" s="894"/>
      <c r="T6" s="89">
        <v>0.35069444444444448</v>
      </c>
      <c r="U6" s="89">
        <v>0.40208333333333335</v>
      </c>
      <c r="V6" s="684">
        <v>22</v>
      </c>
      <c r="W6" s="695">
        <f t="shared" ref="W6:W17" si="8">(U6-T6)*24*60</f>
        <v>73.999999999999972</v>
      </c>
      <c r="X6" s="53">
        <v>0.34027777777777773</v>
      </c>
      <c r="Y6" s="53">
        <v>0.35000000000000003</v>
      </c>
      <c r="Z6" s="54"/>
      <c r="AA6" s="54"/>
      <c r="AB6" s="879"/>
      <c r="AC6" s="879"/>
      <c r="AD6" s="682"/>
      <c r="AE6" s="682"/>
      <c r="AF6" s="48">
        <f t="shared" si="6"/>
        <v>-137.83783783783701</v>
      </c>
      <c r="AG6" s="686">
        <f t="shared" si="7"/>
        <v>0.94256756756756788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995</v>
      </c>
      <c r="H7" s="45">
        <f t="shared" si="0"/>
        <v>38795.050000000003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2388.0000000000009</v>
      </c>
      <c r="O7" s="47">
        <f t="shared" si="2"/>
        <v>132.66666666666671</v>
      </c>
      <c r="P7" s="48">
        <f t="shared" si="3"/>
        <v>0</v>
      </c>
      <c r="Q7" s="49">
        <f t="shared" si="4"/>
        <v>-10.166666666666629</v>
      </c>
      <c r="R7" s="686">
        <f t="shared" si="5"/>
        <v>0.92882147024504114</v>
      </c>
      <c r="S7" s="894"/>
      <c r="T7" s="89">
        <v>0.40694444444444444</v>
      </c>
      <c r="U7" s="89">
        <v>0.42430555555555555</v>
      </c>
      <c r="V7" s="684">
        <v>7</v>
      </c>
      <c r="W7" s="695">
        <f t="shared" si="8"/>
        <v>24.999999999999993</v>
      </c>
      <c r="X7" s="53"/>
      <c r="Y7" s="53"/>
      <c r="Z7" s="54"/>
      <c r="AA7" s="54"/>
      <c r="AB7" s="879"/>
      <c r="AC7" s="879"/>
      <c r="AD7" s="682"/>
      <c r="AE7" s="682"/>
      <c r="AF7" s="48">
        <f t="shared" si="6"/>
        <v>-182.99999999999909</v>
      </c>
      <c r="AG7" s="686">
        <f t="shared" si="7"/>
        <v>0.92882147024504125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2807</v>
      </c>
      <c r="H8" s="45">
        <f t="shared" si="0"/>
        <v>100743.23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2339.1666666666674</v>
      </c>
      <c r="O8" s="47">
        <f t="shared" si="2"/>
        <v>129.95370370370375</v>
      </c>
      <c r="P8" s="48">
        <f t="shared" si="3"/>
        <v>0</v>
      </c>
      <c r="Q8" s="49">
        <f t="shared" si="4"/>
        <v>-12.879629629629591</v>
      </c>
      <c r="R8" s="686">
        <f t="shared" si="5"/>
        <v>0.90982756385323504</v>
      </c>
      <c r="S8" s="894"/>
      <c r="T8" s="89">
        <v>0.46527777777777773</v>
      </c>
      <c r="U8" s="89">
        <v>0.51527777777777772</v>
      </c>
      <c r="V8" s="684">
        <v>6</v>
      </c>
      <c r="W8" s="695">
        <f t="shared" si="8"/>
        <v>71.999999999999986</v>
      </c>
      <c r="X8" s="53"/>
      <c r="Y8" s="53"/>
      <c r="Z8" s="54"/>
      <c r="AA8" s="54"/>
      <c r="AB8" s="879"/>
      <c r="AC8" s="879"/>
      <c r="AD8" s="682"/>
      <c r="AE8" s="682"/>
      <c r="AF8" s="48">
        <f t="shared" si="6"/>
        <v>-231.83333333333258</v>
      </c>
      <c r="AG8" s="686">
        <f t="shared" si="7"/>
        <v>0.90982756385323504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1393</v>
      </c>
      <c r="H9" s="45">
        <f t="shared" si="0"/>
        <v>40201.979999999996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2321.6666666666647</v>
      </c>
      <c r="O9" s="47">
        <f t="shared" si="2"/>
        <v>136.56862745098027</v>
      </c>
      <c r="P9" s="48">
        <f t="shared" si="3"/>
        <v>0</v>
      </c>
      <c r="Q9" s="49">
        <f t="shared" si="4"/>
        <v>-14.666666666666799</v>
      </c>
      <c r="R9" s="686">
        <f t="shared" si="5"/>
        <v>0.90302087384934437</v>
      </c>
      <c r="S9" s="894"/>
      <c r="T9" s="89">
        <v>0.52013888888888882</v>
      </c>
      <c r="U9" s="89">
        <v>0.54513888888888884</v>
      </c>
      <c r="V9" s="684">
        <v>7</v>
      </c>
      <c r="W9" s="695">
        <f t="shared" si="8"/>
        <v>36.000000000000028</v>
      </c>
      <c r="X9" s="53"/>
      <c r="Y9" s="53"/>
      <c r="Z9" s="54"/>
      <c r="AA9" s="54"/>
      <c r="AB9" s="879"/>
      <c r="AC9" s="879"/>
      <c r="AD9" s="682"/>
      <c r="AE9" s="682"/>
      <c r="AF9" s="48">
        <f t="shared" si="6"/>
        <v>-249.3333333333353</v>
      </c>
      <c r="AG9" s="686">
        <f t="shared" si="7"/>
        <v>0.90302087384934449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2110</v>
      </c>
      <c r="H10" s="45">
        <f t="shared" si="0"/>
        <v>65642.100000000006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2532.0000000000005</v>
      </c>
      <c r="O10" s="47">
        <f t="shared" si="2"/>
        <v>140.66666666666669</v>
      </c>
      <c r="P10" s="48">
        <f t="shared" si="3"/>
        <v>0</v>
      </c>
      <c r="Q10" s="49">
        <f t="shared" si="4"/>
        <v>-13.166666666666657</v>
      </c>
      <c r="R10" s="686">
        <f t="shared" si="5"/>
        <v>0.91440953412784409</v>
      </c>
      <c r="S10" s="895"/>
      <c r="T10" s="89">
        <v>0.55069444444444438</v>
      </c>
      <c r="U10" s="89">
        <v>0.58541666666666659</v>
      </c>
      <c r="V10" s="684">
        <v>8</v>
      </c>
      <c r="W10" s="695">
        <f t="shared" si="8"/>
        <v>49.999999999999986</v>
      </c>
      <c r="X10" s="53"/>
      <c r="Y10" s="53"/>
      <c r="Z10" s="54"/>
      <c r="AA10" s="54"/>
      <c r="AB10" s="879"/>
      <c r="AC10" s="879"/>
      <c r="AD10" s="682"/>
      <c r="AE10" s="682"/>
      <c r="AF10" s="48">
        <f t="shared" si="6"/>
        <v>-236.99999999999955</v>
      </c>
      <c r="AG10" s="686">
        <f t="shared" si="7"/>
        <v>0.9144095341278442</v>
      </c>
      <c r="AH10" s="895"/>
    </row>
    <row r="11" spans="1:34" ht="19.2" customHeight="1">
      <c r="A11" s="927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3356</v>
      </c>
      <c r="H11" s="45">
        <f t="shared" si="0"/>
        <v>126856.79999999999</v>
      </c>
      <c r="I11" s="695"/>
      <c r="J11" s="46">
        <v>20</v>
      </c>
      <c r="K11" s="44">
        <v>2769</v>
      </c>
      <c r="L11" s="47">
        <v>138.44999999999999</v>
      </c>
      <c r="M11" s="696">
        <v>20</v>
      </c>
      <c r="N11" s="44">
        <f t="shared" si="1"/>
        <v>2516.9999999999991</v>
      </c>
      <c r="O11" s="47">
        <f t="shared" si="2"/>
        <v>125.84999999999995</v>
      </c>
      <c r="P11" s="48">
        <f t="shared" si="3"/>
        <v>0</v>
      </c>
      <c r="Q11" s="49">
        <f t="shared" si="4"/>
        <v>-12.600000000000037</v>
      </c>
      <c r="R11" s="686">
        <f t="shared" si="5"/>
        <v>0.90899241603466929</v>
      </c>
      <c r="S11" s="895"/>
      <c r="T11" s="89">
        <v>0.60069444444444431</v>
      </c>
      <c r="U11" s="89">
        <v>0.65624999999999989</v>
      </c>
      <c r="V11" s="684">
        <v>22</v>
      </c>
      <c r="W11" s="695">
        <f t="shared" si="8"/>
        <v>80.000000000000028</v>
      </c>
      <c r="X11" s="53">
        <v>0.59027777777777779</v>
      </c>
      <c r="Y11" s="53">
        <v>0.6</v>
      </c>
      <c r="Z11" s="54"/>
      <c r="AA11" s="54"/>
      <c r="AB11" s="879"/>
      <c r="AC11" s="879"/>
      <c r="AD11" s="682"/>
      <c r="AE11" s="682"/>
      <c r="AF11" s="48">
        <f t="shared" si="6"/>
        <v>-252.00000000000091</v>
      </c>
      <c r="AG11" s="686">
        <f t="shared" si="7"/>
        <v>0.90899241603466918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895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879"/>
      <c r="AC12" s="879"/>
      <c r="AD12" s="682"/>
      <c r="AE12" s="682"/>
      <c r="AF12" s="48">
        <f t="shared" si="6"/>
        <v>0</v>
      </c>
      <c r="AG12" s="686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895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879"/>
      <c r="AC13" s="879"/>
      <c r="AD13" s="682"/>
      <c r="AE13" s="682"/>
      <c r="AF13" s="48">
        <f t="shared" si="6"/>
        <v>0</v>
      </c>
      <c r="AG13" s="68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895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879"/>
      <c r="AC14" s="879"/>
      <c r="AD14" s="682"/>
      <c r="AE14" s="682"/>
      <c r="AF14" s="48">
        <f t="shared" si="6"/>
        <v>0</v>
      </c>
      <c r="AG14" s="68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895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879"/>
      <c r="AC15" s="879"/>
      <c r="AD15" s="682"/>
      <c r="AE15" s="682"/>
      <c r="AF15" s="48">
        <f t="shared" si="6"/>
        <v>0</v>
      </c>
      <c r="AG15" s="68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895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879"/>
      <c r="AC16" s="879"/>
      <c r="AD16" s="682"/>
      <c r="AE16" s="682"/>
      <c r="AF16" s="48">
        <f t="shared" si="6"/>
        <v>0</v>
      </c>
      <c r="AG16" s="68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1458</v>
      </c>
      <c r="D17" s="889" t="s">
        <v>1460</v>
      </c>
      <c r="E17" s="889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2389.7554540603314</v>
      </c>
      <c r="O17" s="73">
        <f t="shared" si="9"/>
        <v>127.40604376519521</v>
      </c>
      <c r="P17" s="65">
        <f t="shared" ref="P17:P24" si="10">M17-J17</f>
        <v>0</v>
      </c>
      <c r="Q17" s="74">
        <f t="shared" ref="Q17:Q24" si="11">O17-L17</f>
        <v>-10.232671720999278</v>
      </c>
      <c r="R17" s="75">
        <f>O17/L17</f>
        <v>0.92565557092818374</v>
      </c>
      <c r="S17" s="895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0</v>
      </c>
      <c r="AF17" s="65">
        <f t="shared" si="6"/>
        <v>-188.95883165395435</v>
      </c>
      <c r="AG17" s="687">
        <f t="shared" si="7"/>
        <v>0.92672362630448835</v>
      </c>
      <c r="AH17" s="895"/>
    </row>
    <row r="18" spans="1:34" ht="19.2" customHeight="1">
      <c r="A18" s="877" t="s">
        <v>1461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872</v>
      </c>
      <c r="H18" s="84">
        <f t="shared" ref="H18:H29" si="12">F18*G18</f>
        <v>23980</v>
      </c>
      <c r="I18" s="6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1585.4545454545455</v>
      </c>
      <c r="O18" s="86">
        <f t="shared" ref="O18:O24" si="14">N18/M18</f>
        <v>132.12121212121212</v>
      </c>
      <c r="P18" s="54">
        <f t="shared" si="10"/>
        <v>0</v>
      </c>
      <c r="Q18" s="88">
        <f t="shared" si="11"/>
        <v>-34.545454545454533</v>
      </c>
      <c r="R18" s="683">
        <f t="shared" ref="R18:R24" si="15">O18/L18</f>
        <v>0.79272727272727284</v>
      </c>
      <c r="S18" s="878">
        <f>R30</f>
        <v>0.89867795291958674</v>
      </c>
      <c r="T18" s="89">
        <v>0.125</v>
      </c>
      <c r="U18" s="89">
        <v>0.14791666666666667</v>
      </c>
      <c r="V18" s="682">
        <v>5</v>
      </c>
      <c r="W18" s="90">
        <f>(U18-T18)*24*60</f>
        <v>33</v>
      </c>
      <c r="X18" s="86"/>
      <c r="Y18" s="86"/>
      <c r="Z18" s="54"/>
      <c r="AA18" s="54"/>
      <c r="AB18" s="879"/>
      <c r="AC18" s="879"/>
      <c r="AD18" s="682"/>
      <c r="AE18" s="682"/>
      <c r="AF18" s="91">
        <f t="shared" si="6"/>
        <v>-414.5454545454545</v>
      </c>
      <c r="AG18" s="92">
        <f t="shared" si="7"/>
        <v>0.79272727272727272</v>
      </c>
      <c r="AH18" s="920">
        <f>AG30</f>
        <v>0.90615458247732772</v>
      </c>
    </row>
    <row r="19" spans="1:34" ht="19.2" customHeight="1">
      <c r="A19" s="877"/>
      <c r="B19" s="692" t="s">
        <v>127</v>
      </c>
      <c r="C19" s="691"/>
      <c r="D19" s="82" t="s">
        <v>60</v>
      </c>
      <c r="E19" s="83"/>
      <c r="F19" s="355">
        <v>36.86</v>
      </c>
      <c r="G19" s="57">
        <v>2759.3999999999996</v>
      </c>
      <c r="H19" s="84">
        <f t="shared" si="12"/>
        <v>101711.48399999998</v>
      </c>
      <c r="I19" s="682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2237.3513513513522</v>
      </c>
      <c r="O19" s="95">
        <f t="shared" si="14"/>
        <v>124.29729729729735</v>
      </c>
      <c r="P19" s="54">
        <f t="shared" si="10"/>
        <v>0</v>
      </c>
      <c r="Q19" s="88">
        <f t="shared" si="11"/>
        <v>-9.0360360360359948</v>
      </c>
      <c r="R19" s="683">
        <f t="shared" si="15"/>
        <v>0.93222972972973006</v>
      </c>
      <c r="S19" s="878"/>
      <c r="T19" s="89">
        <v>0.15277777777777779</v>
      </c>
      <c r="U19" s="89">
        <v>0.20416666666666666</v>
      </c>
      <c r="V19" s="682">
        <v>7</v>
      </c>
      <c r="W19" s="90">
        <f>(U19-T19)*24*60</f>
        <v>73.999999999999972</v>
      </c>
      <c r="X19" s="96"/>
      <c r="Y19" s="96"/>
      <c r="Z19" s="54"/>
      <c r="AA19" s="54"/>
      <c r="AB19" s="879"/>
      <c r="AC19" s="879"/>
      <c r="AD19" s="682">
        <v>1</v>
      </c>
      <c r="AE19" s="682"/>
      <c r="AF19" s="48">
        <f t="shared" si="6"/>
        <v>-162.64864864864785</v>
      </c>
      <c r="AG19" s="686">
        <f t="shared" si="7"/>
        <v>0.93222972972973006</v>
      </c>
      <c r="AH19" s="921"/>
    </row>
    <row r="20" spans="1:34" ht="19.2" customHeight="1">
      <c r="A20" s="877"/>
      <c r="B20" s="692" t="s">
        <v>129</v>
      </c>
      <c r="C20" s="55"/>
      <c r="D20" s="42" t="s">
        <v>62</v>
      </c>
      <c r="E20" s="83"/>
      <c r="F20" s="355">
        <v>38.39</v>
      </c>
      <c r="G20" s="57">
        <v>1546</v>
      </c>
      <c r="H20" s="84">
        <f t="shared" si="12"/>
        <v>59350.94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1405.4545454545455</v>
      </c>
      <c r="O20" s="95">
        <f t="shared" si="14"/>
        <v>82.673796791443849</v>
      </c>
      <c r="P20" s="54">
        <f t="shared" si="10"/>
        <v>0</v>
      </c>
      <c r="Q20" s="88">
        <f t="shared" si="11"/>
        <v>-9.3850267379679195</v>
      </c>
      <c r="R20" s="683">
        <f t="shared" si="15"/>
        <v>0.89805402265466161</v>
      </c>
      <c r="S20" s="878"/>
      <c r="T20" s="89">
        <v>0.22013888888888888</v>
      </c>
      <c r="U20" s="89">
        <v>0.26597222222222222</v>
      </c>
      <c r="V20" s="682">
        <v>23</v>
      </c>
      <c r="W20" s="90">
        <f t="shared" ref="W20:W29" si="16">(U20-T20)*24*60</f>
        <v>66</v>
      </c>
      <c r="X20" s="96">
        <v>0.20833333333333334</v>
      </c>
      <c r="Y20" s="96">
        <v>0.21875</v>
      </c>
      <c r="Z20" s="54"/>
      <c r="AA20" s="54"/>
      <c r="AB20" s="879"/>
      <c r="AC20" s="879"/>
      <c r="AD20" s="682"/>
      <c r="AE20" s="682"/>
      <c r="AF20" s="91">
        <f t="shared" si="6"/>
        <v>-159.5454545454545</v>
      </c>
      <c r="AG20" s="92">
        <f t="shared" si="7"/>
        <v>0.89805402265466161</v>
      </c>
      <c r="AH20" s="921"/>
    </row>
    <row r="21" spans="1:34" ht="19.2" customHeight="1">
      <c r="A21" s="877"/>
      <c r="B21" s="692" t="s">
        <v>129</v>
      </c>
      <c r="C21" s="97"/>
      <c r="D21" s="98" t="s">
        <v>817</v>
      </c>
      <c r="E21" s="43"/>
      <c r="F21" s="355">
        <v>49.91</v>
      </c>
      <c r="G21" s="44">
        <v>2282.4</v>
      </c>
      <c r="H21" s="84">
        <f t="shared" si="12"/>
        <v>113914.584</v>
      </c>
      <c r="I21" s="684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1456.8510638297876</v>
      </c>
      <c r="O21" s="95">
        <f t="shared" si="14"/>
        <v>85.697121401752213</v>
      </c>
      <c r="P21" s="54">
        <f t="shared" si="10"/>
        <v>0</v>
      </c>
      <c r="Q21" s="88">
        <f t="shared" si="11"/>
        <v>-6.3617021276595551</v>
      </c>
      <c r="R21" s="683">
        <f t="shared" si="15"/>
        <v>0.93089524845353833</v>
      </c>
      <c r="S21" s="878"/>
      <c r="T21" s="89">
        <v>0.27152777777777776</v>
      </c>
      <c r="U21" s="89">
        <v>0.33680555555555552</v>
      </c>
      <c r="V21" s="682">
        <v>8</v>
      </c>
      <c r="W21" s="90">
        <f t="shared" si="16"/>
        <v>93.999999999999986</v>
      </c>
      <c r="X21" s="96"/>
      <c r="Y21" s="96"/>
      <c r="Z21" s="54"/>
      <c r="AA21" s="54"/>
      <c r="AB21" s="879"/>
      <c r="AC21" s="879"/>
      <c r="AD21" s="682"/>
      <c r="AE21" s="682"/>
      <c r="AF21" s="48">
        <f t="shared" si="6"/>
        <v>-108.14893617021244</v>
      </c>
      <c r="AG21" s="686">
        <f t="shared" si="7"/>
        <v>0.93089524845353833</v>
      </c>
      <c r="AH21" s="922"/>
    </row>
    <row r="22" spans="1:34" ht="19.2" customHeight="1">
      <c r="A22" s="877"/>
      <c r="B22" s="692" t="s">
        <v>129</v>
      </c>
      <c r="C22" s="97"/>
      <c r="D22" s="42" t="s">
        <v>210</v>
      </c>
      <c r="E22" s="43"/>
      <c r="F22" s="355">
        <v>44.3</v>
      </c>
      <c r="G22" s="44">
        <v>2370</v>
      </c>
      <c r="H22" s="84">
        <f t="shared" si="12"/>
        <v>104991</v>
      </c>
      <c r="I22" s="684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1465.9793814432992</v>
      </c>
      <c r="O22" s="95">
        <f t="shared" si="14"/>
        <v>81.443298969072174</v>
      </c>
      <c r="P22" s="54">
        <f t="shared" si="10"/>
        <v>0</v>
      </c>
      <c r="Q22" s="88">
        <f t="shared" si="11"/>
        <v>-5.5011454753722688</v>
      </c>
      <c r="R22" s="683">
        <f t="shared" si="15"/>
        <v>0.93672803926089399</v>
      </c>
      <c r="S22" s="878"/>
      <c r="T22" s="89">
        <v>0.34166666666666662</v>
      </c>
      <c r="U22" s="89">
        <v>0.40902777777777771</v>
      </c>
      <c r="V22" s="682">
        <v>7</v>
      </c>
      <c r="W22" s="90">
        <f t="shared" si="16"/>
        <v>96.999999999999972</v>
      </c>
      <c r="X22" s="96"/>
      <c r="Y22" s="96"/>
      <c r="Z22" s="54"/>
      <c r="AA22" s="54"/>
      <c r="AB22" s="879"/>
      <c r="AC22" s="879"/>
      <c r="AD22" s="682"/>
      <c r="AE22" s="682"/>
      <c r="AF22" s="91">
        <f t="shared" si="6"/>
        <v>-99.020618556700811</v>
      </c>
      <c r="AG22" s="92">
        <f t="shared" si="7"/>
        <v>0.9367280392608941</v>
      </c>
      <c r="AH22" s="922"/>
    </row>
    <row r="23" spans="1:34" ht="19.2" customHeight="1">
      <c r="A23" s="877"/>
      <c r="B23" s="692" t="s">
        <v>127</v>
      </c>
      <c r="C23" s="97"/>
      <c r="D23" s="42" t="s">
        <v>54</v>
      </c>
      <c r="E23" s="43"/>
      <c r="F23" s="355">
        <v>38.479999999999997</v>
      </c>
      <c r="G23" s="44">
        <v>2770</v>
      </c>
      <c r="H23" s="84">
        <f t="shared" si="12"/>
        <v>106589.59999999999</v>
      </c>
      <c r="I23" s="684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2556.9230769230762</v>
      </c>
      <c r="O23" s="95">
        <f t="shared" si="14"/>
        <v>134.57489878542506</v>
      </c>
      <c r="P23" s="54">
        <f t="shared" si="10"/>
        <v>0</v>
      </c>
      <c r="Q23" s="88">
        <f t="shared" si="11"/>
        <v>-11.161943319838088</v>
      </c>
      <c r="R23" s="683">
        <f t="shared" si="15"/>
        <v>0.92341028419034898</v>
      </c>
      <c r="S23" s="878"/>
      <c r="T23" s="89">
        <v>0.4499999999999999</v>
      </c>
      <c r="U23" s="89">
        <v>0.4951388888888888</v>
      </c>
      <c r="V23" s="682">
        <v>6</v>
      </c>
      <c r="W23" s="90">
        <f t="shared" si="16"/>
        <v>65.000000000000014</v>
      </c>
      <c r="X23" s="96"/>
      <c r="Y23" s="96"/>
      <c r="Z23" s="54"/>
      <c r="AA23" s="54"/>
      <c r="AB23" s="879"/>
      <c r="AC23" s="879"/>
      <c r="AD23" s="682"/>
      <c r="AE23" s="682"/>
      <c r="AF23" s="48">
        <f t="shared" si="6"/>
        <v>-212.07692307692378</v>
      </c>
      <c r="AG23" s="686">
        <f t="shared" si="7"/>
        <v>0.92341028419034898</v>
      </c>
      <c r="AH23" s="922"/>
    </row>
    <row r="24" spans="1:34" ht="19.2" customHeight="1">
      <c r="A24" s="877"/>
      <c r="B24" s="692" t="s">
        <v>127</v>
      </c>
      <c r="C24" s="81"/>
      <c r="D24" s="82" t="s">
        <v>60</v>
      </c>
      <c r="E24" s="83"/>
      <c r="F24" s="355">
        <v>36.86</v>
      </c>
      <c r="G24" s="57">
        <v>1182.5999999999999</v>
      </c>
      <c r="H24" s="84">
        <f t="shared" si="12"/>
        <v>43590.635999999999</v>
      </c>
      <c r="I24" s="684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2217.3749999999968</v>
      </c>
      <c r="O24" s="95">
        <f t="shared" si="14"/>
        <v>123.18749999999983</v>
      </c>
      <c r="P24" s="54">
        <f t="shared" si="10"/>
        <v>0</v>
      </c>
      <c r="Q24" s="88">
        <f t="shared" si="11"/>
        <v>-10.145833333333513</v>
      </c>
      <c r="R24" s="683">
        <f t="shared" si="15"/>
        <v>0.92390624999999871</v>
      </c>
      <c r="S24" s="878"/>
      <c r="T24" s="89">
        <v>0.49999999999999989</v>
      </c>
      <c r="U24" s="89">
        <v>0.52222222222222214</v>
      </c>
      <c r="V24" s="682">
        <v>7</v>
      </c>
      <c r="W24" s="90">
        <f t="shared" si="16"/>
        <v>32.000000000000043</v>
      </c>
      <c r="X24" s="96"/>
      <c r="Y24" s="96"/>
      <c r="Z24" s="54"/>
      <c r="AA24" s="54"/>
      <c r="AB24" s="879"/>
      <c r="AC24" s="879"/>
      <c r="AD24" s="682"/>
      <c r="AE24" s="682"/>
      <c r="AF24" s="91">
        <f t="shared" si="6"/>
        <v>-182.62500000000318</v>
      </c>
      <c r="AG24" s="92">
        <f t="shared" si="7"/>
        <v>0.92390624999999871</v>
      </c>
      <c r="AH24" s="922"/>
    </row>
    <row r="25" spans="1:34" ht="19.2" customHeight="1">
      <c r="A25" s="877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878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879"/>
      <c r="AC25" s="879"/>
      <c r="AD25" s="682"/>
      <c r="AE25" s="682"/>
      <c r="AF25" s="48">
        <f t="shared" si="6"/>
        <v>0</v>
      </c>
      <c r="AG25" s="686" t="e">
        <f t="shared" si="7"/>
        <v>#DIV/0!</v>
      </c>
      <c r="AH25" s="922"/>
    </row>
    <row r="26" spans="1:34" ht="19.2" customHeight="1">
      <c r="A26" s="877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878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879"/>
      <c r="AC26" s="879"/>
      <c r="AD26" s="682"/>
      <c r="AE26" s="68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878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879"/>
      <c r="AC27" s="879"/>
      <c r="AD27" s="682"/>
      <c r="AE27" s="682"/>
      <c r="AF27" s="48">
        <f t="shared" si="6"/>
        <v>0</v>
      </c>
      <c r="AG27" s="68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878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879"/>
      <c r="AC28" s="879"/>
      <c r="AD28" s="682"/>
      <c r="AE28" s="68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878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879"/>
      <c r="AC29" s="879"/>
      <c r="AD29" s="682"/>
      <c r="AE29" s="682"/>
      <c r="AF29" s="48">
        <f t="shared" si="6"/>
        <v>0</v>
      </c>
      <c r="AG29" s="686"/>
      <c r="AH29" s="922"/>
    </row>
    <row r="30" spans="1:34" ht="19.2" customHeight="1">
      <c r="A30" s="877"/>
      <c r="B30" s="99">
        <v>0</v>
      </c>
      <c r="C30" s="100" t="s">
        <v>1462</v>
      </c>
      <c r="D30" s="924" t="s">
        <v>1460</v>
      </c>
      <c r="E30" s="92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1846.4841377795146</v>
      </c>
      <c r="O30" s="104">
        <f t="shared" si="17"/>
        <v>109.14216076660036</v>
      </c>
      <c r="P30" s="54">
        <f t="shared" ref="P30:P39" si="18">M30-J30</f>
        <v>0</v>
      </c>
      <c r="Q30" s="88">
        <f t="shared" ref="Q30:Q39" si="19">O30-L30</f>
        <v>-12.30530593938029</v>
      </c>
      <c r="R30" s="105">
        <f t="shared" ref="R30:R39" si="20">O30/L30</f>
        <v>0.89867795291958674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-191.23014793477114</v>
      </c>
      <c r="AG30" s="109">
        <f t="shared" ref="AG30" si="21">N30/K30</f>
        <v>0.90615458247732772</v>
      </c>
      <c r="AH30" s="923"/>
    </row>
    <row r="31" spans="1:34" ht="19.2" customHeight="1">
      <c r="A31" s="914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1311.7</v>
      </c>
      <c r="H31" s="112">
        <f t="shared" ref="H31:H40" si="22">F31*G31</f>
        <v>34760.050000000003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1430.9454545454544</v>
      </c>
      <c r="O31" s="115">
        <f t="shared" ref="O31:O39" si="24">N31/M31</f>
        <v>119.24545454545454</v>
      </c>
      <c r="P31" s="116">
        <f t="shared" si="18"/>
        <v>0</v>
      </c>
      <c r="Q31" s="117">
        <f t="shared" si="19"/>
        <v>-47.421212121212122</v>
      </c>
      <c r="R31" s="685">
        <f t="shared" si="20"/>
        <v>0.71547272727272726</v>
      </c>
      <c r="S31" s="915">
        <f>R43</f>
        <v>0.83685786079133329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-569.05454545454563</v>
      </c>
      <c r="AG31" s="120">
        <f t="shared" si="7"/>
        <v>0.71547272727272715</v>
      </c>
      <c r="AH31" s="893">
        <f>AG43</f>
        <v>0.82953303061487171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1739</v>
      </c>
      <c r="H32" s="84">
        <f t="shared" si="22"/>
        <v>61438.869999999995</v>
      </c>
      <c r="I32" s="69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1863.2142857142856</v>
      </c>
      <c r="O32" s="47">
        <f t="shared" si="24"/>
        <v>155.26785714285714</v>
      </c>
      <c r="P32" s="116">
        <f t="shared" si="18"/>
        <v>0</v>
      </c>
      <c r="Q32" s="49">
        <f t="shared" si="19"/>
        <v>-21.232142857142861</v>
      </c>
      <c r="R32" s="686">
        <f t="shared" si="20"/>
        <v>0.87970457304734928</v>
      </c>
      <c r="S32" s="878"/>
      <c r="T32" s="89">
        <v>0.16805555555555557</v>
      </c>
      <c r="U32" s="89">
        <v>0.20694444444444446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879"/>
      <c r="AC32" s="879"/>
      <c r="AD32" s="682"/>
      <c r="AE32" s="682"/>
      <c r="AF32" s="48">
        <f t="shared" si="6"/>
        <v>-254.78571428571445</v>
      </c>
      <c r="AG32" s="686">
        <f t="shared" si="7"/>
        <v>0.87970457304734917</v>
      </c>
      <c r="AH32" s="894"/>
    </row>
    <row r="33" spans="1:34" ht="19.2" customHeight="1">
      <c r="A33" s="907"/>
      <c r="B33" s="121" t="s">
        <v>132</v>
      </c>
      <c r="C33" s="682"/>
      <c r="D33" s="42" t="s">
        <v>144</v>
      </c>
      <c r="E33" s="83"/>
      <c r="F33" s="355">
        <v>54.09</v>
      </c>
      <c r="G33" s="134">
        <v>444.6</v>
      </c>
      <c r="H33" s="84">
        <f t="shared" si="22"/>
        <v>24048.414000000004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1270.2857142857138</v>
      </c>
      <c r="O33" s="47">
        <f t="shared" si="24"/>
        <v>79.39285714285711</v>
      </c>
      <c r="P33" s="116">
        <f t="shared" si="18"/>
        <v>0</v>
      </c>
      <c r="Q33" s="49">
        <f t="shared" si="19"/>
        <v>-14.35714285714289</v>
      </c>
      <c r="R33" s="686">
        <f t="shared" si="20"/>
        <v>0.84685714285714253</v>
      </c>
      <c r="S33" s="878"/>
      <c r="T33" s="89">
        <v>0.22222222222222224</v>
      </c>
      <c r="U33" s="89">
        <v>0.23680555555555557</v>
      </c>
      <c r="V33" s="142">
        <v>22</v>
      </c>
      <c r="W33" s="90">
        <f t="shared" si="25"/>
        <v>21.000000000000007</v>
      </c>
      <c r="X33" s="123">
        <v>0.21111111111111111</v>
      </c>
      <c r="Y33" s="123">
        <v>0.22083333333333333</v>
      </c>
      <c r="Z33" s="124"/>
      <c r="AA33" s="124"/>
      <c r="AB33" s="879"/>
      <c r="AC33" s="879"/>
      <c r="AD33" s="682"/>
      <c r="AE33" s="682"/>
      <c r="AF33" s="48">
        <f t="shared" si="6"/>
        <v>-229.71428571428623</v>
      </c>
      <c r="AG33" s="125">
        <f t="shared" si="7"/>
        <v>0.84685714285714253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1144</v>
      </c>
      <c r="H34" s="84">
        <f t="shared" si="22"/>
        <v>64555.92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1320.0000000000007</v>
      </c>
      <c r="O34" s="47">
        <f t="shared" si="24"/>
        <v>73.333333333333371</v>
      </c>
      <c r="P34" s="116">
        <f t="shared" si="18"/>
        <v>0</v>
      </c>
      <c r="Q34" s="49">
        <f t="shared" si="19"/>
        <v>-13.611111111111072</v>
      </c>
      <c r="R34" s="686">
        <f t="shared" si="20"/>
        <v>0.84345047923322725</v>
      </c>
      <c r="S34" s="878"/>
      <c r="T34" s="89">
        <v>0.24236111111111114</v>
      </c>
      <c r="U34" s="89">
        <v>0.27847222222222223</v>
      </c>
      <c r="V34" s="137">
        <v>8</v>
      </c>
      <c r="W34" s="90">
        <f t="shared" si="25"/>
        <v>51.999999999999972</v>
      </c>
      <c r="X34" s="123"/>
      <c r="Y34" s="123"/>
      <c r="Z34" s="124"/>
      <c r="AA34" s="124"/>
      <c r="AB34" s="879"/>
      <c r="AC34" s="879"/>
      <c r="AD34" s="682"/>
      <c r="AE34" s="682"/>
      <c r="AF34" s="48">
        <f t="shared" si="6"/>
        <v>-244.99999999999932</v>
      </c>
      <c r="AG34" s="125">
        <f t="shared" si="7"/>
        <v>0.84345047923322725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1327</v>
      </c>
      <c r="H35" s="84">
        <f t="shared" si="22"/>
        <v>57246.78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1284.1935483870964</v>
      </c>
      <c r="O35" s="47">
        <f t="shared" si="24"/>
        <v>80.262096774193523</v>
      </c>
      <c r="P35" s="116">
        <f t="shared" si="18"/>
        <v>-1</v>
      </c>
      <c r="Q35" s="49">
        <f t="shared" si="19"/>
        <v>-7.9731973434535348</v>
      </c>
      <c r="R35" s="686">
        <f t="shared" si="20"/>
        <v>0.90963709677419324</v>
      </c>
      <c r="S35" s="878"/>
      <c r="T35" s="89">
        <v>0.28263888888888888</v>
      </c>
      <c r="U35" s="89">
        <v>0.32569444444444445</v>
      </c>
      <c r="V35" s="134">
        <v>6</v>
      </c>
      <c r="W35" s="90">
        <f t="shared" si="25"/>
        <v>62.000000000000021</v>
      </c>
      <c r="X35" s="123"/>
      <c r="Y35" s="123"/>
      <c r="Z35" s="124"/>
      <c r="AA35" s="124"/>
      <c r="AB35" s="879"/>
      <c r="AC35" s="879"/>
      <c r="AD35" s="682"/>
      <c r="AE35" s="682"/>
      <c r="AF35" s="116">
        <f t="shared" si="6"/>
        <v>-215.80645161290363</v>
      </c>
      <c r="AG35" s="120">
        <f t="shared" si="7"/>
        <v>0.85612903225806425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1920.8000000000002</v>
      </c>
      <c r="H36" s="84">
        <f t="shared" si="22"/>
        <v>95867.127999999997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1340.0930232558139</v>
      </c>
      <c r="O36" s="47">
        <f t="shared" si="24"/>
        <v>78.829001367989051</v>
      </c>
      <c r="P36" s="116">
        <f t="shared" si="18"/>
        <v>0</v>
      </c>
      <c r="Q36" s="49">
        <f t="shared" si="19"/>
        <v>-13.229822161422717</v>
      </c>
      <c r="R36" s="686">
        <f t="shared" si="20"/>
        <v>0.85628947172895453</v>
      </c>
      <c r="S36" s="878"/>
      <c r="T36" s="89">
        <v>0.34166666666666667</v>
      </c>
      <c r="U36" s="89">
        <v>0.40138888888888891</v>
      </c>
      <c r="V36" s="134">
        <v>23</v>
      </c>
      <c r="W36" s="90">
        <f t="shared" si="25"/>
        <v>86.000000000000014</v>
      </c>
      <c r="X36" s="123">
        <v>0.3298611111111111</v>
      </c>
      <c r="Y36" s="123">
        <v>0.34027777777777773</v>
      </c>
      <c r="Z36" s="124"/>
      <c r="AA36" s="124"/>
      <c r="AB36" s="879"/>
      <c r="AC36" s="879"/>
      <c r="AD36" s="682"/>
      <c r="AE36" s="682"/>
      <c r="AF36" s="48">
        <f t="shared" si="6"/>
        <v>-224.90697674418607</v>
      </c>
      <c r="AG36" s="686">
        <f t="shared" si="7"/>
        <v>0.85628947172895464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1092</v>
      </c>
      <c r="H37" s="84">
        <f t="shared" si="22"/>
        <v>51247.56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1985.4545454545478</v>
      </c>
      <c r="O37" s="47">
        <f t="shared" si="24"/>
        <v>110.30303030303043</v>
      </c>
      <c r="P37" s="116">
        <f t="shared" si="18"/>
        <v>-1</v>
      </c>
      <c r="Q37" s="49">
        <f t="shared" si="19"/>
        <v>-16.01275917065378</v>
      </c>
      <c r="R37" s="686">
        <f t="shared" si="20"/>
        <v>0.87323232323232425</v>
      </c>
      <c r="S37" s="878"/>
      <c r="T37" s="89">
        <v>0.44236111111111109</v>
      </c>
      <c r="U37" s="89">
        <v>0.46527777777777773</v>
      </c>
      <c r="V37" s="134">
        <v>6</v>
      </c>
      <c r="W37" s="90">
        <f t="shared" si="25"/>
        <v>32.999999999999964</v>
      </c>
      <c r="X37" s="123"/>
      <c r="Y37" s="123"/>
      <c r="Z37" s="124"/>
      <c r="AA37" s="124"/>
      <c r="AB37" s="879"/>
      <c r="AC37" s="879"/>
      <c r="AD37" s="682"/>
      <c r="AE37" s="682"/>
      <c r="AF37" s="48">
        <f t="shared" si="6"/>
        <v>-414.54545454545223</v>
      </c>
      <c r="AG37" s="125">
        <f t="shared" si="7"/>
        <v>0.82727272727272827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1417</v>
      </c>
      <c r="H38" s="84">
        <f t="shared" si="22"/>
        <v>62291.32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1977.2093023255845</v>
      </c>
      <c r="O38" s="47">
        <f t="shared" si="24"/>
        <v>104.06364749082024</v>
      </c>
      <c r="P38" s="116">
        <f t="shared" si="18"/>
        <v>0</v>
      </c>
      <c r="Q38" s="49">
        <f t="shared" si="19"/>
        <v>-22.252141982863961</v>
      </c>
      <c r="R38" s="686">
        <f t="shared" si="20"/>
        <v>0.82383720930232696</v>
      </c>
      <c r="S38" s="878"/>
      <c r="T38" s="151">
        <v>0.47083333333333327</v>
      </c>
      <c r="U38" s="151">
        <v>0.50069444444444433</v>
      </c>
      <c r="V38" s="134">
        <v>8</v>
      </c>
      <c r="W38" s="90">
        <f t="shared" si="25"/>
        <v>42.999999999999929</v>
      </c>
      <c r="X38" s="123"/>
      <c r="Y38" s="123"/>
      <c r="Z38" s="124"/>
      <c r="AA38" s="124"/>
      <c r="AB38" s="879"/>
      <c r="AC38" s="879"/>
      <c r="AD38" s="682"/>
      <c r="AE38" s="682"/>
      <c r="AF38" s="48">
        <f t="shared" si="6"/>
        <v>-422.79069767441547</v>
      </c>
      <c r="AG38" s="125">
        <f t="shared" si="7"/>
        <v>0.82383720930232684</v>
      </c>
      <c r="AH38" s="895"/>
    </row>
    <row r="39" spans="1:34" ht="19.2" customHeight="1">
      <c r="A39" s="907"/>
      <c r="B39" s="121" t="s">
        <v>129</v>
      </c>
      <c r="C39" s="126"/>
      <c r="D39" s="42" t="s">
        <v>179</v>
      </c>
      <c r="E39" s="43"/>
      <c r="F39" s="355">
        <v>49.91</v>
      </c>
      <c r="G39" s="57">
        <v>480.20000000000005</v>
      </c>
      <c r="H39" s="84">
        <f t="shared" si="22"/>
        <v>23966.781999999999</v>
      </c>
      <c r="I39" s="682">
        <v>1</v>
      </c>
      <c r="J39" s="113">
        <v>17</v>
      </c>
      <c r="K39" s="94">
        <v>1565</v>
      </c>
      <c r="L39" s="95">
        <v>92.058823529411768</v>
      </c>
      <c r="M39" s="693">
        <v>17</v>
      </c>
      <c r="N39" s="44">
        <f t="shared" si="23"/>
        <v>1309.6363636363683</v>
      </c>
      <c r="O39" s="47">
        <f t="shared" si="24"/>
        <v>77.037433155080492</v>
      </c>
      <c r="P39" s="116">
        <f t="shared" si="18"/>
        <v>0</v>
      </c>
      <c r="Q39" s="49">
        <f t="shared" si="19"/>
        <v>-15.021390374331276</v>
      </c>
      <c r="R39" s="686">
        <f t="shared" si="20"/>
        <v>0.83682834737148137</v>
      </c>
      <c r="S39" s="878"/>
      <c r="T39" s="89">
        <v>0.50555555555555542</v>
      </c>
      <c r="U39" s="89">
        <v>0.52083333333333315</v>
      </c>
      <c r="V39" s="682">
        <v>7</v>
      </c>
      <c r="W39" s="90">
        <f t="shared" si="25"/>
        <v>21.999999999999922</v>
      </c>
      <c r="X39" s="123"/>
      <c r="Y39" s="123"/>
      <c r="Z39" s="124"/>
      <c r="AA39" s="124"/>
      <c r="AB39" s="879"/>
      <c r="AC39" s="879"/>
      <c r="AD39" s="682"/>
      <c r="AE39" s="682"/>
      <c r="AF39" s="116">
        <f t="shared" si="6"/>
        <v>-255.36363636363171</v>
      </c>
      <c r="AG39" s="120">
        <f t="shared" si="7"/>
        <v>0.83682834737148137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878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879"/>
      <c r="AC40" s="879"/>
      <c r="AD40" s="682"/>
      <c r="AE40" s="682"/>
      <c r="AF40" s="48">
        <f t="shared" si="6"/>
        <v>0</v>
      </c>
      <c r="AG40" s="686" t="e">
        <f t="shared" si="7"/>
        <v>#DIV/0!</v>
      </c>
      <c r="AH40" s="895"/>
    </row>
    <row r="41" spans="1:34" ht="19.2" customHeight="1">
      <c r="A41" s="907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878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879"/>
      <c r="AC41" s="879"/>
      <c r="AD41" s="682"/>
      <c r="AE41" s="682"/>
      <c r="AF41" s="48"/>
      <c r="AG41" s="129"/>
      <c r="AH41" s="895"/>
    </row>
    <row r="42" spans="1:34" ht="19.2" customHeight="1">
      <c r="A42" s="907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878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879"/>
      <c r="AC42" s="879"/>
      <c r="AD42" s="682"/>
      <c r="AE42" s="68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1464</v>
      </c>
      <c r="D43" s="875" t="s">
        <v>1460</v>
      </c>
      <c r="E43" s="875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1531.2258041783182</v>
      </c>
      <c r="O43" s="104">
        <f t="shared" si="26"/>
        <v>97.526079028401753</v>
      </c>
      <c r="P43" s="54">
        <f>M43-J43</f>
        <v>-0.22222222222222143</v>
      </c>
      <c r="Q43" s="88">
        <f>N43-K43</f>
        <v>-314.66308471057073</v>
      </c>
      <c r="R43" s="105">
        <f t="shared" ref="R43:R50" si="27">O43/L43</f>
        <v>0.83685786079133329</v>
      </c>
      <c r="S43" s="878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0</v>
      </c>
      <c r="AF43" s="48">
        <f t="shared" ref="AF43:AF54" si="28">N43-K43</f>
        <v>-314.66308471057073</v>
      </c>
      <c r="AG43" s="687">
        <f t="shared" si="7"/>
        <v>0.82953303061487171</v>
      </c>
      <c r="AH43" s="895"/>
    </row>
    <row r="44" spans="1:34" s="145" customFormat="1" ht="19.2" customHeight="1">
      <c r="A44" s="9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1300</v>
      </c>
      <c r="H44" s="45">
        <f>F44*G44</f>
        <v>32149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2108.1081081081093</v>
      </c>
      <c r="O44" s="138">
        <f t="shared" ref="O44:O50" si="30">N44/M44</f>
        <v>421.62162162162184</v>
      </c>
      <c r="P44" s="51">
        <f t="shared" ref="P44:P50" si="31">M44-J44</f>
        <v>1</v>
      </c>
      <c r="Q44" s="139">
        <f t="shared" ref="Q44:Q50" si="32">O44-L44</f>
        <v>-78.378378378378159</v>
      </c>
      <c r="R44" s="140">
        <f t="shared" si="27"/>
        <v>0.84324324324324373</v>
      </c>
      <c r="S44" s="894">
        <f>R56</f>
        <v>0.91045514958655749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879"/>
      <c r="AC44" s="879"/>
      <c r="AD44" s="682"/>
      <c r="AE44" s="682"/>
      <c r="AF44" s="144">
        <f t="shared" si="28"/>
        <v>108.10810810810926</v>
      </c>
      <c r="AG44" s="690">
        <f t="shared" si="7"/>
        <v>1.0540540540540546</v>
      </c>
      <c r="AH44" s="911">
        <f>AG56</f>
        <v>0.99651729995040672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1351</v>
      </c>
      <c r="H45" s="45">
        <f>F45*G45</f>
        <v>33410.230000000003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2133.157894736843</v>
      </c>
      <c r="O45" s="138">
        <f t="shared" si="30"/>
        <v>426.63157894736861</v>
      </c>
      <c r="P45" s="51">
        <f t="shared" si="31"/>
        <v>1</v>
      </c>
      <c r="Q45" s="139">
        <f t="shared" si="32"/>
        <v>-73.36842105263139</v>
      </c>
      <c r="R45" s="140">
        <f t="shared" si="27"/>
        <v>0.85326315789473717</v>
      </c>
      <c r="S45" s="894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879"/>
      <c r="AC45" s="879"/>
      <c r="AD45" s="682"/>
      <c r="AE45" s="682"/>
      <c r="AF45" s="144">
        <f t="shared" si="28"/>
        <v>133.15789473684299</v>
      </c>
      <c r="AG45" s="690">
        <f t="shared" si="7"/>
        <v>1.0665789473684215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1715</v>
      </c>
      <c r="H46" s="45">
        <f t="shared" ref="H46:H51" si="34">F46*G46</f>
        <v>53902.45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1449.2957746478878</v>
      </c>
      <c r="O46" s="138">
        <f t="shared" si="30"/>
        <v>207.04225352112684</v>
      </c>
      <c r="P46" s="51">
        <f t="shared" si="31"/>
        <v>0</v>
      </c>
      <c r="Q46" s="139">
        <f t="shared" si="32"/>
        <v>-7.2434607645874394</v>
      </c>
      <c r="R46" s="140">
        <f t="shared" si="27"/>
        <v>0.96619718309859193</v>
      </c>
      <c r="S46" s="894"/>
      <c r="T46" s="89">
        <v>0.18611111111111109</v>
      </c>
      <c r="U46" s="89">
        <v>0.23541666666666664</v>
      </c>
      <c r="V46" s="142">
        <v>8</v>
      </c>
      <c r="W46" s="143">
        <f t="shared" si="33"/>
        <v>70.999999999999986</v>
      </c>
      <c r="X46" s="123"/>
      <c r="Y46" s="123"/>
      <c r="Z46" s="124"/>
      <c r="AA46" s="124"/>
      <c r="AB46" s="879"/>
      <c r="AC46" s="879"/>
      <c r="AD46" s="682"/>
      <c r="AE46" s="682"/>
      <c r="AF46" s="144">
        <f t="shared" si="28"/>
        <v>-50.704225352112189</v>
      </c>
      <c r="AG46" s="690">
        <f t="shared" si="7"/>
        <v>0.96619718309859193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1162</v>
      </c>
      <c r="H47" s="45">
        <f t="shared" si="34"/>
        <v>33082.14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1483.4042553191491</v>
      </c>
      <c r="O47" s="138">
        <f t="shared" si="30"/>
        <v>211.91489361702131</v>
      </c>
      <c r="P47" s="51">
        <f t="shared" si="31"/>
        <v>0</v>
      </c>
      <c r="Q47" s="139">
        <f t="shared" si="32"/>
        <v>-2.3708206686929714</v>
      </c>
      <c r="R47" s="140">
        <f t="shared" si="27"/>
        <v>0.98893617021276614</v>
      </c>
      <c r="S47" s="894"/>
      <c r="T47" s="89">
        <v>0.25277777777777777</v>
      </c>
      <c r="U47" s="89">
        <v>0.28541666666666665</v>
      </c>
      <c r="V47" s="137">
        <v>25</v>
      </c>
      <c r="W47" s="143">
        <f t="shared" si="33"/>
        <v>46.999999999999993</v>
      </c>
      <c r="X47" s="123">
        <v>0.23958333333333334</v>
      </c>
      <c r="Y47" s="123">
        <v>0.25138888888888888</v>
      </c>
      <c r="Z47" s="124"/>
      <c r="AA47" s="124"/>
      <c r="AB47" s="879"/>
      <c r="AC47" s="879"/>
      <c r="AD47" s="682"/>
      <c r="AE47" s="682"/>
      <c r="AF47" s="144">
        <f t="shared" si="28"/>
        <v>-16.595744680850885</v>
      </c>
      <c r="AG47" s="690">
        <f t="shared" si="7"/>
        <v>0.98893617021276603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1456</v>
      </c>
      <c r="H48" s="45">
        <f t="shared" si="34"/>
        <v>17268.16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1455.9999999999993</v>
      </c>
      <c r="O48" s="138">
        <f t="shared" si="30"/>
        <v>242.66666666666654</v>
      </c>
      <c r="P48" s="51">
        <f t="shared" si="31"/>
        <v>0</v>
      </c>
      <c r="Q48" s="139">
        <f t="shared" si="32"/>
        <v>-30.000000000000142</v>
      </c>
      <c r="R48" s="140">
        <f t="shared" si="27"/>
        <v>0.88997555012224883</v>
      </c>
      <c r="S48" s="894"/>
      <c r="T48" s="89">
        <v>0.29097222222222219</v>
      </c>
      <c r="U48" s="89">
        <v>0.33263888888888887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879"/>
      <c r="AC48" s="879"/>
      <c r="AD48" s="682"/>
      <c r="AE48" s="682"/>
      <c r="AF48" s="144">
        <f t="shared" si="28"/>
        <v>-180.00000000000068</v>
      </c>
      <c r="AG48" s="690">
        <f t="shared" si="7"/>
        <v>0.88997555012224894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3878.01</v>
      </c>
      <c r="H49" s="45">
        <f t="shared" si="34"/>
        <v>39129.120900000002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1472.6620253164558</v>
      </c>
      <c r="O49" s="138">
        <f t="shared" si="30"/>
        <v>245.44367088607598</v>
      </c>
      <c r="P49" s="51">
        <f t="shared" si="31"/>
        <v>0</v>
      </c>
      <c r="Q49" s="139">
        <f t="shared" si="32"/>
        <v>-4.5563291139240221</v>
      </c>
      <c r="R49" s="140">
        <f t="shared" si="27"/>
        <v>0.98177468354430386</v>
      </c>
      <c r="S49" s="894"/>
      <c r="T49" s="89">
        <v>0.35347222222222219</v>
      </c>
      <c r="U49" s="89">
        <v>0.46319444444444441</v>
      </c>
      <c r="V49" s="134">
        <v>30</v>
      </c>
      <c r="W49" s="143">
        <f t="shared" si="33"/>
        <v>158</v>
      </c>
      <c r="X49" s="152">
        <v>0.33680555555555558</v>
      </c>
      <c r="Y49" s="152">
        <v>0.3527777777777778</v>
      </c>
      <c r="Z49" s="153"/>
      <c r="AA49" s="124"/>
      <c r="AB49" s="879"/>
      <c r="AC49" s="879"/>
      <c r="AD49" s="682"/>
      <c r="AE49" s="682"/>
      <c r="AF49" s="144">
        <f t="shared" si="28"/>
        <v>-27.337974683544189</v>
      </c>
      <c r="AG49" s="690">
        <f t="shared" si="7"/>
        <v>0.98177468354430386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3159.86</v>
      </c>
      <c r="H50" s="45">
        <f t="shared" si="34"/>
        <v>31882.987400000002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1492.8472440944879</v>
      </c>
      <c r="O50" s="138">
        <f t="shared" si="30"/>
        <v>248.80787401574798</v>
      </c>
      <c r="P50" s="51">
        <f t="shared" si="31"/>
        <v>0</v>
      </c>
      <c r="Q50" s="139">
        <f t="shared" si="32"/>
        <v>-1.1921259842520158</v>
      </c>
      <c r="R50" s="140">
        <f t="shared" si="27"/>
        <v>0.99523149606299188</v>
      </c>
      <c r="S50" s="894"/>
      <c r="T50" s="89">
        <v>0.48402777777777772</v>
      </c>
      <c r="U50" s="89">
        <v>0.57222222222222219</v>
      </c>
      <c r="V50" s="134">
        <v>30</v>
      </c>
      <c r="W50" s="143">
        <f t="shared" si="33"/>
        <v>127.00000000000003</v>
      </c>
      <c r="X50" s="152">
        <v>0.4680555555555555</v>
      </c>
      <c r="Y50" s="152">
        <v>0.48333333333333334</v>
      </c>
      <c r="Z50" s="153"/>
      <c r="AA50" s="153"/>
      <c r="AB50" s="879"/>
      <c r="AC50" s="879"/>
      <c r="AD50" s="682"/>
      <c r="AE50" s="682"/>
      <c r="AF50" s="144">
        <f t="shared" si="28"/>
        <v>-7.1527559055120946</v>
      </c>
      <c r="AG50" s="690">
        <f t="shared" si="7"/>
        <v>0.99523149606299188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82"/>
      <c r="AE51" s="682"/>
      <c r="AF51" s="144">
        <f t="shared" si="28"/>
        <v>0</v>
      </c>
      <c r="AG51" s="69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82"/>
      <c r="AE52" s="682"/>
      <c r="AF52" s="144">
        <f t="shared" si="28"/>
        <v>0</v>
      </c>
      <c r="AG52" s="69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82"/>
      <c r="AE53" s="682"/>
      <c r="AF53" s="144">
        <f t="shared" si="28"/>
        <v>0</v>
      </c>
      <c r="AG53" s="69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82"/>
      <c r="AE54" s="682"/>
      <c r="AF54" s="144">
        <f t="shared" si="28"/>
        <v>0</v>
      </c>
      <c r="AG54" s="69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82"/>
      <c r="AE55" s="682"/>
      <c r="AF55" s="144"/>
      <c r="AG55" s="690"/>
      <c r="AH55" s="911"/>
    </row>
    <row r="56" spans="1:34" ht="19.2" customHeight="1">
      <c r="A56" s="919"/>
      <c r="B56" s="157">
        <v>0</v>
      </c>
      <c r="C56" s="268" t="s">
        <v>1466</v>
      </c>
      <c r="D56" s="916" t="s">
        <v>1460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1656.4964717461332</v>
      </c>
      <c r="O56" s="104">
        <f t="shared" si="35"/>
        <v>286.30407989651843</v>
      </c>
      <c r="P56" s="158">
        <f>M56-J56</f>
        <v>0.28571428571428559</v>
      </c>
      <c r="Q56" s="117">
        <f>N56-K56</f>
        <v>-5.7892425395809823</v>
      </c>
      <c r="R56" s="159">
        <f t="shared" ref="R56:R62" si="36">O56/L56</f>
        <v>0.91045514958655749</v>
      </c>
      <c r="S56" s="894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-5.7892425395809823</v>
      </c>
      <c r="AG56" s="683">
        <f>N56/K56</f>
        <v>0.99651729995040672</v>
      </c>
      <c r="AH56" s="911"/>
    </row>
    <row r="57" spans="1:34" ht="19.2" customHeight="1">
      <c r="A57" s="906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878</v>
      </c>
      <c r="H57" s="84">
        <f t="shared" ref="H57:H66" si="37">F57*G57</f>
        <v>24812.280000000002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1423.7837837837844</v>
      </c>
      <c r="O57" s="86">
        <f t="shared" ref="O57:O62" si="39">N57/M57</f>
        <v>203.39768339768349</v>
      </c>
      <c r="P57" s="165">
        <f t="shared" ref="P57:P62" si="40">M57-J57</f>
        <v>0</v>
      </c>
      <c r="Q57" s="49">
        <f t="shared" ref="Q57:Q62" si="41">O57-L57</f>
        <v>-10.888030888030784</v>
      </c>
      <c r="R57" s="686">
        <f t="shared" si="36"/>
        <v>0.94918918918918971</v>
      </c>
      <c r="S57" s="894">
        <f>R69</f>
        <v>0.93927646294049716</v>
      </c>
      <c r="T57" s="50">
        <v>0.125</v>
      </c>
      <c r="U57" s="50">
        <v>0.15069444444444444</v>
      </c>
      <c r="V57" s="684">
        <v>5</v>
      </c>
      <c r="W57" s="695">
        <f>(U57-T57)*24*60</f>
        <v>36.999999999999986</v>
      </c>
      <c r="X57" s="53"/>
      <c r="Y57" s="53"/>
      <c r="Z57" s="54"/>
      <c r="AA57" s="54"/>
      <c r="AB57" s="879"/>
      <c r="AC57" s="879"/>
      <c r="AD57" s="682"/>
      <c r="AE57" s="682"/>
      <c r="AF57" s="48">
        <f t="shared" si="6"/>
        <v>-76.216216216215571</v>
      </c>
      <c r="AG57" s="685">
        <f t="shared" si="7"/>
        <v>0.9491891891891896</v>
      </c>
      <c r="AH57" s="893">
        <f>AG69</f>
        <v>0.92142483319809487</v>
      </c>
    </row>
    <row r="58" spans="1:34" ht="19.2" customHeight="1">
      <c r="A58" s="907"/>
      <c r="B58" s="121" t="s">
        <v>130</v>
      </c>
      <c r="C58" s="682"/>
      <c r="D58" s="42" t="s">
        <v>69</v>
      </c>
      <c r="E58" s="43"/>
      <c r="F58" s="355">
        <v>27.88</v>
      </c>
      <c r="G58" s="44">
        <v>2705</v>
      </c>
      <c r="H58" s="45">
        <f t="shared" si="37"/>
        <v>75415.399999999994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1462.1621621621621</v>
      </c>
      <c r="O58" s="47">
        <f t="shared" si="39"/>
        <v>208.88030888030886</v>
      </c>
      <c r="P58" s="165">
        <f t="shared" si="40"/>
        <v>0</v>
      </c>
      <c r="Q58" s="49">
        <f t="shared" si="41"/>
        <v>-5.4054054054054177</v>
      </c>
      <c r="R58" s="686">
        <f t="shared" si="36"/>
        <v>0.9747747747747747</v>
      </c>
      <c r="S58" s="894"/>
      <c r="T58" s="50">
        <v>0.15555555555555556</v>
      </c>
      <c r="U58" s="50">
        <v>0.2326388888888889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912"/>
      <c r="AC58" s="913"/>
      <c r="AD58" s="682"/>
      <c r="AE58" s="682"/>
      <c r="AF58" s="48">
        <f t="shared" si="6"/>
        <v>-37.837837837837924</v>
      </c>
      <c r="AG58" s="686">
        <f t="shared" si="7"/>
        <v>0.9747747747747747</v>
      </c>
      <c r="AH58" s="894"/>
    </row>
    <row r="59" spans="1:34" ht="19.2" customHeight="1">
      <c r="A59" s="907"/>
      <c r="B59" s="121" t="s">
        <v>130</v>
      </c>
      <c r="C59" s="682"/>
      <c r="D59" s="42" t="s">
        <v>70</v>
      </c>
      <c r="E59" s="43"/>
      <c r="F59" s="355">
        <v>28</v>
      </c>
      <c r="G59" s="44">
        <v>2869</v>
      </c>
      <c r="H59" s="45">
        <f t="shared" si="37"/>
        <v>80332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1434.5000000000002</v>
      </c>
      <c r="O59" s="47">
        <f t="shared" si="39"/>
        <v>204.92857142857147</v>
      </c>
      <c r="P59" s="165">
        <f t="shared" si="40"/>
        <v>0</v>
      </c>
      <c r="Q59" s="49">
        <f t="shared" si="41"/>
        <v>-9.3571428571428044</v>
      </c>
      <c r="R59" s="686">
        <f t="shared" si="36"/>
        <v>0.95633333333333359</v>
      </c>
      <c r="S59" s="894"/>
      <c r="T59" s="50">
        <v>0.25</v>
      </c>
      <c r="U59" s="50">
        <v>0.33333333333333331</v>
      </c>
      <c r="V59" s="142">
        <v>25</v>
      </c>
      <c r="W59" s="695">
        <f t="shared" ref="W59:W69" si="42">(U59-T59)*24*60</f>
        <v>119.99999999999997</v>
      </c>
      <c r="X59" s="53">
        <v>0.23611111111111113</v>
      </c>
      <c r="Y59" s="53">
        <v>0.24652777777777779</v>
      </c>
      <c r="Z59" s="54"/>
      <c r="AA59" s="54"/>
      <c r="AB59" s="879"/>
      <c r="AC59" s="879"/>
      <c r="AD59" s="682"/>
      <c r="AE59" s="682"/>
      <c r="AF59" s="48">
        <f t="shared" si="6"/>
        <v>-65.499999999999773</v>
      </c>
      <c r="AG59" s="686">
        <f t="shared" si="7"/>
        <v>0.95633333333333348</v>
      </c>
      <c r="AH59" s="894"/>
    </row>
    <row r="60" spans="1:34" ht="19.2" customHeight="1">
      <c r="A60" s="907"/>
      <c r="B60" s="121" t="s">
        <v>130</v>
      </c>
      <c r="C60" s="682"/>
      <c r="D60" s="42" t="s">
        <v>143</v>
      </c>
      <c r="E60" s="43"/>
      <c r="F60" s="355">
        <v>36.92</v>
      </c>
      <c r="G60" s="44">
        <v>504.20000000000005</v>
      </c>
      <c r="H60" s="45">
        <f t="shared" si="37"/>
        <v>18615.064000000002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1512.5999999999997</v>
      </c>
      <c r="O60" s="47">
        <f t="shared" si="39"/>
        <v>126.04999999999997</v>
      </c>
      <c r="P60" s="165">
        <f t="shared" si="40"/>
        <v>0</v>
      </c>
      <c r="Q60" s="49">
        <f t="shared" si="41"/>
        <v>-40.616666666666688</v>
      </c>
      <c r="R60" s="686">
        <f t="shared" si="36"/>
        <v>0.75629999999999986</v>
      </c>
      <c r="S60" s="894"/>
      <c r="T60" s="50">
        <v>0.35416666666666663</v>
      </c>
      <c r="U60" s="50">
        <v>0.36805555555555552</v>
      </c>
      <c r="V60" s="142">
        <v>30</v>
      </c>
      <c r="W60" s="695">
        <f t="shared" si="42"/>
        <v>20.000000000000007</v>
      </c>
      <c r="X60" s="53">
        <v>0.33680555555555558</v>
      </c>
      <c r="Y60" s="53">
        <v>0.35069444444444442</v>
      </c>
      <c r="Z60" s="54"/>
      <c r="AA60" s="54"/>
      <c r="AB60" s="879"/>
      <c r="AC60" s="879"/>
      <c r="AD60" s="682"/>
      <c r="AE60" s="682"/>
      <c r="AF60" s="48">
        <f t="shared" si="6"/>
        <v>-487.40000000000032</v>
      </c>
      <c r="AG60" s="685">
        <f t="shared" si="7"/>
        <v>0.75629999999999986</v>
      </c>
      <c r="AH60" s="894"/>
    </row>
    <row r="61" spans="1:34" ht="19.2" customHeight="1">
      <c r="A61" s="907"/>
      <c r="B61" s="121" t="s">
        <v>132</v>
      </c>
      <c r="C61" s="682"/>
      <c r="D61" s="42" t="s">
        <v>66</v>
      </c>
      <c r="E61" s="43"/>
      <c r="F61" s="355">
        <v>10.09</v>
      </c>
      <c r="G61" s="44">
        <v>4452.53</v>
      </c>
      <c r="H61" s="45">
        <f t="shared" si="37"/>
        <v>44926.027699999999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1459.8459016393442</v>
      </c>
      <c r="O61" s="47">
        <f t="shared" si="39"/>
        <v>243.30765027322403</v>
      </c>
      <c r="P61" s="165">
        <f t="shared" si="40"/>
        <v>0</v>
      </c>
      <c r="Q61" s="49">
        <f t="shared" si="41"/>
        <v>-6.6923497267759728</v>
      </c>
      <c r="R61" s="686">
        <f t="shared" si="36"/>
        <v>0.97323060109289616</v>
      </c>
      <c r="S61" s="894"/>
      <c r="T61" s="50">
        <v>0.37152777777777773</v>
      </c>
      <c r="U61" s="50">
        <v>0.49861111111111106</v>
      </c>
      <c r="V61" s="142">
        <v>5</v>
      </c>
      <c r="W61" s="695">
        <f t="shared" si="42"/>
        <v>183</v>
      </c>
      <c r="X61" s="53"/>
      <c r="Y61" s="53"/>
      <c r="Z61" s="54"/>
      <c r="AA61" s="54"/>
      <c r="AB61" s="879"/>
      <c r="AC61" s="879"/>
      <c r="AD61" s="682"/>
      <c r="AE61" s="682"/>
      <c r="AF61" s="48">
        <f t="shared" si="6"/>
        <v>-40.15409836065578</v>
      </c>
      <c r="AG61" s="686">
        <f t="shared" si="7"/>
        <v>0.97323060109289616</v>
      </c>
      <c r="AH61" s="894"/>
    </row>
    <row r="62" spans="1:34" ht="19.2" customHeight="1">
      <c r="A62" s="907"/>
      <c r="B62" s="121" t="s">
        <v>132</v>
      </c>
      <c r="C62" s="682"/>
      <c r="D62" s="42" t="s">
        <v>66</v>
      </c>
      <c r="E62" s="43"/>
      <c r="F62" s="355">
        <v>10.09</v>
      </c>
      <c r="G62" s="134">
        <v>2872.6000000000004</v>
      </c>
      <c r="H62" s="45">
        <f t="shared" si="37"/>
        <v>28984.534000000003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1460.6440677966098</v>
      </c>
      <c r="O62" s="47">
        <f t="shared" si="39"/>
        <v>243.44067796610162</v>
      </c>
      <c r="P62" s="165">
        <f t="shared" si="40"/>
        <v>0</v>
      </c>
      <c r="Q62" s="49">
        <f t="shared" si="41"/>
        <v>-6.5593220338983826</v>
      </c>
      <c r="R62" s="686">
        <f t="shared" si="36"/>
        <v>0.97376271186440644</v>
      </c>
      <c r="S62" s="894"/>
      <c r="T62" s="166">
        <v>0.51944444444444438</v>
      </c>
      <c r="U62" s="166">
        <v>0.60138888888888886</v>
      </c>
      <c r="V62" s="142">
        <v>30</v>
      </c>
      <c r="W62" s="695">
        <f t="shared" si="42"/>
        <v>118.00000000000006</v>
      </c>
      <c r="X62" s="53">
        <v>0.50347222222222221</v>
      </c>
      <c r="Y62" s="53">
        <v>0.51736111111111105</v>
      </c>
      <c r="Z62" s="54"/>
      <c r="AA62" s="54"/>
      <c r="AB62" s="879"/>
      <c r="AC62" s="879"/>
      <c r="AD62" s="682"/>
      <c r="AE62" s="682"/>
      <c r="AF62" s="48">
        <f t="shared" si="6"/>
        <v>-39.355932203390239</v>
      </c>
      <c r="AG62" s="686">
        <f t="shared" si="7"/>
        <v>0.97376271186440655</v>
      </c>
      <c r="AH62" s="894"/>
    </row>
    <row r="63" spans="1:34" ht="19.2" customHeight="1">
      <c r="A63" s="907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894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879"/>
      <c r="AC63" s="879"/>
      <c r="AD63" s="682"/>
      <c r="AE63" s="682"/>
      <c r="AF63" s="48">
        <f t="shared" si="6"/>
        <v>0</v>
      </c>
      <c r="AG63" s="685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894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879"/>
      <c r="AC64" s="879"/>
      <c r="AD64" s="682"/>
      <c r="AE64" s="682"/>
      <c r="AF64" s="48">
        <f t="shared" si="6"/>
        <v>0</v>
      </c>
      <c r="AG64" s="686" t="e">
        <f t="shared" si="7"/>
        <v>#DIV/0!</v>
      </c>
      <c r="AH64" s="894"/>
    </row>
    <row r="65" spans="1:34" ht="19.2" customHeight="1">
      <c r="A65" s="908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894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879"/>
      <c r="AC65" s="879"/>
      <c r="AD65" s="682"/>
      <c r="AE65" s="682"/>
      <c r="AF65" s="48">
        <f t="shared" si="6"/>
        <v>0</v>
      </c>
      <c r="AG65" s="686" t="e">
        <f t="shared" si="7"/>
        <v>#DIV/0!</v>
      </c>
      <c r="AH65" s="894"/>
    </row>
    <row r="66" spans="1:34" ht="19.2" customHeight="1">
      <c r="A66" s="908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894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879"/>
      <c r="AC66" s="879"/>
      <c r="AD66" s="682"/>
      <c r="AE66" s="682"/>
      <c r="AF66" s="48">
        <f t="shared" si="6"/>
        <v>0</v>
      </c>
      <c r="AG66" s="685" t="e">
        <f t="shared" si="7"/>
        <v>#DIV/0!</v>
      </c>
      <c r="AH66" s="894"/>
    </row>
    <row r="67" spans="1:34" ht="19.2" customHeight="1">
      <c r="A67" s="908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894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879"/>
      <c r="AC67" s="879"/>
      <c r="AD67" s="682"/>
      <c r="AE67" s="682"/>
      <c r="AF67" s="48">
        <f t="shared" si="6"/>
        <v>0</v>
      </c>
      <c r="AG67" s="686" t="e">
        <f t="shared" si="7"/>
        <v>#DIV/0!</v>
      </c>
      <c r="AH67" s="894"/>
    </row>
    <row r="68" spans="1:34" ht="19.2" customHeight="1">
      <c r="A68" s="908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894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879"/>
      <c r="AC68" s="879"/>
      <c r="AD68" s="682"/>
      <c r="AE68" s="682"/>
      <c r="AF68" s="48"/>
      <c r="AG68" s="686"/>
      <c r="AH68" s="894"/>
    </row>
    <row r="69" spans="1:34" ht="19.2" customHeight="1">
      <c r="A69" s="908"/>
      <c r="B69" s="168">
        <v>0</v>
      </c>
      <c r="C69" s="6" t="s">
        <v>1468</v>
      </c>
      <c r="D69" s="875" t="s">
        <v>1460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1458.9226525636502</v>
      </c>
      <c r="O69" s="73">
        <f t="shared" si="43"/>
        <v>205.00081532431489</v>
      </c>
      <c r="P69" s="48">
        <f>M69-J69</f>
        <v>0</v>
      </c>
      <c r="Q69" s="49">
        <f>N69-K69</f>
        <v>-124.41068076968304</v>
      </c>
      <c r="R69" s="172">
        <f t="shared" ref="R69:R74" si="44">O69/L69</f>
        <v>0.93927646294049716</v>
      </c>
      <c r="S69" s="894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-124.41068076968304</v>
      </c>
      <c r="AG69" s="686">
        <f t="shared" si="7"/>
        <v>0.92142483319809487</v>
      </c>
      <c r="AH69" s="894"/>
    </row>
    <row r="70" spans="1:34" ht="19.2" customHeight="1">
      <c r="A70" s="909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1161</v>
      </c>
      <c r="H70" s="45">
        <f>F70*G70</f>
        <v>72132.930000000008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1482.1276595744685</v>
      </c>
      <c r="O70" s="47">
        <f t="shared" ref="O70:O74" si="46">N70/M70</f>
        <v>105.86626139817632</v>
      </c>
      <c r="P70" s="48">
        <f t="shared" ref="P70:P74" si="47">M70-J70</f>
        <v>0</v>
      </c>
      <c r="Q70" s="49">
        <f t="shared" ref="Q70:Q74" si="48">O70-L70</f>
        <v>-1.2765957446808187</v>
      </c>
      <c r="R70" s="686">
        <f t="shared" si="44"/>
        <v>0.98808510638297897</v>
      </c>
      <c r="S70" s="894">
        <f>R82</f>
        <v>0.93513264982737665</v>
      </c>
      <c r="T70" s="50">
        <v>0.25</v>
      </c>
      <c r="U70" s="50">
        <v>0.28263888888888888</v>
      </c>
      <c r="V70" s="684">
        <v>5</v>
      </c>
      <c r="W70" s="695">
        <f>(U70-T70)*24*60</f>
        <v>46.999999999999993</v>
      </c>
      <c r="X70" s="684"/>
      <c r="Y70" s="684"/>
      <c r="Z70" s="54"/>
      <c r="AA70" s="54"/>
      <c r="AB70" s="879"/>
      <c r="AC70" s="879"/>
      <c r="AD70" s="682"/>
      <c r="AE70" s="682"/>
      <c r="AF70" s="48">
        <f t="shared" si="6"/>
        <v>-17.872340425531547</v>
      </c>
      <c r="AG70" s="686">
        <f t="shared" si="7"/>
        <v>0.98808510638297897</v>
      </c>
      <c r="AH70" s="894">
        <f>AG82</f>
        <v>0.93200076828223688</v>
      </c>
    </row>
    <row r="71" spans="1:34" ht="19.2" customHeight="1">
      <c r="A71" s="909"/>
      <c r="B71" s="684" t="s">
        <v>128</v>
      </c>
      <c r="C71" s="41"/>
      <c r="D71" s="173" t="s">
        <v>72</v>
      </c>
      <c r="E71" s="43"/>
      <c r="F71" s="355">
        <v>53.36</v>
      </c>
      <c r="G71" s="44">
        <v>3651</v>
      </c>
      <c r="H71" s="45">
        <f>F71*G71</f>
        <v>194817.36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1470.2013422818789</v>
      </c>
      <c r="O71" s="47">
        <f t="shared" si="46"/>
        <v>77.379018014835722</v>
      </c>
      <c r="P71" s="48">
        <f t="shared" si="47"/>
        <v>0</v>
      </c>
      <c r="Q71" s="49">
        <f t="shared" si="48"/>
        <v>-8.7262451430590176</v>
      </c>
      <c r="R71" s="686">
        <f t="shared" si="44"/>
        <v>0.89865607718941243</v>
      </c>
      <c r="S71" s="894"/>
      <c r="T71" s="50">
        <v>0.29791666666666666</v>
      </c>
      <c r="U71" s="50">
        <v>0.40138888888888891</v>
      </c>
      <c r="V71" s="684">
        <v>22</v>
      </c>
      <c r="W71" s="695">
        <f t="shared" ref="W71:W81" si="49">(U71-T71)*24*60</f>
        <v>149.00000000000003</v>
      </c>
      <c r="X71" s="53">
        <v>0.28750000000000003</v>
      </c>
      <c r="Y71" s="53">
        <v>0.29722222222222222</v>
      </c>
      <c r="Z71" s="54"/>
      <c r="AA71" s="54"/>
      <c r="AB71" s="879"/>
      <c r="AC71" s="879"/>
      <c r="AD71" s="682"/>
      <c r="AE71" s="682"/>
      <c r="AF71" s="48">
        <f>N71-K71</f>
        <v>-165.79865771812115</v>
      </c>
      <c r="AG71" s="686">
        <f>N71/K71</f>
        <v>0.89865607718941254</v>
      </c>
      <c r="AH71" s="894"/>
    </row>
    <row r="72" spans="1:34" ht="19.2" customHeight="1">
      <c r="A72" s="909"/>
      <c r="B72" s="684" t="s">
        <v>128</v>
      </c>
      <c r="C72" s="66"/>
      <c r="D72" s="173" t="s">
        <v>56</v>
      </c>
      <c r="E72" s="43"/>
      <c r="F72" s="355">
        <v>59.34</v>
      </c>
      <c r="G72" s="44">
        <v>947</v>
      </c>
      <c r="H72" s="45">
        <f t="shared" ref="H72:H80" si="50">F72*G72</f>
        <v>56194.98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1321.395348837209</v>
      </c>
      <c r="O72" s="47">
        <f t="shared" si="46"/>
        <v>77.729138166894643</v>
      </c>
      <c r="P72" s="48">
        <f t="shared" si="47"/>
        <v>0</v>
      </c>
      <c r="Q72" s="49">
        <f t="shared" si="48"/>
        <v>-6.9767441860465311</v>
      </c>
      <c r="R72" s="686">
        <f t="shared" si="44"/>
        <v>0.91763565891472842</v>
      </c>
      <c r="S72" s="894"/>
      <c r="T72" s="50">
        <v>0.44236111111111109</v>
      </c>
      <c r="U72" s="50">
        <v>0.47222222222222221</v>
      </c>
      <c r="V72" s="684">
        <v>6</v>
      </c>
      <c r="W72" s="695">
        <f t="shared" si="49"/>
        <v>43.000000000000007</v>
      </c>
      <c r="X72" s="53"/>
      <c r="Y72" s="53"/>
      <c r="Z72" s="54"/>
      <c r="AA72" s="54"/>
      <c r="AB72" s="879"/>
      <c r="AC72" s="879"/>
      <c r="AD72" s="682"/>
      <c r="AE72" s="682"/>
      <c r="AF72" s="48">
        <f>N72-K72</f>
        <v>-118.60465116279101</v>
      </c>
      <c r="AG72" s="686">
        <f>N72/K72</f>
        <v>0.91763565891472842</v>
      </c>
      <c r="AH72" s="894"/>
    </row>
    <row r="73" spans="1:34" ht="19.2" customHeight="1">
      <c r="A73" s="909"/>
      <c r="B73" s="684" t="s">
        <v>128</v>
      </c>
      <c r="C73" s="175"/>
      <c r="D73" s="176" t="s">
        <v>73</v>
      </c>
      <c r="E73" s="177"/>
      <c r="F73" s="355">
        <v>53.76</v>
      </c>
      <c r="G73" s="44">
        <v>2313</v>
      </c>
      <c r="H73" s="45">
        <f t="shared" si="50"/>
        <v>124346.87999999999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1347.3786407766986</v>
      </c>
      <c r="O73" s="47">
        <f t="shared" si="46"/>
        <v>84.211165048543663</v>
      </c>
      <c r="P73" s="48">
        <f t="shared" si="47"/>
        <v>0</v>
      </c>
      <c r="Q73" s="49">
        <f t="shared" si="48"/>
        <v>-5.7888349514563373</v>
      </c>
      <c r="R73" s="686">
        <f t="shared" si="44"/>
        <v>0.93567961165048519</v>
      </c>
      <c r="S73" s="894"/>
      <c r="T73" s="50">
        <v>0.48819444444444443</v>
      </c>
      <c r="U73" s="50">
        <v>0.55972222222222223</v>
      </c>
      <c r="V73" s="684">
        <v>23</v>
      </c>
      <c r="W73" s="695">
        <f t="shared" si="49"/>
        <v>103.00000000000003</v>
      </c>
      <c r="X73" s="180">
        <v>0.47638888888888892</v>
      </c>
      <c r="Y73" s="180">
        <v>0.48749999999999999</v>
      </c>
      <c r="Z73" s="124"/>
      <c r="AA73" s="124"/>
      <c r="AB73" s="879"/>
      <c r="AC73" s="879"/>
      <c r="AD73" s="682"/>
      <c r="AE73" s="682"/>
      <c r="AF73" s="48">
        <f>N73-K73</f>
        <v>-92.621359223301397</v>
      </c>
      <c r="AG73" s="686">
        <f>N73/K73</f>
        <v>0.93567961165048519</v>
      </c>
      <c r="AH73" s="894"/>
    </row>
    <row r="74" spans="1:34" ht="19.2" customHeight="1">
      <c r="A74" s="909"/>
      <c r="B74" s="684" t="s">
        <v>128</v>
      </c>
      <c r="C74" s="175"/>
      <c r="D74" s="176" t="s">
        <v>74</v>
      </c>
      <c r="E74" s="177"/>
      <c r="F74" s="355">
        <v>47.51</v>
      </c>
      <c r="G74" s="44">
        <v>1682</v>
      </c>
      <c r="H74" s="45">
        <f t="shared" si="50"/>
        <v>79911.819999999992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1327.8947368421043</v>
      </c>
      <c r="O74" s="47">
        <f t="shared" si="46"/>
        <v>78.111455108359081</v>
      </c>
      <c r="P74" s="48">
        <f t="shared" si="47"/>
        <v>0</v>
      </c>
      <c r="Q74" s="49">
        <f t="shared" si="48"/>
        <v>-6.5944272445820928</v>
      </c>
      <c r="R74" s="686">
        <f t="shared" si="44"/>
        <v>0.922149122807017</v>
      </c>
      <c r="S74" s="894"/>
      <c r="T74" s="50">
        <v>0.57499999999999996</v>
      </c>
      <c r="U74" s="50">
        <v>0.62777777777777777</v>
      </c>
      <c r="V74" s="684">
        <v>22</v>
      </c>
      <c r="W74" s="695">
        <f t="shared" si="49"/>
        <v>76.000000000000057</v>
      </c>
      <c r="X74" s="180">
        <v>0.56388888888888888</v>
      </c>
      <c r="Y74" s="180">
        <v>0.57361111111111118</v>
      </c>
      <c r="Z74" s="124"/>
      <c r="AA74" s="124"/>
      <c r="AB74" s="879"/>
      <c r="AC74" s="879"/>
      <c r="AD74" s="682"/>
      <c r="AE74" s="682"/>
      <c r="AF74" s="48">
        <f t="shared" ref="AF74:AF80" si="51">N74-K74</f>
        <v>-112.10526315789571</v>
      </c>
      <c r="AG74" s="686">
        <f t="shared" ref="AG74:AG80" si="52">N74/K74</f>
        <v>0.92214912280701689</v>
      </c>
      <c r="AH74" s="894"/>
    </row>
    <row r="75" spans="1:34" ht="19.2" customHeight="1">
      <c r="A75" s="909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 t="s">
        <v>15</v>
      </c>
      <c r="N75" s="44"/>
      <c r="O75" s="47"/>
      <c r="P75" s="48"/>
      <c r="Q75" s="49"/>
      <c r="R75" s="686"/>
      <c r="S75" s="894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879"/>
      <c r="AC75" s="879"/>
      <c r="AD75" s="682"/>
      <c r="AE75" s="682"/>
      <c r="AF75" s="48">
        <f t="shared" si="51"/>
        <v>0</v>
      </c>
      <c r="AG75" s="686" t="e">
        <f t="shared" si="52"/>
        <v>#DIV/0!</v>
      </c>
      <c r="AH75" s="894"/>
    </row>
    <row r="76" spans="1:34" ht="19.2" customHeight="1">
      <c r="A76" s="909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894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879"/>
      <c r="AC76" s="879"/>
      <c r="AD76" s="682"/>
      <c r="AE76" s="682"/>
      <c r="AF76" s="48">
        <f t="shared" si="51"/>
        <v>0</v>
      </c>
      <c r="AG76" s="686" t="e">
        <f t="shared" si="52"/>
        <v>#DIV/0!</v>
      </c>
      <c r="AH76" s="894"/>
    </row>
    <row r="77" spans="1:34" ht="19.2" customHeight="1">
      <c r="A77" s="909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894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879"/>
      <c r="AC77" s="879"/>
      <c r="AD77" s="682"/>
      <c r="AE77" s="682"/>
      <c r="AF77" s="48">
        <f t="shared" si="51"/>
        <v>0</v>
      </c>
      <c r="AG77" s="686" t="e">
        <f t="shared" si="52"/>
        <v>#DIV/0!</v>
      </c>
      <c r="AH77" s="894"/>
    </row>
    <row r="78" spans="1:34" ht="19.2" customHeight="1">
      <c r="A78" s="909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894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879"/>
      <c r="AC78" s="879"/>
      <c r="AD78" s="682"/>
      <c r="AE78" s="682"/>
      <c r="AF78" s="48">
        <f t="shared" si="51"/>
        <v>0</v>
      </c>
      <c r="AG78" s="686" t="e">
        <f t="shared" si="52"/>
        <v>#DIV/0!</v>
      </c>
      <c r="AH78" s="894"/>
    </row>
    <row r="79" spans="1:34" ht="19.2" customHeight="1">
      <c r="A79" s="909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894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879"/>
      <c r="AC79" s="879"/>
      <c r="AD79" s="682"/>
      <c r="AE79" s="682"/>
      <c r="AF79" s="48">
        <f t="shared" si="51"/>
        <v>0</v>
      </c>
      <c r="AG79" s="686" t="e">
        <f t="shared" si="52"/>
        <v>#DIV/0!</v>
      </c>
      <c r="AH79" s="894"/>
    </row>
    <row r="80" spans="1:34" ht="19.2" customHeight="1">
      <c r="A80" s="909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894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879"/>
      <c r="AC80" s="879"/>
      <c r="AD80" s="682"/>
      <c r="AE80" s="682"/>
      <c r="AF80" s="48">
        <f t="shared" si="51"/>
        <v>0</v>
      </c>
      <c r="AG80" s="686" t="e">
        <f t="shared" si="52"/>
        <v>#DIV/0!</v>
      </c>
      <c r="AH80" s="894"/>
    </row>
    <row r="81" spans="1:34" ht="19.2" customHeight="1">
      <c r="A81" s="909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894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879"/>
      <c r="AC81" s="879"/>
      <c r="AD81" s="682"/>
      <c r="AE81" s="68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1470</v>
      </c>
      <c r="D82" s="875" t="s">
        <v>1460</v>
      </c>
      <c r="E82" s="875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1389.7995456624717</v>
      </c>
      <c r="O82" s="184">
        <f t="shared" si="53"/>
        <v>84.659407547361894</v>
      </c>
      <c r="P82" s="116">
        <f>M82-J82</f>
        <v>0</v>
      </c>
      <c r="Q82" s="117">
        <f>N82-K82</f>
        <v>-101.40045433752834</v>
      </c>
      <c r="R82" s="172">
        <f>O82/L82</f>
        <v>0.93513264982737665</v>
      </c>
      <c r="S82" s="894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-101.40045433752834</v>
      </c>
      <c r="AG82" s="686">
        <f>N82/K82</f>
        <v>0.93200076828223688</v>
      </c>
      <c r="AH82" s="894"/>
    </row>
    <row r="83" spans="1:34" ht="19.2" customHeight="1">
      <c r="A83" s="902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1721</v>
      </c>
      <c r="H83" s="84">
        <f t="shared" ref="H83:H94" si="54">F83*G83</f>
        <v>105015.42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9" si="55">G83/W83*60</f>
        <v>1341.0389610389616</v>
      </c>
      <c r="O83" s="183">
        <f t="shared" ref="O83:O89" si="56">N83/M83</f>
        <v>78.884644766997738</v>
      </c>
      <c r="P83" s="54">
        <f t="shared" ref="P83:P89" si="57">M83-J83</f>
        <v>0</v>
      </c>
      <c r="Q83" s="88">
        <f t="shared" ref="Q83:Q89" si="58">O83-L83</f>
        <v>-5.821237585943436</v>
      </c>
      <c r="R83" s="185">
        <f t="shared" ref="R83:R89" si="59">O83/L83</f>
        <v>0.9312770562770567</v>
      </c>
      <c r="S83" s="894">
        <f>R95</f>
        <v>0.85849426832754194</v>
      </c>
      <c r="T83" s="50">
        <v>0.33333333333333331</v>
      </c>
      <c r="U83" s="50">
        <v>0.38680555555555551</v>
      </c>
      <c r="V83" s="684">
        <v>5</v>
      </c>
      <c r="W83" s="695">
        <f t="shared" ref="W83:W93" si="60">(U83-T83)*24*60</f>
        <v>76.999999999999972</v>
      </c>
      <c r="X83" s="53"/>
      <c r="Y83" s="53"/>
      <c r="Z83" s="54"/>
      <c r="AA83" s="54"/>
      <c r="AB83" s="879"/>
      <c r="AC83" s="879"/>
      <c r="AD83" s="682"/>
      <c r="AE83" s="682"/>
      <c r="AF83" s="48">
        <f t="shared" ref="AF83:AF173" si="61">N83-K83</f>
        <v>-98.961038961038412</v>
      </c>
      <c r="AG83" s="686">
        <f t="shared" ref="AG83:AG173" si="62">N83/K83</f>
        <v>0.9312770562770567</v>
      </c>
      <c r="AH83" s="894">
        <f>AG95</f>
        <v>0.85595348278156647</v>
      </c>
    </row>
    <row r="84" spans="1:34" ht="19.2" customHeight="1">
      <c r="A84" s="903"/>
      <c r="B84" s="110" t="s">
        <v>129</v>
      </c>
      <c r="C84" s="691"/>
      <c r="D84" s="186" t="s">
        <v>206</v>
      </c>
      <c r="E84" s="43"/>
      <c r="F84" s="362">
        <v>50.67</v>
      </c>
      <c r="G84" s="44">
        <v>2278</v>
      </c>
      <c r="H84" s="84">
        <f t="shared" si="54"/>
        <v>115426.26000000001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1339.9999999999995</v>
      </c>
      <c r="O84" s="183">
        <f t="shared" si="56"/>
        <v>70.526315789473657</v>
      </c>
      <c r="P84" s="54">
        <f t="shared" si="57"/>
        <v>0</v>
      </c>
      <c r="Q84" s="88">
        <f t="shared" si="58"/>
        <v>-8.4210526315789735</v>
      </c>
      <c r="R84" s="185">
        <f t="shared" si="59"/>
        <v>0.89333333333333298</v>
      </c>
      <c r="S84" s="894"/>
      <c r="T84" s="50">
        <v>0.40277777777777773</v>
      </c>
      <c r="U84" s="50">
        <v>0.47361111111111109</v>
      </c>
      <c r="V84" s="684">
        <v>23</v>
      </c>
      <c r="W84" s="695">
        <f t="shared" si="60"/>
        <v>102.00000000000004</v>
      </c>
      <c r="X84" s="53">
        <v>0.39166666666666666</v>
      </c>
      <c r="Y84" s="53">
        <v>0.40138888888888885</v>
      </c>
      <c r="Z84" s="54"/>
      <c r="AA84" s="54"/>
      <c r="AB84" s="879"/>
      <c r="AC84" s="879"/>
      <c r="AD84" s="682"/>
      <c r="AE84" s="682"/>
      <c r="AF84" s="48">
        <f t="shared" si="61"/>
        <v>-160.00000000000045</v>
      </c>
      <c r="AG84" s="686">
        <f t="shared" si="62"/>
        <v>0.89333333333333298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796</v>
      </c>
      <c r="H85" s="84">
        <f t="shared" si="54"/>
        <v>43055.64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1137.1428571428567</v>
      </c>
      <c r="O85" s="183">
        <f t="shared" si="56"/>
        <v>56.857142857142833</v>
      </c>
      <c r="P85" s="54">
        <f t="shared" si="57"/>
        <v>0</v>
      </c>
      <c r="Q85" s="88">
        <f t="shared" si="58"/>
        <v>-10.642857142857167</v>
      </c>
      <c r="R85" s="185">
        <f t="shared" si="59"/>
        <v>0.84232804232804193</v>
      </c>
      <c r="S85" s="894"/>
      <c r="T85" s="50">
        <v>0.51458333333333328</v>
      </c>
      <c r="U85" s="50">
        <v>0.54374999999999996</v>
      </c>
      <c r="V85" s="684">
        <v>6</v>
      </c>
      <c r="W85" s="695">
        <f t="shared" si="60"/>
        <v>42.000000000000014</v>
      </c>
      <c r="X85" s="53"/>
      <c r="Y85" s="53"/>
      <c r="Z85" s="54"/>
      <c r="AA85" s="54"/>
      <c r="AB85" s="879"/>
      <c r="AC85" s="879"/>
      <c r="AD85" s="682"/>
      <c r="AE85" s="682"/>
      <c r="AF85" s="48">
        <f t="shared" si="61"/>
        <v>-212.85714285714334</v>
      </c>
      <c r="AG85" s="686">
        <f t="shared" si="62"/>
        <v>0.84232804232804193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1390</v>
      </c>
      <c r="H86" s="84">
        <f t="shared" si="54"/>
        <v>84915.1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1283.0769230769245</v>
      </c>
      <c r="O86" s="183">
        <f t="shared" si="56"/>
        <v>75.475113122172033</v>
      </c>
      <c r="P86" s="54">
        <f t="shared" si="57"/>
        <v>0</v>
      </c>
      <c r="Q86" s="88">
        <f t="shared" si="58"/>
        <v>-9.2307692307691411</v>
      </c>
      <c r="R86" s="185">
        <f t="shared" si="59"/>
        <v>0.89102564102564208</v>
      </c>
      <c r="S86" s="894"/>
      <c r="T86" s="50">
        <v>0.54861111111111105</v>
      </c>
      <c r="U86" s="50">
        <v>0.59374999999999989</v>
      </c>
      <c r="V86" s="684">
        <v>7</v>
      </c>
      <c r="W86" s="695">
        <f t="shared" si="60"/>
        <v>64.999999999999929</v>
      </c>
      <c r="X86" s="53"/>
      <c r="Y86" s="53"/>
      <c r="Z86" s="54"/>
      <c r="AA86" s="54"/>
      <c r="AB86" s="879"/>
      <c r="AC86" s="879"/>
      <c r="AD86" s="682"/>
      <c r="AE86" s="682">
        <v>1</v>
      </c>
      <c r="AF86" s="48">
        <f t="shared" si="61"/>
        <v>-156.92307692307554</v>
      </c>
      <c r="AG86" s="686">
        <f t="shared" si="62"/>
        <v>0.89102564102564197</v>
      </c>
      <c r="AH86" s="894"/>
    </row>
    <row r="87" spans="1:34" ht="19.2" customHeight="1">
      <c r="A87" s="903"/>
      <c r="B87" s="110" t="s">
        <v>129</v>
      </c>
      <c r="C87" s="97"/>
      <c r="D87" s="186" t="s">
        <v>817</v>
      </c>
      <c r="E87" s="43"/>
      <c r="F87" s="362">
        <v>49.91</v>
      </c>
      <c r="G87" s="44">
        <v>887.60000000000014</v>
      </c>
      <c r="H87" s="84">
        <f t="shared" si="54"/>
        <v>44300.116000000002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1365.538461538461</v>
      </c>
      <c r="O87" s="183">
        <f t="shared" si="56"/>
        <v>80.32579185520359</v>
      </c>
      <c r="P87" s="54">
        <f t="shared" si="57"/>
        <v>0</v>
      </c>
      <c r="Q87" s="88">
        <f t="shared" si="58"/>
        <v>-11.733031674208178</v>
      </c>
      <c r="R87" s="185">
        <f t="shared" si="59"/>
        <v>0.87254853772425622</v>
      </c>
      <c r="S87" s="894"/>
      <c r="T87" s="50">
        <v>0.60902777777777761</v>
      </c>
      <c r="U87" s="50">
        <v>0.63611111111111096</v>
      </c>
      <c r="V87" s="684">
        <v>22</v>
      </c>
      <c r="W87" s="695">
        <f t="shared" si="60"/>
        <v>39.000000000000021</v>
      </c>
      <c r="X87" s="53">
        <v>0.59861111111111109</v>
      </c>
      <c r="Y87" s="53">
        <v>0.60833333333333328</v>
      </c>
      <c r="Z87" s="54"/>
      <c r="AA87" s="54"/>
      <c r="AB87" s="879"/>
      <c r="AC87" s="879"/>
      <c r="AD87" s="682"/>
      <c r="AE87" s="682"/>
      <c r="AF87" s="48">
        <f t="shared" si="61"/>
        <v>-199.46153846153902</v>
      </c>
      <c r="AG87" s="686">
        <f t="shared" si="62"/>
        <v>0.87254853772425622</v>
      </c>
      <c r="AH87" s="894"/>
    </row>
    <row r="88" spans="1:34" ht="19.2" customHeight="1">
      <c r="A88" s="903"/>
      <c r="B88" s="110" t="s">
        <v>132</v>
      </c>
      <c r="C88" s="691"/>
      <c r="D88" s="186" t="s">
        <v>142</v>
      </c>
      <c r="E88" s="43"/>
      <c r="F88" s="362">
        <v>44.98</v>
      </c>
      <c r="G88" s="57">
        <v>786</v>
      </c>
      <c r="H88" s="84">
        <f t="shared" si="54"/>
        <v>35354.28</v>
      </c>
      <c r="I88" s="684">
        <v>1</v>
      </c>
      <c r="J88" s="87">
        <v>19</v>
      </c>
      <c r="K88" s="57">
        <v>1500</v>
      </c>
      <c r="L88" s="86">
        <v>78.94736842105263</v>
      </c>
      <c r="M88" s="693">
        <v>19</v>
      </c>
      <c r="N88" s="57">
        <f t="shared" si="55"/>
        <v>1150.2439024390239</v>
      </c>
      <c r="O88" s="183">
        <f t="shared" si="56"/>
        <v>60.539152759948628</v>
      </c>
      <c r="P88" s="54">
        <f t="shared" si="57"/>
        <v>0</v>
      </c>
      <c r="Q88" s="88">
        <f t="shared" si="58"/>
        <v>-18.408215661104002</v>
      </c>
      <c r="R88" s="185">
        <f t="shared" si="59"/>
        <v>0.76682926829268261</v>
      </c>
      <c r="S88" s="894"/>
      <c r="T88" s="50">
        <v>0.70833333333333337</v>
      </c>
      <c r="U88" s="50">
        <v>0.7368055555555556</v>
      </c>
      <c r="V88" s="684">
        <v>5</v>
      </c>
      <c r="W88" s="695">
        <f t="shared" si="60"/>
        <v>41.000000000000014</v>
      </c>
      <c r="X88" s="53"/>
      <c r="Y88" s="53"/>
      <c r="Z88" s="54"/>
      <c r="AA88" s="54"/>
      <c r="AB88" s="879"/>
      <c r="AC88" s="879"/>
      <c r="AD88" s="682"/>
      <c r="AE88" s="682"/>
      <c r="AF88" s="48">
        <f t="shared" si="61"/>
        <v>-349.75609756097606</v>
      </c>
      <c r="AG88" s="686">
        <f t="shared" si="62"/>
        <v>0.76682926829268261</v>
      </c>
      <c r="AH88" s="894"/>
    </row>
    <row r="89" spans="1:34" ht="19.2" customHeight="1">
      <c r="A89" s="903"/>
      <c r="B89" s="110" t="s">
        <v>132</v>
      </c>
      <c r="C89" s="691"/>
      <c r="D89" s="42" t="s">
        <v>75</v>
      </c>
      <c r="E89" s="43"/>
      <c r="F89" s="362">
        <v>53.68</v>
      </c>
      <c r="G89" s="114">
        <v>717</v>
      </c>
      <c r="H89" s="84">
        <f t="shared" si="54"/>
        <v>38488.559999999998</v>
      </c>
      <c r="I89" s="684"/>
      <c r="J89" s="87">
        <v>20</v>
      </c>
      <c r="K89" s="57">
        <v>1500</v>
      </c>
      <c r="L89" s="86">
        <v>75</v>
      </c>
      <c r="M89" s="693">
        <v>20</v>
      </c>
      <c r="N89" s="57">
        <f t="shared" si="55"/>
        <v>1194.9999999999991</v>
      </c>
      <c r="O89" s="183">
        <f t="shared" si="56"/>
        <v>59.749999999999957</v>
      </c>
      <c r="P89" s="54">
        <f t="shared" si="57"/>
        <v>0</v>
      </c>
      <c r="Q89" s="88">
        <f t="shared" si="58"/>
        <v>-15.250000000000043</v>
      </c>
      <c r="R89" s="185">
        <f t="shared" si="59"/>
        <v>0.79666666666666608</v>
      </c>
      <c r="S89" s="894"/>
      <c r="T89" s="50">
        <v>0.7416666666666667</v>
      </c>
      <c r="U89" s="50">
        <v>0.76666666666666672</v>
      </c>
      <c r="V89" s="684">
        <v>7</v>
      </c>
      <c r="W89" s="695">
        <f t="shared" si="60"/>
        <v>36.000000000000028</v>
      </c>
      <c r="X89" s="53"/>
      <c r="Y89" s="53"/>
      <c r="Z89" s="54"/>
      <c r="AA89" s="54"/>
      <c r="AB89" s="879"/>
      <c r="AC89" s="879"/>
      <c r="AD89" s="682"/>
      <c r="AE89" s="682"/>
      <c r="AF89" s="48">
        <f t="shared" si="61"/>
        <v>-305.00000000000091</v>
      </c>
      <c r="AG89" s="686">
        <f t="shared" si="62"/>
        <v>0.79666666666666608</v>
      </c>
      <c r="AH89" s="894"/>
    </row>
    <row r="90" spans="1:34" ht="19.2" customHeight="1">
      <c r="A90" s="903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894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879"/>
      <c r="AC90" s="879"/>
      <c r="AD90" s="682"/>
      <c r="AE90" s="682"/>
      <c r="AF90" s="48">
        <f t="shared" si="61"/>
        <v>0</v>
      </c>
      <c r="AG90" s="686" t="e">
        <f t="shared" si="62"/>
        <v>#DIV/0!</v>
      </c>
      <c r="AH90" s="894"/>
    </row>
    <row r="91" spans="1:34" ht="19.2" customHeight="1">
      <c r="A91" s="903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895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879"/>
      <c r="AC91" s="879"/>
      <c r="AD91" s="682"/>
      <c r="AE91" s="682"/>
      <c r="AF91" s="48">
        <f t="shared" si="61"/>
        <v>0</v>
      </c>
      <c r="AG91" s="686" t="e">
        <f t="shared" si="62"/>
        <v>#DIV/0!</v>
      </c>
      <c r="AH91" s="895"/>
    </row>
    <row r="92" spans="1:34" ht="19.2" customHeight="1">
      <c r="A92" s="903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895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879"/>
      <c r="AC92" s="879"/>
      <c r="AD92" s="682"/>
      <c r="AE92" s="682"/>
      <c r="AF92" s="48">
        <f t="shared" si="61"/>
        <v>0</v>
      </c>
      <c r="AG92" s="686" t="e">
        <f t="shared" si="62"/>
        <v>#DIV/0!</v>
      </c>
      <c r="AH92" s="895"/>
    </row>
    <row r="93" spans="1:34" ht="19.2" customHeight="1">
      <c r="A93" s="903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904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879"/>
      <c r="AC93" s="879"/>
      <c r="AD93" s="682"/>
      <c r="AE93" s="682"/>
      <c r="AF93" s="48">
        <f t="shared" si="61"/>
        <v>0</v>
      </c>
      <c r="AG93" s="686" t="e">
        <f t="shared" si="62"/>
        <v>#DIV/0!</v>
      </c>
      <c r="AH93" s="895"/>
    </row>
    <row r="94" spans="1:34" ht="19.2" customHeight="1">
      <c r="A94" s="903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904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879"/>
      <c r="AC94" s="879"/>
      <c r="AD94" s="682"/>
      <c r="AE94" s="682"/>
      <c r="AF94" s="48">
        <f t="shared" si="61"/>
        <v>0</v>
      </c>
      <c r="AG94" s="68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1472</v>
      </c>
      <c r="D95" s="875" t="s">
        <v>1460</v>
      </c>
      <c r="E95" s="875"/>
      <c r="F95" s="356"/>
      <c r="G95" s="70"/>
      <c r="H95" s="201"/>
      <c r="I95" s="103"/>
      <c r="J95" s="202">
        <v>18.428571428571427</v>
      </c>
      <c r="K95" s="202">
        <v>1470.7142857142858</v>
      </c>
      <c r="L95" s="203">
        <v>80.266475011057054</v>
      </c>
      <c r="M95" s="202">
        <f t="shared" ref="M95:O95" si="63">AVERAGE(M83:M94)</f>
        <v>18.428571428571427</v>
      </c>
      <c r="N95" s="202">
        <f t="shared" si="63"/>
        <v>1258.8630150337467</v>
      </c>
      <c r="O95" s="203">
        <f t="shared" si="63"/>
        <v>68.908308735848351</v>
      </c>
      <c r="P95" s="204">
        <f>M95-J95</f>
        <v>0</v>
      </c>
      <c r="Q95" s="205">
        <f t="shared" ref="Q95:Q103" si="64">O95-L95</f>
        <v>-11.358166275208703</v>
      </c>
      <c r="R95" s="206">
        <f>O95/L95</f>
        <v>0.85849426832754194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1</v>
      </c>
      <c r="AF95" s="65">
        <f t="shared" si="61"/>
        <v>-211.85127068053907</v>
      </c>
      <c r="AG95" s="687">
        <f t="shared" si="62"/>
        <v>0.85595348278156647</v>
      </c>
      <c r="AH95" s="895"/>
    </row>
    <row r="96" spans="1:34" ht="19.2" customHeight="1">
      <c r="A96" s="905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1291</v>
      </c>
      <c r="H96" s="45">
        <f t="shared" ref="H96:H105" si="65">F96*G96</f>
        <v>38032.86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1122.6086956521738</v>
      </c>
      <c r="O96" s="47">
        <f t="shared" ref="O96:O103" si="67">N96/M96</f>
        <v>70.16304347826086</v>
      </c>
      <c r="P96" s="48">
        <f t="shared" ref="P96:P103" si="68">M96-J96</f>
        <v>0</v>
      </c>
      <c r="Q96" s="49">
        <f t="shared" si="64"/>
        <v>-16.39945652173914</v>
      </c>
      <c r="R96" s="686">
        <f t="shared" ref="R96:R103" si="69">O96/L96</f>
        <v>0.81054779469471028</v>
      </c>
      <c r="S96" s="894">
        <f>R108</f>
        <v>0.85947158015123537</v>
      </c>
      <c r="T96" s="89">
        <v>0.33333333333333331</v>
      </c>
      <c r="U96" s="89">
        <v>0.38124999999999998</v>
      </c>
      <c r="V96" s="682">
        <v>5</v>
      </c>
      <c r="W96" s="90">
        <f t="shared" ref="W96:W133" si="70">(U96-T96)*24*60</f>
        <v>69</v>
      </c>
      <c r="X96" s="96"/>
      <c r="Y96" s="96"/>
      <c r="Z96" s="54"/>
      <c r="AA96" s="54"/>
      <c r="AB96" s="879"/>
      <c r="AC96" s="879"/>
      <c r="AD96" s="682"/>
      <c r="AE96" s="682"/>
      <c r="AF96" s="54">
        <f t="shared" si="61"/>
        <v>-262.39130434782624</v>
      </c>
      <c r="AG96" s="683">
        <f t="shared" si="62"/>
        <v>0.81054779469471028</v>
      </c>
      <c r="AH96" s="878">
        <f>AG108</f>
        <v>0.85580206284843852</v>
      </c>
    </row>
    <row r="97" spans="1:34" s="215" customFormat="1" ht="19.2" customHeight="1">
      <c r="A97" s="905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2607</v>
      </c>
      <c r="H97" s="210">
        <f t="shared" si="65"/>
        <v>75897.981651376133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1261.4516129032263</v>
      </c>
      <c r="O97" s="47">
        <f t="shared" si="67"/>
        <v>63.072580645161317</v>
      </c>
      <c r="P97" s="48">
        <f t="shared" si="68"/>
        <v>0</v>
      </c>
      <c r="Q97" s="49">
        <f t="shared" si="64"/>
        <v>-6.1774193548386833</v>
      </c>
      <c r="R97" s="686">
        <f t="shared" si="69"/>
        <v>0.91079538837778073</v>
      </c>
      <c r="S97" s="894"/>
      <c r="T97" s="211">
        <v>0.3972222222222222</v>
      </c>
      <c r="U97" s="211">
        <v>0.48333333333333328</v>
      </c>
      <c r="V97" s="212">
        <v>23</v>
      </c>
      <c r="W97" s="90">
        <f t="shared" si="70"/>
        <v>123.99999999999996</v>
      </c>
      <c r="X97" s="53">
        <v>0.38541666666666669</v>
      </c>
      <c r="Y97" s="53">
        <v>0.39583333333333331</v>
      </c>
      <c r="Z97" s="54"/>
      <c r="AA97" s="54"/>
      <c r="AB97" s="879"/>
      <c r="AC97" s="879"/>
      <c r="AD97" s="212"/>
      <c r="AE97" s="212"/>
      <c r="AF97" s="213">
        <f t="shared" si="61"/>
        <v>-123.54838709677369</v>
      </c>
      <c r="AG97" s="214">
        <f t="shared" si="62"/>
        <v>0.91079538837778073</v>
      </c>
      <c r="AH97" s="878"/>
    </row>
    <row r="98" spans="1:34" s="218" customFormat="1" ht="19.2" customHeight="1">
      <c r="A98" s="905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309</v>
      </c>
      <c r="H98" s="210">
        <f t="shared" si="65"/>
        <v>23901.149999999998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1090.5882352941214</v>
      </c>
      <c r="O98" s="47">
        <f t="shared" si="67"/>
        <v>60.588235294117858</v>
      </c>
      <c r="P98" s="48">
        <f t="shared" si="68"/>
        <v>-1</v>
      </c>
      <c r="Q98" s="49">
        <f t="shared" si="64"/>
        <v>-15.201238390092662</v>
      </c>
      <c r="R98" s="686">
        <f t="shared" si="69"/>
        <v>0.79942810457516622</v>
      </c>
      <c r="S98" s="894"/>
      <c r="T98" s="89">
        <v>0.52430555555555547</v>
      </c>
      <c r="U98" s="89">
        <v>0.53611111111111098</v>
      </c>
      <c r="V98" s="682">
        <v>6</v>
      </c>
      <c r="W98" s="90">
        <f t="shared" si="70"/>
        <v>16.99999999999994</v>
      </c>
      <c r="X98" s="216"/>
      <c r="Y98" s="216"/>
      <c r="Z98" s="217"/>
      <c r="AA98" s="217"/>
      <c r="AB98" s="879"/>
      <c r="AC98" s="879"/>
      <c r="AD98" s="682"/>
      <c r="AE98" s="682"/>
      <c r="AF98" s="54">
        <f t="shared" si="61"/>
        <v>-349.41176470587857</v>
      </c>
      <c r="AG98" s="683">
        <f t="shared" si="62"/>
        <v>0.75735294117647323</v>
      </c>
      <c r="AH98" s="878"/>
    </row>
    <row r="99" spans="1:34" ht="19.2" customHeight="1">
      <c r="A99" s="905"/>
      <c r="B99" s="684" t="s">
        <v>128</v>
      </c>
      <c r="C99" s="81"/>
      <c r="D99" s="82" t="s">
        <v>58</v>
      </c>
      <c r="E99" s="83"/>
      <c r="F99" s="366">
        <v>77.34</v>
      </c>
      <c r="G99" s="57">
        <v>710</v>
      </c>
      <c r="H99" s="210">
        <f t="shared" si="65"/>
        <v>54911.4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1252.9411764705867</v>
      </c>
      <c r="O99" s="47">
        <f t="shared" si="67"/>
        <v>69.607843137254818</v>
      </c>
      <c r="P99" s="48">
        <f t="shared" si="68"/>
        <v>0</v>
      </c>
      <c r="Q99" s="49">
        <f t="shared" si="64"/>
        <v>-10.392156862745182</v>
      </c>
      <c r="R99" s="686">
        <f t="shared" si="69"/>
        <v>0.87009803921568518</v>
      </c>
      <c r="S99" s="894"/>
      <c r="T99" s="89">
        <v>0.54166666666666652</v>
      </c>
      <c r="U99" s="89">
        <v>0.56527777777777766</v>
      </c>
      <c r="V99" s="682">
        <v>8</v>
      </c>
      <c r="W99" s="90">
        <f t="shared" si="70"/>
        <v>34.000000000000043</v>
      </c>
      <c r="X99" s="180"/>
      <c r="Y99" s="180"/>
      <c r="Z99" s="124"/>
      <c r="AA99" s="124"/>
      <c r="AB99" s="879"/>
      <c r="AC99" s="879"/>
      <c r="AD99" s="682"/>
      <c r="AE99" s="682"/>
      <c r="AF99" s="213">
        <f t="shared" si="61"/>
        <v>-187.0588235294133</v>
      </c>
      <c r="AG99" s="214">
        <f t="shared" si="62"/>
        <v>0.87009803921568518</v>
      </c>
      <c r="AH99" s="878"/>
    </row>
    <row r="100" spans="1:34" s="218" customFormat="1" ht="19.2" customHeight="1">
      <c r="A100" s="905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1616.3400000000001</v>
      </c>
      <c r="H100" s="210">
        <f t="shared" si="65"/>
        <v>83144.529600000009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1276.0578947368413</v>
      </c>
      <c r="O100" s="47">
        <f t="shared" si="67"/>
        <v>63.802894736842063</v>
      </c>
      <c r="P100" s="48">
        <f t="shared" si="68"/>
        <v>0</v>
      </c>
      <c r="Q100" s="49">
        <f t="shared" si="64"/>
        <v>-8.1971052631579369</v>
      </c>
      <c r="R100" s="686">
        <f t="shared" si="69"/>
        <v>0.88615131578947315</v>
      </c>
      <c r="S100" s="894"/>
      <c r="T100" s="211">
        <v>0.57986111111111094</v>
      </c>
      <c r="U100" s="211">
        <v>0.63263888888888875</v>
      </c>
      <c r="V100" s="212">
        <v>21</v>
      </c>
      <c r="W100" s="90">
        <f t="shared" si="70"/>
        <v>76.000000000000057</v>
      </c>
      <c r="X100" s="219">
        <v>0.56944444444444442</v>
      </c>
      <c r="Y100" s="219">
        <v>0.57916666666666672</v>
      </c>
      <c r="Z100" s="217"/>
      <c r="AA100" s="217"/>
      <c r="AB100" s="879"/>
      <c r="AC100" s="879"/>
      <c r="AD100" s="682"/>
      <c r="AE100" s="682"/>
      <c r="AF100" s="54">
        <f t="shared" si="61"/>
        <v>-163.94210526315874</v>
      </c>
      <c r="AG100" s="683">
        <f t="shared" si="62"/>
        <v>0.88615131578947315</v>
      </c>
      <c r="AH100" s="878"/>
    </row>
    <row r="101" spans="1:34" s="218" customFormat="1" ht="19.2" customHeight="1">
      <c r="A101" s="905"/>
      <c r="B101" s="684" t="s">
        <v>132</v>
      </c>
      <c r="C101" s="55"/>
      <c r="D101" s="82" t="s">
        <v>202</v>
      </c>
      <c r="E101" s="83"/>
      <c r="F101" s="366">
        <v>53.27</v>
      </c>
      <c r="G101" s="57">
        <v>1189</v>
      </c>
      <c r="H101" s="210">
        <f t="shared" si="65"/>
        <v>63338.030000000006</v>
      </c>
      <c r="I101" s="682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1321.1111111111118</v>
      </c>
      <c r="O101" s="47">
        <f t="shared" si="67"/>
        <v>82.569444444444485</v>
      </c>
      <c r="P101" s="48">
        <f t="shared" si="68"/>
        <v>0</v>
      </c>
      <c r="Q101" s="49">
        <f t="shared" si="64"/>
        <v>-11.180555555555515</v>
      </c>
      <c r="R101" s="686">
        <f t="shared" si="69"/>
        <v>0.88074074074074116</v>
      </c>
      <c r="S101" s="894"/>
      <c r="T101" s="211">
        <v>0.63819444444444429</v>
      </c>
      <c r="U101" s="89">
        <v>0.67569444444444426</v>
      </c>
      <c r="V101" s="212">
        <v>8</v>
      </c>
      <c r="W101" s="90">
        <f t="shared" si="70"/>
        <v>53.999999999999972</v>
      </c>
      <c r="X101" s="220"/>
      <c r="Y101" s="220"/>
      <c r="Z101" s="217"/>
      <c r="AA101" s="217"/>
      <c r="AB101" s="879"/>
      <c r="AC101" s="879"/>
      <c r="AD101" s="682"/>
      <c r="AE101" s="682"/>
      <c r="AF101" s="213">
        <f t="shared" si="61"/>
        <v>-178.88888888888823</v>
      </c>
      <c r="AG101" s="214">
        <f t="shared" si="62"/>
        <v>0.88074074074074116</v>
      </c>
      <c r="AH101" s="878"/>
    </row>
    <row r="102" spans="1:34" s="218" customFormat="1" ht="19.2" customHeight="1">
      <c r="A102" s="905"/>
      <c r="B102" s="684" t="s">
        <v>127</v>
      </c>
      <c r="C102" s="175"/>
      <c r="D102" s="176" t="s">
        <v>55</v>
      </c>
      <c r="E102" s="177"/>
      <c r="F102" s="366">
        <v>37.799999999999997</v>
      </c>
      <c r="G102" s="57">
        <v>839</v>
      </c>
      <c r="H102" s="210">
        <f t="shared" si="65"/>
        <v>31714.199999999997</v>
      </c>
      <c r="I102" s="684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2397.1428571428655</v>
      </c>
      <c r="O102" s="47">
        <f t="shared" si="67"/>
        <v>119.85714285714327</v>
      </c>
      <c r="P102" s="48">
        <f t="shared" si="68"/>
        <v>0</v>
      </c>
      <c r="Q102" s="49">
        <f t="shared" si="64"/>
        <v>-18.592857142856715</v>
      </c>
      <c r="R102" s="686">
        <f t="shared" si="69"/>
        <v>0.86570706289016452</v>
      </c>
      <c r="S102" s="894"/>
      <c r="T102" s="211">
        <v>0.68055555555555536</v>
      </c>
      <c r="U102" s="211">
        <v>0.69513888888888864</v>
      </c>
      <c r="V102" s="212">
        <v>7</v>
      </c>
      <c r="W102" s="90">
        <f t="shared" si="70"/>
        <v>20.999999999999925</v>
      </c>
      <c r="X102" s="220"/>
      <c r="Y102" s="220"/>
      <c r="Z102" s="217"/>
      <c r="AA102" s="217"/>
      <c r="AB102" s="879"/>
      <c r="AC102" s="879"/>
      <c r="AD102" s="682"/>
      <c r="AE102" s="682"/>
      <c r="AF102" s="54">
        <f t="shared" si="61"/>
        <v>-371.85714285713448</v>
      </c>
      <c r="AG102" s="683">
        <f t="shared" si="62"/>
        <v>0.86570706289016452</v>
      </c>
      <c r="AH102" s="878"/>
    </row>
    <row r="103" spans="1:34" s="218" customFormat="1" ht="19.2" customHeight="1">
      <c r="A103" s="905"/>
      <c r="B103" s="684" t="s">
        <v>132</v>
      </c>
      <c r="C103" s="221"/>
      <c r="D103" s="82" t="s">
        <v>204</v>
      </c>
      <c r="E103" s="83"/>
      <c r="F103" s="366">
        <v>51.06</v>
      </c>
      <c r="G103" s="57">
        <v>1347</v>
      </c>
      <c r="H103" s="210">
        <f t="shared" si="65"/>
        <v>68777.820000000007</v>
      </c>
      <c r="I103" s="222"/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1282.857142857144</v>
      </c>
      <c r="O103" s="47">
        <f t="shared" si="67"/>
        <v>80.178571428571502</v>
      </c>
      <c r="P103" s="48">
        <f t="shared" si="68"/>
        <v>0</v>
      </c>
      <c r="Q103" s="49">
        <f t="shared" si="64"/>
        <v>-13.571428571428498</v>
      </c>
      <c r="R103" s="686">
        <f t="shared" si="69"/>
        <v>0.85523809523809602</v>
      </c>
      <c r="S103" s="894"/>
      <c r="T103" s="211">
        <v>0.69861111111111085</v>
      </c>
      <c r="U103" s="211">
        <v>0.74236111111111081</v>
      </c>
      <c r="V103" s="212">
        <v>5</v>
      </c>
      <c r="W103" s="90">
        <f t="shared" si="70"/>
        <v>62.999999999999936</v>
      </c>
      <c r="X103" s="220"/>
      <c r="Y103" s="220"/>
      <c r="Z103" s="217"/>
      <c r="AA103" s="217"/>
      <c r="AB103" s="879"/>
      <c r="AC103" s="879"/>
      <c r="AD103" s="682"/>
      <c r="AE103" s="682"/>
      <c r="AF103" s="54">
        <f t="shared" si="61"/>
        <v>-217.14285714285597</v>
      </c>
      <c r="AG103" s="683">
        <f t="shared" si="62"/>
        <v>0.85523809523809602</v>
      </c>
      <c r="AH103" s="878"/>
    </row>
    <row r="104" spans="1:34" s="218" customFormat="1" ht="19.2" customHeight="1">
      <c r="A104" s="905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82"/>
      <c r="AE104" s="682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82"/>
      <c r="AE105" s="682"/>
      <c r="AF105" s="54">
        <f t="shared" si="61"/>
        <v>0</v>
      </c>
      <c r="AG105" s="683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82"/>
      <c r="AE106" s="682"/>
      <c r="AF106" s="54">
        <f t="shared" si="61"/>
        <v>0</v>
      </c>
      <c r="AG106" s="683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82"/>
      <c r="AE107" s="682"/>
      <c r="AF107" s="217"/>
      <c r="AG107" s="683"/>
      <c r="AH107" s="878"/>
    </row>
    <row r="108" spans="1:34" ht="19.2" customHeight="1">
      <c r="A108" s="905"/>
      <c r="B108" s="110">
        <v>0</v>
      </c>
      <c r="C108" s="100" t="s">
        <v>1474</v>
      </c>
      <c r="D108" s="875" t="s">
        <v>1475</v>
      </c>
      <c r="E108" s="875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18</v>
      </c>
      <c r="N108" s="101">
        <f t="shared" si="71"/>
        <v>1375.5948407710089</v>
      </c>
      <c r="O108" s="104">
        <f t="shared" si="71"/>
        <v>76.229969502724515</v>
      </c>
      <c r="P108" s="54">
        <f t="shared" ref="P108:P115" si="72">M108-J108</f>
        <v>-0.125</v>
      </c>
      <c r="Q108" s="88">
        <f t="shared" ref="Q108:Q115" si="73">O108-L108</f>
        <v>-12.464027207801792</v>
      </c>
      <c r="R108" s="105">
        <f t="shared" ref="R108:R115" si="74">O108/L108</f>
        <v>0.85947158015123537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0</v>
      </c>
      <c r="AF108" s="54">
        <f t="shared" si="61"/>
        <v>-231.78015922899112</v>
      </c>
      <c r="AG108" s="683">
        <f t="shared" si="62"/>
        <v>0.85580206284843852</v>
      </c>
      <c r="AH108" s="878"/>
    </row>
    <row r="109" spans="1:34" ht="19.2" customHeight="1">
      <c r="A109" s="896" t="s">
        <v>1476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1530</v>
      </c>
      <c r="H109" s="45">
        <f t="shared" ref="H109:H119" si="75">F109*G109</f>
        <v>45847.20496894409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5" si="76">G109/W109*60</f>
        <v>1176.9230769230765</v>
      </c>
      <c r="O109" s="47">
        <f t="shared" ref="O109:O115" si="77">N109/M109</f>
        <v>65.384615384615358</v>
      </c>
      <c r="P109" s="48">
        <f t="shared" si="72"/>
        <v>0</v>
      </c>
      <c r="Q109" s="49">
        <f t="shared" si="73"/>
        <v>-1.282051282051313</v>
      </c>
      <c r="R109" s="686">
        <f t="shared" si="74"/>
        <v>0.98076923076923028</v>
      </c>
      <c r="S109" s="899">
        <f>R121</f>
        <v>0.89759067252934155</v>
      </c>
      <c r="T109" s="226">
        <v>0.5</v>
      </c>
      <c r="U109" s="226">
        <v>0.5541666666666667</v>
      </c>
      <c r="V109" s="227">
        <v>5</v>
      </c>
      <c r="W109" s="695">
        <f t="shared" si="70"/>
        <v>78.000000000000043</v>
      </c>
      <c r="X109" s="53"/>
      <c r="Y109" s="53"/>
      <c r="Z109" s="54"/>
      <c r="AA109" s="54"/>
      <c r="AB109" s="879"/>
      <c r="AC109" s="879"/>
      <c r="AD109" s="682"/>
      <c r="AE109" s="682"/>
      <c r="AF109" s="48">
        <f t="shared" si="61"/>
        <v>-23.076923076923549</v>
      </c>
      <c r="AG109" s="125">
        <f t="shared" si="62"/>
        <v>0.98076923076923039</v>
      </c>
      <c r="AH109" s="878">
        <f>AG121</f>
        <v>0.89841357539696598</v>
      </c>
    </row>
    <row r="110" spans="1:34" ht="19.2" customHeight="1">
      <c r="A110" s="897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631</v>
      </c>
      <c r="H110" s="45">
        <f t="shared" si="75"/>
        <v>45148.049999999996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1221.2903225806433</v>
      </c>
      <c r="O110" s="47">
        <f t="shared" si="77"/>
        <v>67.849462365591293</v>
      </c>
      <c r="P110" s="48">
        <f t="shared" si="72"/>
        <v>0</v>
      </c>
      <c r="Q110" s="49">
        <f t="shared" si="73"/>
        <v>-9.0949820788531497</v>
      </c>
      <c r="R110" s="686">
        <f t="shared" si="74"/>
        <v>0.88179806684522977</v>
      </c>
      <c r="S110" s="885"/>
      <c r="T110" s="226">
        <v>0.55902777777777779</v>
      </c>
      <c r="U110" s="226">
        <v>0.5805555555555556</v>
      </c>
      <c r="V110" s="227">
        <v>7</v>
      </c>
      <c r="W110" s="695">
        <f t="shared" si="70"/>
        <v>31.00000000000005</v>
      </c>
      <c r="X110" s="188"/>
      <c r="Y110" s="188"/>
      <c r="Z110" s="54"/>
      <c r="AA110" s="54"/>
      <c r="AB110" s="879"/>
      <c r="AC110" s="879"/>
      <c r="AD110" s="682"/>
      <c r="AE110" s="682"/>
      <c r="AF110" s="48">
        <f t="shared" si="61"/>
        <v>-163.70967741935669</v>
      </c>
      <c r="AG110" s="125">
        <f t="shared" si="62"/>
        <v>0.88179806684522988</v>
      </c>
      <c r="AH110" s="878"/>
    </row>
    <row r="111" spans="1:34" ht="19.2" customHeight="1">
      <c r="A111" s="897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1011</v>
      </c>
      <c r="H111" s="45">
        <f t="shared" si="75"/>
        <v>60194.94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1237.9591836734696</v>
      </c>
      <c r="O111" s="47">
        <f t="shared" si="77"/>
        <v>68.775510204081641</v>
      </c>
      <c r="P111" s="48">
        <f t="shared" si="72"/>
        <v>0</v>
      </c>
      <c r="Q111" s="49">
        <f t="shared" si="73"/>
        <v>-8.1689342403628018</v>
      </c>
      <c r="R111" s="686">
        <f t="shared" si="74"/>
        <v>0.89383334561261341</v>
      </c>
      <c r="S111" s="885"/>
      <c r="T111" s="226">
        <v>0.59652777777777777</v>
      </c>
      <c r="U111" s="226">
        <v>0.63055555555555554</v>
      </c>
      <c r="V111" s="227">
        <v>23</v>
      </c>
      <c r="W111" s="695">
        <f t="shared" si="70"/>
        <v>48.999999999999986</v>
      </c>
      <c r="X111" s="53">
        <v>0.58472222222222225</v>
      </c>
      <c r="Y111" s="53">
        <v>0.59583333333333333</v>
      </c>
      <c r="Z111" s="54"/>
      <c r="AA111" s="54"/>
      <c r="AB111" s="879"/>
      <c r="AC111" s="879"/>
      <c r="AD111" s="682"/>
      <c r="AE111" s="682"/>
      <c r="AF111" s="48">
        <f t="shared" si="61"/>
        <v>-147.04081632653038</v>
      </c>
      <c r="AG111" s="125">
        <f t="shared" si="62"/>
        <v>0.89383334561261341</v>
      </c>
      <c r="AH111" s="878"/>
    </row>
    <row r="112" spans="1:34" ht="19.2" customHeight="1">
      <c r="A112" s="897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828</v>
      </c>
      <c r="H112" s="45">
        <f t="shared" si="75"/>
        <v>46003.68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1273.8461538461531</v>
      </c>
      <c r="O112" s="47">
        <f t="shared" si="77"/>
        <v>79.615384615384571</v>
      </c>
      <c r="P112" s="48">
        <f t="shared" si="72"/>
        <v>0</v>
      </c>
      <c r="Q112" s="49">
        <f t="shared" si="73"/>
        <v>-10.384615384615429</v>
      </c>
      <c r="R112" s="686">
        <f t="shared" si="74"/>
        <v>0.88461538461538414</v>
      </c>
      <c r="S112" s="885"/>
      <c r="T112" s="226">
        <v>0.70833333333333337</v>
      </c>
      <c r="U112" s="226">
        <v>0.73541666666666672</v>
      </c>
      <c r="V112" s="227">
        <v>5</v>
      </c>
      <c r="W112" s="695">
        <f t="shared" si="70"/>
        <v>39.000000000000021</v>
      </c>
      <c r="X112" s="216"/>
      <c r="Y112" s="216"/>
      <c r="Z112" s="54"/>
      <c r="AA112" s="54"/>
      <c r="AB112" s="879"/>
      <c r="AC112" s="879"/>
      <c r="AD112" s="682"/>
      <c r="AE112" s="682"/>
      <c r="AF112" s="48">
        <f t="shared" si="61"/>
        <v>-166.15384615384687</v>
      </c>
      <c r="AG112" s="125">
        <f t="shared" si="62"/>
        <v>0.88461538461538414</v>
      </c>
      <c r="AH112" s="878"/>
    </row>
    <row r="113" spans="1:34" s="218" customFormat="1" ht="19.2" customHeight="1">
      <c r="A113" s="897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884</v>
      </c>
      <c r="H113" s="45">
        <f t="shared" si="75"/>
        <v>47815.560000000005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1262.8571428571424</v>
      </c>
      <c r="O113" s="47">
        <f t="shared" si="77"/>
        <v>78.928571428571402</v>
      </c>
      <c r="P113" s="48">
        <f t="shared" si="72"/>
        <v>0</v>
      </c>
      <c r="Q113" s="49">
        <f t="shared" si="73"/>
        <v>-11.071428571428598</v>
      </c>
      <c r="R113" s="686">
        <f t="shared" si="74"/>
        <v>0.87698412698412664</v>
      </c>
      <c r="S113" s="885"/>
      <c r="T113" s="226">
        <v>0.74097222222222225</v>
      </c>
      <c r="U113" s="226">
        <v>0.77013888888888893</v>
      </c>
      <c r="V113" s="227">
        <v>8</v>
      </c>
      <c r="W113" s="695">
        <f t="shared" si="70"/>
        <v>42.000000000000014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-177.14285714285757</v>
      </c>
      <c r="AG113" s="125">
        <f t="shared" si="62"/>
        <v>0.87698412698412664</v>
      </c>
      <c r="AH113" s="878"/>
    </row>
    <row r="114" spans="1:34" s="218" customFormat="1" ht="19.2" customHeight="1">
      <c r="A114" s="897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1852</v>
      </c>
      <c r="H114" s="45">
        <f t="shared" si="75"/>
        <v>96692.92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1292.0930232558137</v>
      </c>
      <c r="O114" s="47">
        <f t="shared" si="77"/>
        <v>76.005471956224341</v>
      </c>
      <c r="P114" s="48">
        <f t="shared" si="72"/>
        <v>0</v>
      </c>
      <c r="Q114" s="49">
        <f t="shared" si="73"/>
        <v>-8.7004103967168334</v>
      </c>
      <c r="R114" s="686">
        <f t="shared" si="74"/>
        <v>0.89728682170542629</v>
      </c>
      <c r="S114" s="885"/>
      <c r="T114" s="226">
        <v>0.78541666666666665</v>
      </c>
      <c r="U114" s="226">
        <v>0.84513888888888888</v>
      </c>
      <c r="V114" s="227">
        <v>22</v>
      </c>
      <c r="W114" s="695">
        <f t="shared" si="70"/>
        <v>86.000000000000014</v>
      </c>
      <c r="X114" s="216">
        <v>0.77430555555555547</v>
      </c>
      <c r="Y114" s="216">
        <v>0.78472222222222221</v>
      </c>
      <c r="Z114" s="217"/>
      <c r="AA114" s="217"/>
      <c r="AB114" s="879"/>
      <c r="AC114" s="879"/>
      <c r="AD114" s="221">
        <v>1</v>
      </c>
      <c r="AE114" s="221"/>
      <c r="AF114" s="48">
        <f t="shared" si="61"/>
        <v>-147.9069767441863</v>
      </c>
      <c r="AG114" s="125">
        <f t="shared" si="62"/>
        <v>0.89728682170542617</v>
      </c>
      <c r="AH114" s="878"/>
    </row>
    <row r="115" spans="1:34" s="218" customFormat="1" ht="19.2" customHeight="1">
      <c r="A115" s="897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887</v>
      </c>
      <c r="H115" s="45">
        <f t="shared" si="75"/>
        <v>50053.409999999996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1330.4999999999995</v>
      </c>
      <c r="O115" s="47">
        <f t="shared" si="77"/>
        <v>83.156249999999972</v>
      </c>
      <c r="P115" s="48">
        <f t="shared" si="72"/>
        <v>0</v>
      </c>
      <c r="Q115" s="49">
        <f t="shared" si="73"/>
        <v>-10.593750000000028</v>
      </c>
      <c r="R115" s="686">
        <f t="shared" si="74"/>
        <v>0.88699999999999968</v>
      </c>
      <c r="S115" s="885"/>
      <c r="T115" s="226">
        <v>0.84930555555555554</v>
      </c>
      <c r="U115" s="226">
        <v>0.87708333333333333</v>
      </c>
      <c r="V115" s="227">
        <v>6</v>
      </c>
      <c r="W115" s="695">
        <f t="shared" si="70"/>
        <v>40.000000000000014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-169.50000000000045</v>
      </c>
      <c r="AG115" s="125">
        <f t="shared" si="62"/>
        <v>0.88699999999999968</v>
      </c>
      <c r="AH115" s="878"/>
    </row>
    <row r="116" spans="1:34" s="218" customFormat="1" ht="19.2" customHeight="1">
      <c r="A116" s="897"/>
      <c r="B116" s="684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82"/>
      <c r="J116" s="46"/>
      <c r="K116" s="44"/>
      <c r="L116" s="47"/>
      <c r="M116" s="693" t="s">
        <v>15</v>
      </c>
      <c r="N116" s="44"/>
      <c r="O116" s="47"/>
      <c r="P116" s="48"/>
      <c r="Q116" s="49"/>
      <c r="R116" s="686"/>
      <c r="S116" s="885"/>
      <c r="T116" s="226"/>
      <c r="U116" s="226"/>
      <c r="V116" s="227"/>
      <c r="W116" s="695">
        <f t="shared" si="70"/>
        <v>0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0</v>
      </c>
      <c r="AG116" s="125" t="e">
        <f t="shared" si="62"/>
        <v>#DIV/0!</v>
      </c>
      <c r="AH116" s="878"/>
    </row>
    <row r="117" spans="1:34" s="218" customFormat="1" ht="19.2" customHeight="1">
      <c r="A117" s="897"/>
      <c r="B117" s="684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82"/>
      <c r="J117" s="46"/>
      <c r="K117" s="44"/>
      <c r="L117" s="47"/>
      <c r="M117" s="693"/>
      <c r="N117" s="44"/>
      <c r="O117" s="47"/>
      <c r="P117" s="48"/>
      <c r="Q117" s="49"/>
      <c r="R117" s="686"/>
      <c r="S117" s="885"/>
      <c r="T117" s="226"/>
      <c r="U117" s="226"/>
      <c r="V117" s="227"/>
      <c r="W117" s="695">
        <f t="shared" si="70"/>
        <v>0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0</v>
      </c>
      <c r="AG117" s="125" t="e">
        <f t="shared" si="62"/>
        <v>#DIV/0!</v>
      </c>
      <c r="AH117" s="878"/>
    </row>
    <row r="118" spans="1:34" s="218" customFormat="1" ht="19.2" customHeight="1">
      <c r="A118" s="897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885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885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885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1256.4955575908996</v>
      </c>
      <c r="O121" s="203">
        <f t="shared" si="78"/>
        <v>74.245037993495515</v>
      </c>
      <c r="P121" s="48">
        <f t="shared" ref="P121:P129" si="79">M121-J121</f>
        <v>0</v>
      </c>
      <c r="Q121" s="49">
        <f t="shared" ref="Q121:Q129" si="80">O121-L121</f>
        <v>-8.4708817077182914</v>
      </c>
      <c r="R121" s="172">
        <f t="shared" ref="R121:R129" si="81">O121/L121</f>
        <v>0.89759067252934155</v>
      </c>
      <c r="S121" s="893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-142.07587098052909</v>
      </c>
      <c r="AG121" s="125">
        <f>N121/K121</f>
        <v>0.89841357539696598</v>
      </c>
      <c r="AH121" s="878"/>
    </row>
    <row r="122" spans="1:34" ht="19.2" customHeight="1">
      <c r="A122" s="900" t="s">
        <v>1478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816</v>
      </c>
      <c r="H122" s="45">
        <f t="shared" ref="H122:H132" si="82">F122*G122</f>
        <v>46046.879999999997</v>
      </c>
      <c r="I122" s="684"/>
      <c r="J122" s="46">
        <v>18</v>
      </c>
      <c r="K122" s="44">
        <v>1500</v>
      </c>
      <c r="L122" s="47">
        <v>83.333333333333329</v>
      </c>
      <c r="M122" s="696">
        <v>18</v>
      </c>
      <c r="N122" s="174">
        <f t="shared" ref="N122:N129" si="83">G122/W122*60</f>
        <v>1323.2432432432422</v>
      </c>
      <c r="O122" s="237">
        <f t="shared" ref="O122:O129" si="84">N122/M122</f>
        <v>73.513513513513459</v>
      </c>
      <c r="P122" s="108">
        <f t="shared" si="79"/>
        <v>0</v>
      </c>
      <c r="Q122" s="182">
        <f t="shared" si="80"/>
        <v>-9.8198198198198696</v>
      </c>
      <c r="R122" s="109">
        <f t="shared" si="81"/>
        <v>0.88216216216216159</v>
      </c>
      <c r="S122" s="894">
        <f>R134</f>
        <v>0.90468205989240502</v>
      </c>
      <c r="T122" s="50">
        <v>0.5</v>
      </c>
      <c r="U122" s="50">
        <v>0.52569444444444446</v>
      </c>
      <c r="V122" s="227">
        <v>5</v>
      </c>
      <c r="W122" s="695">
        <f t="shared" si="70"/>
        <v>37.000000000000028</v>
      </c>
      <c r="X122" s="53"/>
      <c r="Y122" s="53"/>
      <c r="Z122" s="54"/>
      <c r="AA122" s="54"/>
      <c r="AB122" s="879"/>
      <c r="AC122" s="879"/>
      <c r="AD122" s="682"/>
      <c r="AE122" s="682"/>
      <c r="AF122" s="48">
        <f t="shared" si="61"/>
        <v>-176.7567567567578</v>
      </c>
      <c r="AG122" s="686">
        <f t="shared" si="62"/>
        <v>0.88216216216216148</v>
      </c>
      <c r="AH122" s="893">
        <f>AG134</f>
        <v>0.90587336383941497</v>
      </c>
    </row>
    <row r="123" spans="1:34" ht="19.2" customHeight="1">
      <c r="A123" s="900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1164</v>
      </c>
      <c r="H123" s="45">
        <f t="shared" si="82"/>
        <v>68291.88</v>
      </c>
      <c r="I123" s="682"/>
      <c r="J123" s="46">
        <v>19</v>
      </c>
      <c r="K123" s="44">
        <v>1440</v>
      </c>
      <c r="L123" s="47">
        <v>75.78947368421052</v>
      </c>
      <c r="M123" s="693">
        <v>19</v>
      </c>
      <c r="N123" s="57">
        <f t="shared" si="83"/>
        <v>1343.0769230769238</v>
      </c>
      <c r="O123" s="86">
        <f t="shared" si="84"/>
        <v>70.688259109311772</v>
      </c>
      <c r="P123" s="54">
        <f t="shared" si="79"/>
        <v>0</v>
      </c>
      <c r="Q123" s="88">
        <f t="shared" si="80"/>
        <v>-5.1012145748987479</v>
      </c>
      <c r="R123" s="683">
        <f t="shared" si="81"/>
        <v>0.93269230769230815</v>
      </c>
      <c r="S123" s="894"/>
      <c r="T123" s="50">
        <v>0.53125</v>
      </c>
      <c r="U123" s="50">
        <v>0.56736111111111109</v>
      </c>
      <c r="V123" s="227">
        <v>8</v>
      </c>
      <c r="W123" s="695">
        <f t="shared" si="70"/>
        <v>51.999999999999972</v>
      </c>
      <c r="X123" s="53"/>
      <c r="Y123" s="53"/>
      <c r="Z123" s="54"/>
      <c r="AA123" s="54"/>
      <c r="AB123" s="879"/>
      <c r="AC123" s="879"/>
      <c r="AD123" s="682"/>
      <c r="AE123" s="682"/>
      <c r="AF123" s="48">
        <f t="shared" si="61"/>
        <v>-96.923076923076223</v>
      </c>
      <c r="AG123" s="686">
        <f t="shared" si="62"/>
        <v>0.93269230769230815</v>
      </c>
      <c r="AH123" s="894"/>
    </row>
    <row r="124" spans="1:34" ht="19.2" customHeight="1">
      <c r="A124" s="900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1836</v>
      </c>
      <c r="H124" s="45">
        <f t="shared" si="82"/>
        <v>109278.72</v>
      </c>
      <c r="I124" s="238"/>
      <c r="J124" s="46">
        <v>21</v>
      </c>
      <c r="K124" s="44">
        <v>1385</v>
      </c>
      <c r="L124" s="47">
        <v>65.952380952380949</v>
      </c>
      <c r="M124" s="696">
        <v>21</v>
      </c>
      <c r="N124" s="174">
        <f t="shared" si="83"/>
        <v>1295.9999999999998</v>
      </c>
      <c r="O124" s="237">
        <f t="shared" si="84"/>
        <v>61.714285714285701</v>
      </c>
      <c r="P124" s="108">
        <f t="shared" si="79"/>
        <v>0</v>
      </c>
      <c r="Q124" s="182">
        <f t="shared" si="80"/>
        <v>-4.2380952380952479</v>
      </c>
      <c r="R124" s="109">
        <f t="shared" si="81"/>
        <v>0.93574007220216593</v>
      </c>
      <c r="S124" s="901"/>
      <c r="T124" s="50">
        <v>0.58333333333333326</v>
      </c>
      <c r="U124" s="50">
        <v>0.64236111111111105</v>
      </c>
      <c r="V124" s="227">
        <v>23</v>
      </c>
      <c r="W124" s="695">
        <f t="shared" si="70"/>
        <v>85.000000000000014</v>
      </c>
      <c r="X124" s="188">
        <v>0.57222222222222219</v>
      </c>
      <c r="Y124" s="188">
        <v>0.58194444444444449</v>
      </c>
      <c r="Z124" s="54"/>
      <c r="AA124" s="54"/>
      <c r="AB124" s="879"/>
      <c r="AC124" s="879"/>
      <c r="AD124" s="682"/>
      <c r="AE124" s="682"/>
      <c r="AF124" s="108">
        <f t="shared" si="61"/>
        <v>-89.000000000000227</v>
      </c>
      <c r="AG124" s="109">
        <f t="shared" si="62"/>
        <v>0.93574007220216593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1159</v>
      </c>
      <c r="H125" s="45">
        <f t="shared" si="82"/>
        <v>65819.61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1479.5744680851067</v>
      </c>
      <c r="O125" s="237">
        <f t="shared" si="84"/>
        <v>82.198581560283699</v>
      </c>
      <c r="P125" s="108">
        <f t="shared" si="79"/>
        <v>0</v>
      </c>
      <c r="Q125" s="182">
        <f t="shared" si="80"/>
        <v>-8.6903073286051864</v>
      </c>
      <c r="R125" s="109">
        <f t="shared" si="81"/>
        <v>0.90438537169016298</v>
      </c>
      <c r="S125" s="901"/>
      <c r="T125" s="50">
        <v>0.70833333333333337</v>
      </c>
      <c r="U125" s="50">
        <v>0.74097222222222225</v>
      </c>
      <c r="V125" s="227">
        <v>5</v>
      </c>
      <c r="W125" s="695">
        <f t="shared" si="70"/>
        <v>46.999999999999993</v>
      </c>
      <c r="X125" s="64"/>
      <c r="Y125" s="64"/>
      <c r="Z125" s="54"/>
      <c r="AA125" s="54"/>
      <c r="AB125" s="879"/>
      <c r="AC125" s="879"/>
      <c r="AD125" s="682"/>
      <c r="AE125" s="682"/>
      <c r="AF125" s="48">
        <f t="shared" si="61"/>
        <v>-156.42553191489333</v>
      </c>
      <c r="AG125" s="686">
        <f t="shared" si="62"/>
        <v>0.90438537169016298</v>
      </c>
      <c r="AH125" s="895"/>
    </row>
    <row r="126" spans="1:34" ht="19.2" customHeight="1">
      <c r="A126" s="900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990</v>
      </c>
      <c r="H126" s="45">
        <f t="shared" si="82"/>
        <v>56301.299999999996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1448.7804878048776</v>
      </c>
      <c r="O126" s="86">
        <f t="shared" si="84"/>
        <v>80.487804878048749</v>
      </c>
      <c r="P126" s="54">
        <f t="shared" si="79"/>
        <v>0</v>
      </c>
      <c r="Q126" s="88">
        <f t="shared" si="80"/>
        <v>-10.401084010840137</v>
      </c>
      <c r="R126" s="683">
        <f t="shared" si="81"/>
        <v>0.88556264535750462</v>
      </c>
      <c r="S126" s="901"/>
      <c r="T126" s="50">
        <v>0.74513888888888891</v>
      </c>
      <c r="U126" s="50">
        <v>0.77361111111111114</v>
      </c>
      <c r="V126" s="227">
        <v>6</v>
      </c>
      <c r="W126" s="695">
        <f t="shared" si="70"/>
        <v>41.000000000000014</v>
      </c>
      <c r="X126" s="64"/>
      <c r="Y126" s="64"/>
      <c r="Z126" s="54"/>
      <c r="AA126" s="54"/>
      <c r="AB126" s="879"/>
      <c r="AC126" s="879"/>
      <c r="AD126" s="682"/>
      <c r="AE126" s="682"/>
      <c r="AF126" s="108">
        <f t="shared" si="61"/>
        <v>-187.21951219512243</v>
      </c>
      <c r="AG126" s="109">
        <f t="shared" si="62"/>
        <v>0.88556264535750462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1075</v>
      </c>
      <c r="H127" s="45">
        <f t="shared" si="82"/>
        <v>51170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1316.3265306122453</v>
      </c>
      <c r="O127" s="86">
        <f t="shared" si="84"/>
        <v>69.280343716433961</v>
      </c>
      <c r="P127" s="54">
        <f t="shared" si="79"/>
        <v>0</v>
      </c>
      <c r="Q127" s="88">
        <f t="shared" si="80"/>
        <v>-6.5091299677765591</v>
      </c>
      <c r="R127" s="683">
        <f t="shared" si="81"/>
        <v>0.91411564625850372</v>
      </c>
      <c r="S127" s="901"/>
      <c r="T127" s="50">
        <v>0.77916666666666667</v>
      </c>
      <c r="U127" s="50">
        <v>0.81319444444444444</v>
      </c>
      <c r="V127" s="684">
        <v>8</v>
      </c>
      <c r="W127" s="695">
        <f t="shared" si="70"/>
        <v>48.999999999999986</v>
      </c>
      <c r="X127" s="64"/>
      <c r="Y127" s="64"/>
      <c r="Z127" s="54"/>
      <c r="AA127" s="54"/>
      <c r="AB127" s="879"/>
      <c r="AC127" s="879"/>
      <c r="AD127" s="682"/>
      <c r="AE127" s="682"/>
      <c r="AF127" s="108">
        <f t="shared" si="61"/>
        <v>-123.67346938775472</v>
      </c>
      <c r="AG127" s="109">
        <f t="shared" si="62"/>
        <v>0.91411564625850361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969</v>
      </c>
      <c r="H128" s="45">
        <f t="shared" si="82"/>
        <v>49099.23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1384.2857142857138</v>
      </c>
      <c r="O128" s="86">
        <f t="shared" si="84"/>
        <v>76.90476190476187</v>
      </c>
      <c r="P128" s="54">
        <f t="shared" si="79"/>
        <v>0</v>
      </c>
      <c r="Q128" s="88">
        <f t="shared" si="80"/>
        <v>-6.428571428571459</v>
      </c>
      <c r="R128" s="683">
        <f t="shared" si="81"/>
        <v>0.92285714285714249</v>
      </c>
      <c r="S128" s="901"/>
      <c r="T128" s="50">
        <v>0.81736111111111109</v>
      </c>
      <c r="U128" s="50">
        <v>0.84652777777777777</v>
      </c>
      <c r="V128" s="684">
        <v>6</v>
      </c>
      <c r="W128" s="695">
        <f t="shared" si="70"/>
        <v>42.000000000000014</v>
      </c>
      <c r="X128" s="64"/>
      <c r="Y128" s="64"/>
      <c r="Z128" s="54"/>
      <c r="AA128" s="54"/>
      <c r="AB128" s="879"/>
      <c r="AC128" s="879"/>
      <c r="AD128" s="682"/>
      <c r="AE128" s="682"/>
      <c r="AF128" s="48">
        <f t="shared" si="61"/>
        <v>-115.71428571428623</v>
      </c>
      <c r="AG128" s="686">
        <f t="shared" si="62"/>
        <v>0.92285714285714249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1053</v>
      </c>
      <c r="H129" s="45">
        <f t="shared" si="82"/>
        <v>61253.01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1435.909090909091</v>
      </c>
      <c r="O129" s="86">
        <f t="shared" si="84"/>
        <v>89.744318181818187</v>
      </c>
      <c r="P129" s="54">
        <f t="shared" si="79"/>
        <v>0</v>
      </c>
      <c r="Q129" s="88">
        <f t="shared" si="80"/>
        <v>-12.505681818181813</v>
      </c>
      <c r="R129" s="683">
        <f t="shared" si="81"/>
        <v>0.87769504334296511</v>
      </c>
      <c r="S129" s="901"/>
      <c r="T129" s="50">
        <v>0.86111111111111105</v>
      </c>
      <c r="U129" s="50">
        <v>0.89166666666666661</v>
      </c>
      <c r="V129" s="684">
        <v>21</v>
      </c>
      <c r="W129" s="695">
        <f t="shared" si="70"/>
        <v>44</v>
      </c>
      <c r="X129" s="64">
        <v>0.85069444444444453</v>
      </c>
      <c r="Y129" s="64">
        <v>0.85972222222222217</v>
      </c>
      <c r="Z129" s="54"/>
      <c r="AA129" s="54"/>
      <c r="AB129" s="879"/>
      <c r="AC129" s="879"/>
      <c r="AD129" s="682"/>
      <c r="AE129" s="682"/>
      <c r="AF129" s="108">
        <f t="shared" si="61"/>
        <v>-200.09090909090901</v>
      </c>
      <c r="AG129" s="109">
        <f t="shared" si="62"/>
        <v>0.87769504334296511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901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879"/>
      <c r="AC130" s="879"/>
      <c r="AD130" s="682"/>
      <c r="AE130" s="682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901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879"/>
      <c r="AC131" s="879"/>
      <c r="AD131" s="682"/>
      <c r="AE131" s="682"/>
      <c r="AF131" s="48">
        <f t="shared" si="61"/>
        <v>0</v>
      </c>
      <c r="AG131" s="68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901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879"/>
      <c r="AC132" s="879"/>
      <c r="AD132" s="682"/>
      <c r="AE132" s="682"/>
      <c r="AF132" s="65"/>
      <c r="AG132" s="68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901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82"/>
      <c r="AE133" s="682"/>
      <c r="AF133" s="65"/>
      <c r="AG133" s="687"/>
      <c r="AH133" s="895"/>
    </row>
    <row r="134" spans="1:34" ht="19.2" customHeight="1">
      <c r="A134" s="900"/>
      <c r="B134" s="168">
        <v>0</v>
      </c>
      <c r="C134" s="100" t="s">
        <v>1479</v>
      </c>
      <c r="D134" s="875" t="s">
        <v>1460</v>
      </c>
      <c r="E134" s="875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1378.3995572521499</v>
      </c>
      <c r="O134" s="243">
        <f t="shared" si="85"/>
        <v>75.566483572307163</v>
      </c>
      <c r="P134" s="51">
        <f t="shared" ref="P134:P143" si="86">M134-J134</f>
        <v>0</v>
      </c>
      <c r="Q134" s="139">
        <f t="shared" ref="Q134:Q143" si="87">O134-L134</f>
        <v>-7.9617380233486443</v>
      </c>
      <c r="R134" s="244">
        <f t="shared" ref="R134:R143" si="88">O134/L134</f>
        <v>0.90468205989240502</v>
      </c>
      <c r="S134" s="894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0</v>
      </c>
      <c r="AF134" s="48">
        <f t="shared" si="61"/>
        <v>-143.22544274785014</v>
      </c>
      <c r="AG134" s="686">
        <f t="shared" si="62"/>
        <v>0.90587336383941497</v>
      </c>
      <c r="AH134" s="895"/>
    </row>
    <row r="135" spans="1:34" ht="19.2" customHeight="1">
      <c r="A135" s="881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1778.4</v>
      </c>
      <c r="H135" s="245">
        <f t="shared" ref="H135:H146" si="89">F135*G135</f>
        <v>96193.656000000017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1404.0000000000005</v>
      </c>
      <c r="O135" s="115">
        <f t="shared" ref="O135:O143" si="91">N135/M135</f>
        <v>82.58823529411768</v>
      </c>
      <c r="P135" s="54">
        <f t="shared" si="86"/>
        <v>1</v>
      </c>
      <c r="Q135" s="88">
        <f t="shared" si="87"/>
        <v>-11.16176470588232</v>
      </c>
      <c r="R135" s="683">
        <f t="shared" si="88"/>
        <v>0.88094117647058856</v>
      </c>
      <c r="S135" s="885">
        <f>R147</f>
        <v>0.9010482229930884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879"/>
      <c r="AC135" s="879"/>
      <c r="AD135" s="682">
        <v>1</v>
      </c>
      <c r="AE135" s="682"/>
      <c r="AF135" s="116">
        <f t="shared" si="61"/>
        <v>-95.999999999999545</v>
      </c>
      <c r="AG135" s="120">
        <f t="shared" si="62"/>
        <v>0.93600000000000028</v>
      </c>
      <c r="AH135" s="878">
        <f>AG147</f>
        <v>0.9154456921155586</v>
      </c>
    </row>
    <row r="136" spans="1:34" ht="19.2" customHeight="1">
      <c r="A136" s="882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1848</v>
      </c>
      <c r="H136" s="84">
        <f t="shared" si="89"/>
        <v>106694.28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1385.9999999999995</v>
      </c>
      <c r="O136" s="86">
        <f t="shared" si="91"/>
        <v>86.624999999999972</v>
      </c>
      <c r="P136" s="54">
        <f t="shared" si="86"/>
        <v>0</v>
      </c>
      <c r="Q136" s="88">
        <f t="shared" si="87"/>
        <v>-11.187500000000028</v>
      </c>
      <c r="R136" s="683">
        <f t="shared" si="88"/>
        <v>0.88562300319488785</v>
      </c>
      <c r="S136" s="885"/>
      <c r="T136" s="246">
        <v>0.51666666666666661</v>
      </c>
      <c r="U136" s="50">
        <v>0.57222222222222219</v>
      </c>
      <c r="V136" s="142">
        <v>8</v>
      </c>
      <c r="W136" s="247">
        <f t="shared" si="92"/>
        <v>80.000000000000028</v>
      </c>
      <c r="X136" s="53"/>
      <c r="Y136" s="53"/>
      <c r="Z136" s="54"/>
      <c r="AA136" s="54"/>
      <c r="AB136" s="879"/>
      <c r="AC136" s="879"/>
      <c r="AD136" s="682"/>
      <c r="AE136" s="682"/>
      <c r="AF136" s="48">
        <f t="shared" si="61"/>
        <v>-179.00000000000045</v>
      </c>
      <c r="AG136" s="125">
        <f t="shared" si="62"/>
        <v>0.88562300319488785</v>
      </c>
      <c r="AH136" s="878"/>
    </row>
    <row r="137" spans="1:34" ht="19.2" customHeight="1">
      <c r="A137" s="882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1706</v>
      </c>
      <c r="H137" s="84">
        <f t="shared" si="89"/>
        <v>86443.02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1402.1917808219168</v>
      </c>
      <c r="O137" s="86">
        <f t="shared" si="91"/>
        <v>77.899543378995375</v>
      </c>
      <c r="P137" s="54">
        <f t="shared" si="86"/>
        <v>0</v>
      </c>
      <c r="Q137" s="88">
        <f t="shared" si="87"/>
        <v>-5.4337899543379535</v>
      </c>
      <c r="R137" s="683">
        <f t="shared" si="88"/>
        <v>0.93479452054794454</v>
      </c>
      <c r="S137" s="885"/>
      <c r="T137" s="50">
        <v>0.58749999999999991</v>
      </c>
      <c r="U137" s="50">
        <v>0.6381944444444444</v>
      </c>
      <c r="V137" s="249">
        <v>22</v>
      </c>
      <c r="W137" s="247">
        <f t="shared" si="92"/>
        <v>73.000000000000057</v>
      </c>
      <c r="X137" s="53">
        <v>0.57638888888888895</v>
      </c>
      <c r="Y137" s="53">
        <v>0.58680555555555558</v>
      </c>
      <c r="Z137" s="54"/>
      <c r="AA137" s="54"/>
      <c r="AB137" s="879"/>
      <c r="AC137" s="879"/>
      <c r="AD137" s="682"/>
      <c r="AE137" s="682"/>
      <c r="AF137" s="48">
        <f t="shared" si="61"/>
        <v>-97.808219178083164</v>
      </c>
      <c r="AG137" s="125">
        <f t="shared" si="62"/>
        <v>0.93479452054794454</v>
      </c>
      <c r="AH137" s="878"/>
    </row>
    <row r="138" spans="1:34" ht="19.2" customHeight="1">
      <c r="A138" s="882"/>
      <c r="B138" s="684" t="s">
        <v>132</v>
      </c>
      <c r="C138" s="223"/>
      <c r="D138" s="82" t="s">
        <v>88</v>
      </c>
      <c r="E138" s="83"/>
      <c r="F138" s="355">
        <v>50.98</v>
      </c>
      <c r="G138" s="57">
        <v>1261</v>
      </c>
      <c r="H138" s="84">
        <f t="shared" si="89"/>
        <v>64285.78</v>
      </c>
      <c r="I138" s="6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1327.3684210526326</v>
      </c>
      <c r="O138" s="86">
        <f t="shared" si="91"/>
        <v>66.368421052631632</v>
      </c>
      <c r="P138" s="54">
        <f t="shared" si="86"/>
        <v>0</v>
      </c>
      <c r="Q138" s="88">
        <f t="shared" si="87"/>
        <v>-5.6315789473683679</v>
      </c>
      <c r="R138" s="688">
        <f t="shared" si="88"/>
        <v>0.92178362573099493</v>
      </c>
      <c r="S138" s="885"/>
      <c r="T138" s="50">
        <v>0.70833333333333337</v>
      </c>
      <c r="U138" s="50">
        <v>0.74791666666666667</v>
      </c>
      <c r="V138" s="249">
        <v>5</v>
      </c>
      <c r="W138" s="247">
        <f t="shared" si="92"/>
        <v>56.999999999999957</v>
      </c>
      <c r="X138" s="53"/>
      <c r="Y138" s="53"/>
      <c r="Z138" s="54"/>
      <c r="AA138" s="54"/>
      <c r="AB138" s="879"/>
      <c r="AC138" s="879"/>
      <c r="AD138" s="682"/>
      <c r="AE138" s="682"/>
      <c r="AF138" s="48">
        <f t="shared" si="61"/>
        <v>-112.63157894736742</v>
      </c>
      <c r="AG138" s="125">
        <f t="shared" si="62"/>
        <v>0.92178362573099482</v>
      </c>
      <c r="AH138" s="878"/>
    </row>
    <row r="139" spans="1:34" ht="19.2" customHeight="1">
      <c r="A139" s="882"/>
      <c r="B139" s="684" t="s">
        <v>132</v>
      </c>
      <c r="C139" s="691"/>
      <c r="D139" s="42" t="s">
        <v>87</v>
      </c>
      <c r="E139" s="43"/>
      <c r="F139" s="355">
        <v>50.67</v>
      </c>
      <c r="G139" s="57">
        <v>832</v>
      </c>
      <c r="H139" s="84">
        <f t="shared" si="89"/>
        <v>42157.440000000002</v>
      </c>
      <c r="I139" s="6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1386.6666666666656</v>
      </c>
      <c r="O139" s="86">
        <f t="shared" si="91"/>
        <v>81.56862745098033</v>
      </c>
      <c r="P139" s="54">
        <f t="shared" si="86"/>
        <v>0</v>
      </c>
      <c r="Q139" s="88">
        <f t="shared" si="87"/>
        <v>-6.6666666666667282</v>
      </c>
      <c r="R139" s="683">
        <f t="shared" si="88"/>
        <v>0.92444444444444374</v>
      </c>
      <c r="S139" s="885"/>
      <c r="T139" s="50">
        <v>0.75208333333333333</v>
      </c>
      <c r="U139" s="50">
        <v>0.77708333333333335</v>
      </c>
      <c r="V139" s="250">
        <v>6</v>
      </c>
      <c r="W139" s="247">
        <f t="shared" si="92"/>
        <v>36.000000000000028</v>
      </c>
      <c r="X139" s="53"/>
      <c r="Y139" s="53"/>
      <c r="Z139" s="54"/>
      <c r="AA139" s="54"/>
      <c r="AB139" s="879"/>
      <c r="AC139" s="879"/>
      <c r="AD139" s="682"/>
      <c r="AE139" s="682"/>
      <c r="AF139" s="48">
        <f t="shared" si="61"/>
        <v>-113.33333333333439</v>
      </c>
      <c r="AG139" s="125">
        <f t="shared" si="62"/>
        <v>0.92444444444444374</v>
      </c>
      <c r="AH139" s="878"/>
    </row>
    <row r="140" spans="1:34" ht="19.2" customHeight="1">
      <c r="A140" s="883"/>
      <c r="B140" s="684" t="s">
        <v>132</v>
      </c>
      <c r="C140" s="691"/>
      <c r="D140" s="251" t="s">
        <v>89</v>
      </c>
      <c r="E140" s="83"/>
      <c r="F140" s="355">
        <v>50.92</v>
      </c>
      <c r="G140" s="57">
        <v>1490</v>
      </c>
      <c r="H140" s="84">
        <f t="shared" si="89"/>
        <v>75870.8</v>
      </c>
      <c r="I140" s="6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1334.3283582089571</v>
      </c>
      <c r="O140" s="86">
        <f t="shared" si="91"/>
        <v>70.227808326787212</v>
      </c>
      <c r="P140" s="54">
        <f t="shared" si="86"/>
        <v>0</v>
      </c>
      <c r="Q140" s="88">
        <f t="shared" si="87"/>
        <v>-5.5616653574233084</v>
      </c>
      <c r="R140" s="683">
        <f t="shared" si="88"/>
        <v>0.92661691542288693</v>
      </c>
      <c r="S140" s="886"/>
      <c r="T140" s="63">
        <v>0.79305555555555562</v>
      </c>
      <c r="U140" s="252">
        <v>0.83958333333333335</v>
      </c>
      <c r="V140" s="253">
        <v>23</v>
      </c>
      <c r="W140" s="247">
        <f t="shared" si="92"/>
        <v>66.999999999999915</v>
      </c>
      <c r="X140" s="53">
        <v>0.78125</v>
      </c>
      <c r="Y140" s="53">
        <v>0.79166666666666663</v>
      </c>
      <c r="Z140" s="54"/>
      <c r="AA140" s="54"/>
      <c r="AB140" s="879"/>
      <c r="AC140" s="879"/>
      <c r="AD140" s="682"/>
      <c r="AE140" s="682"/>
      <c r="AF140" s="48">
        <f t="shared" si="61"/>
        <v>-105.67164179104293</v>
      </c>
      <c r="AG140" s="125">
        <f t="shared" si="62"/>
        <v>0.92661691542288682</v>
      </c>
      <c r="AH140" s="878"/>
    </row>
    <row r="141" spans="1:34" ht="19.2" customHeight="1">
      <c r="A141" s="883"/>
      <c r="B141" s="684" t="s">
        <v>132</v>
      </c>
      <c r="C141" s="691"/>
      <c r="D141" s="42" t="s">
        <v>187</v>
      </c>
      <c r="E141" s="254"/>
      <c r="F141" s="355">
        <v>52.86</v>
      </c>
      <c r="G141" s="57">
        <v>630</v>
      </c>
      <c r="H141" s="84">
        <f t="shared" si="89"/>
        <v>33301.800000000003</v>
      </c>
      <c r="I141" s="682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1303.4482758620666</v>
      </c>
      <c r="O141" s="86">
        <f t="shared" si="91"/>
        <v>72.413793103448143</v>
      </c>
      <c r="P141" s="54">
        <f t="shared" si="86"/>
        <v>0</v>
      </c>
      <c r="Q141" s="88">
        <f t="shared" si="87"/>
        <v>-10.919540229885186</v>
      </c>
      <c r="R141" s="683">
        <f t="shared" si="88"/>
        <v>0.86896551724137772</v>
      </c>
      <c r="S141" s="886"/>
      <c r="T141" s="63">
        <v>0.84513888888888888</v>
      </c>
      <c r="U141" s="252">
        <v>0.86527777777777781</v>
      </c>
      <c r="V141" s="55">
        <v>8</v>
      </c>
      <c r="W141" s="247">
        <f t="shared" si="92"/>
        <v>29.000000000000057</v>
      </c>
      <c r="X141" s="53"/>
      <c r="Y141" s="53"/>
      <c r="Z141" s="54"/>
      <c r="AA141" s="54"/>
      <c r="AB141" s="879"/>
      <c r="AC141" s="879"/>
      <c r="AD141" s="682"/>
      <c r="AE141" s="682"/>
      <c r="AF141" s="48">
        <f t="shared" si="61"/>
        <v>-196.55172413793343</v>
      </c>
      <c r="AG141" s="125">
        <f t="shared" si="62"/>
        <v>0.86896551724137772</v>
      </c>
      <c r="AH141" s="878"/>
    </row>
    <row r="142" spans="1:34" ht="19.2" customHeight="1">
      <c r="A142" s="883"/>
      <c r="B142" s="684" t="s">
        <v>132</v>
      </c>
      <c r="C142" s="691"/>
      <c r="D142" s="42" t="s">
        <v>90</v>
      </c>
      <c r="E142" s="254"/>
      <c r="F142" s="355">
        <v>50.67</v>
      </c>
      <c r="G142" s="57">
        <v>628</v>
      </c>
      <c r="H142" s="84">
        <f t="shared" si="89"/>
        <v>31820.760000000002</v>
      </c>
      <c r="I142" s="6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1299.3103448275835</v>
      </c>
      <c r="O142" s="86">
        <f t="shared" si="91"/>
        <v>76.430020283975509</v>
      </c>
      <c r="P142" s="54">
        <f t="shared" si="86"/>
        <v>0</v>
      </c>
      <c r="Q142" s="88">
        <f t="shared" si="87"/>
        <v>-8.2758620689656652</v>
      </c>
      <c r="R142" s="683">
        <f t="shared" si="88"/>
        <v>0.90229885057471093</v>
      </c>
      <c r="S142" s="886"/>
      <c r="T142" s="63">
        <v>0.86944444444444446</v>
      </c>
      <c r="U142" s="252">
        <v>0.88958333333333339</v>
      </c>
      <c r="V142" s="55">
        <v>6</v>
      </c>
      <c r="W142" s="247">
        <f t="shared" si="92"/>
        <v>29.000000000000057</v>
      </c>
      <c r="X142" s="53"/>
      <c r="Y142" s="53"/>
      <c r="Z142" s="54"/>
      <c r="AA142" s="54"/>
      <c r="AB142" s="879"/>
      <c r="AC142" s="879"/>
      <c r="AD142" s="682"/>
      <c r="AE142" s="682"/>
      <c r="AF142" s="48">
        <f t="shared" si="61"/>
        <v>-140.68965517241645</v>
      </c>
      <c r="AG142" s="125">
        <f t="shared" si="62"/>
        <v>0.90229885057471082</v>
      </c>
      <c r="AH142" s="878"/>
    </row>
    <row r="143" spans="1:34" ht="19.2" customHeight="1">
      <c r="A143" s="883"/>
      <c r="B143" s="684" t="s">
        <v>132</v>
      </c>
      <c r="C143" s="255"/>
      <c r="D143" s="82" t="s">
        <v>91</v>
      </c>
      <c r="E143" s="83"/>
      <c r="F143" s="355">
        <v>50.49</v>
      </c>
      <c r="G143" s="57">
        <v>813</v>
      </c>
      <c r="H143" s="84">
        <f t="shared" si="89"/>
        <v>41048.370000000003</v>
      </c>
      <c r="I143" s="6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1354.9999999999989</v>
      </c>
      <c r="O143" s="86">
        <f t="shared" si="91"/>
        <v>90.333333333333258</v>
      </c>
      <c r="P143" s="54">
        <f t="shared" si="86"/>
        <v>1</v>
      </c>
      <c r="Q143" s="88">
        <f t="shared" si="87"/>
        <v>-12.523809523809604</v>
      </c>
      <c r="R143" s="683">
        <f t="shared" si="88"/>
        <v>0.87824074074073999</v>
      </c>
      <c r="S143" s="886"/>
      <c r="T143" s="63">
        <v>0.89444444444444449</v>
      </c>
      <c r="U143" s="252">
        <v>0.91944444444444451</v>
      </c>
      <c r="V143" s="55">
        <v>7</v>
      </c>
      <c r="W143" s="247">
        <f t="shared" si="92"/>
        <v>36.000000000000028</v>
      </c>
      <c r="X143" s="53"/>
      <c r="Y143" s="53"/>
      <c r="Z143" s="54"/>
      <c r="AA143" s="54"/>
      <c r="AB143" s="879"/>
      <c r="AC143" s="879"/>
      <c r="AD143" s="682"/>
      <c r="AE143" s="682"/>
      <c r="AF143" s="48">
        <f t="shared" si="61"/>
        <v>-85.000000000001137</v>
      </c>
      <c r="AG143" s="125">
        <f t="shared" si="62"/>
        <v>0.94097222222222143</v>
      </c>
      <c r="AH143" s="878"/>
    </row>
    <row r="144" spans="1:34" ht="19.2" customHeight="1">
      <c r="A144" s="883"/>
      <c r="B144" s="684">
        <v>0</v>
      </c>
      <c r="C144" s="691"/>
      <c r="D144" s="42"/>
      <c r="E144" s="254"/>
      <c r="F144" s="355" t="s">
        <v>133</v>
      </c>
      <c r="G144" s="57"/>
      <c r="H144" s="84">
        <f t="shared" si="89"/>
        <v>0</v>
      </c>
      <c r="I144" s="682"/>
      <c r="J144" s="46"/>
      <c r="K144" s="44"/>
      <c r="L144" s="47"/>
      <c r="M144" s="693" t="s">
        <v>15</v>
      </c>
      <c r="N144" s="57"/>
      <c r="O144" s="86"/>
      <c r="P144" s="54"/>
      <c r="Q144" s="88"/>
      <c r="R144" s="683"/>
      <c r="S144" s="886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879"/>
      <c r="AC144" s="879"/>
      <c r="AD144" s="682"/>
      <c r="AE144" s="682"/>
      <c r="AF144" s="48">
        <f t="shared" si="61"/>
        <v>0</v>
      </c>
      <c r="AG144" s="125" t="e">
        <f t="shared" si="62"/>
        <v>#DIV/0!</v>
      </c>
      <c r="AH144" s="878"/>
    </row>
    <row r="145" spans="1:34" ht="19.2" customHeight="1">
      <c r="A145" s="883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82"/>
      <c r="AE145" s="68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82"/>
      <c r="AE146" s="682"/>
      <c r="AF146" s="54"/>
      <c r="AG146" s="683"/>
      <c r="AH146" s="878"/>
    </row>
    <row r="147" spans="1:34" ht="19.2" customHeight="1">
      <c r="A147" s="884"/>
      <c r="B147" s="257">
        <v>0</v>
      </c>
      <c r="C147" s="100" t="s">
        <v>1481</v>
      </c>
      <c r="D147" s="875" t="s">
        <v>1460</v>
      </c>
      <c r="E147" s="875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17.444444444444443</v>
      </c>
      <c r="N147" s="242">
        <f t="shared" si="93"/>
        <v>1355.368205271091</v>
      </c>
      <c r="O147" s="243">
        <f t="shared" si="93"/>
        <v>78.272753580474344</v>
      </c>
      <c r="P147" s="51">
        <f t="shared" ref="P147:P152" si="94">M147-J147</f>
        <v>0.22222222222222143</v>
      </c>
      <c r="Q147" s="139">
        <f t="shared" ref="Q147:Q152" si="95">O147-L147</f>
        <v>-8.5957974949265861</v>
      </c>
      <c r="R147" s="258">
        <f t="shared" ref="R147:R152" si="96">O147/L147</f>
        <v>0.9010482229930884</v>
      </c>
      <c r="S147" s="887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-125.18735028446463</v>
      </c>
      <c r="AG147" s="259">
        <f t="shared" si="62"/>
        <v>0.9154456921155586</v>
      </c>
      <c r="AH147" s="878"/>
    </row>
    <row r="148" spans="1:34" ht="19.2" customHeight="1">
      <c r="A148" s="890" t="s">
        <v>1482</v>
      </c>
      <c r="B148" s="682" t="s">
        <v>130</v>
      </c>
      <c r="C148" s="121"/>
      <c r="D148" s="173" t="s">
        <v>143</v>
      </c>
      <c r="E148" s="43"/>
      <c r="F148" s="362">
        <v>36.92</v>
      </c>
      <c r="G148" s="57">
        <v>2016.8000000000002</v>
      </c>
      <c r="H148" s="84">
        <f t="shared" ref="H148:H172" si="97">F148*G148</f>
        <v>74460.256000000008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1512.6000000000008</v>
      </c>
      <c r="O148" s="47">
        <f t="shared" ref="O148:O152" si="99">N148/M148</f>
        <v>126.05000000000007</v>
      </c>
      <c r="P148" s="48">
        <f t="shared" si="94"/>
        <v>0</v>
      </c>
      <c r="Q148" s="49">
        <f t="shared" si="95"/>
        <v>-40.616666666666589</v>
      </c>
      <c r="R148" s="686">
        <f t="shared" si="96"/>
        <v>0.75630000000000042</v>
      </c>
      <c r="S148" s="891">
        <f>R160</f>
        <v>0.83930908181713093</v>
      </c>
      <c r="T148" s="246">
        <v>0.45833333333333331</v>
      </c>
      <c r="U148" s="50">
        <v>0.51388888888888884</v>
      </c>
      <c r="V148" s="684">
        <v>5</v>
      </c>
      <c r="W148" s="695">
        <f>(U148-T148)*24*60</f>
        <v>79.999999999999957</v>
      </c>
      <c r="X148" s="53"/>
      <c r="Y148" s="53"/>
      <c r="Z148" s="54"/>
      <c r="AA148" s="54"/>
      <c r="AB148" s="879"/>
      <c r="AC148" s="879"/>
      <c r="AD148" s="682"/>
      <c r="AE148" s="682"/>
      <c r="AF148" s="48">
        <f t="shared" si="61"/>
        <v>-487.39999999999918</v>
      </c>
      <c r="AG148" s="125">
        <f t="shared" si="62"/>
        <v>0.75630000000000042</v>
      </c>
      <c r="AH148" s="878">
        <f>AG160</f>
        <v>0.83538359731887646</v>
      </c>
    </row>
    <row r="149" spans="1:34" ht="19.2" customHeight="1">
      <c r="A149" s="890"/>
      <c r="B149" s="682" t="s">
        <v>130</v>
      </c>
      <c r="C149" s="221"/>
      <c r="D149" s="251" t="s">
        <v>207</v>
      </c>
      <c r="E149" s="60"/>
      <c r="F149" s="362">
        <v>55.51</v>
      </c>
      <c r="G149" s="57">
        <v>220</v>
      </c>
      <c r="H149" s="84">
        <f t="shared" si="97"/>
        <v>12212.199999999999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1320.0000000000048</v>
      </c>
      <c r="O149" s="47">
        <f t="shared" si="99"/>
        <v>110.0000000000004</v>
      </c>
      <c r="P149" s="48">
        <f t="shared" si="94"/>
        <v>0</v>
      </c>
      <c r="Q149" s="49">
        <f t="shared" si="95"/>
        <v>-14.999999999999602</v>
      </c>
      <c r="R149" s="686">
        <f t="shared" si="96"/>
        <v>0.88000000000000322</v>
      </c>
      <c r="S149" s="892"/>
      <c r="T149" s="246">
        <v>0.70833333333333337</v>
      </c>
      <c r="U149" s="50">
        <v>0.71527777777777779</v>
      </c>
      <c r="V149" s="684">
        <v>5</v>
      </c>
      <c r="W149" s="695">
        <f t="shared" ref="W149:W159" si="100">(U149-T149)*24*60</f>
        <v>9.9999999999999645</v>
      </c>
      <c r="X149" s="53"/>
      <c r="Y149" s="53"/>
      <c r="Z149" s="54"/>
      <c r="AA149" s="54"/>
      <c r="AB149" s="879"/>
      <c r="AC149" s="879"/>
      <c r="AD149" s="682"/>
      <c r="AE149" s="682"/>
      <c r="AF149" s="48">
        <f t="shared" si="61"/>
        <v>-179.99999999999523</v>
      </c>
      <c r="AG149" s="125">
        <f t="shared" si="62"/>
        <v>0.88000000000000322</v>
      </c>
      <c r="AH149" s="880"/>
    </row>
    <row r="150" spans="1:34" ht="19.2" customHeight="1">
      <c r="A150" s="890"/>
      <c r="B150" s="682" t="s">
        <v>131</v>
      </c>
      <c r="C150" s="221"/>
      <c r="D150" s="176" t="s">
        <v>191</v>
      </c>
      <c r="E150" s="60"/>
      <c r="F150" s="362">
        <v>28.57</v>
      </c>
      <c r="G150" s="57">
        <v>1401</v>
      </c>
      <c r="H150" s="84">
        <f t="shared" si="97"/>
        <v>40026.57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1424.7457627118656</v>
      </c>
      <c r="O150" s="47">
        <f t="shared" si="99"/>
        <v>118.72881355932213</v>
      </c>
      <c r="P150" s="48">
        <f t="shared" si="94"/>
        <v>0</v>
      </c>
      <c r="Q150" s="49">
        <f t="shared" si="95"/>
        <v>-6.2711864406778659</v>
      </c>
      <c r="R150" s="686">
        <f t="shared" si="96"/>
        <v>0.94983050847457706</v>
      </c>
      <c r="S150" s="892"/>
      <c r="T150" s="246">
        <v>0.71944444444444444</v>
      </c>
      <c r="U150" s="50">
        <v>0.76041666666666663</v>
      </c>
      <c r="V150" s="684">
        <v>6</v>
      </c>
      <c r="W150" s="695">
        <f t="shared" si="100"/>
        <v>58.99999999999995</v>
      </c>
      <c r="X150" s="216"/>
      <c r="Y150" s="216"/>
      <c r="Z150" s="217"/>
      <c r="AA150" s="217"/>
      <c r="AB150" s="879"/>
      <c r="AC150" s="879"/>
      <c r="AD150" s="682"/>
      <c r="AE150" s="682"/>
      <c r="AF150" s="48">
        <f t="shared" si="61"/>
        <v>-75.254237288134391</v>
      </c>
      <c r="AG150" s="125">
        <f t="shared" si="62"/>
        <v>0.94983050847457706</v>
      </c>
      <c r="AH150" s="880"/>
    </row>
    <row r="151" spans="1:34" s="218" customFormat="1" ht="19.2" customHeight="1">
      <c r="A151" s="890"/>
      <c r="B151" s="682" t="s">
        <v>131</v>
      </c>
      <c r="C151" s="221"/>
      <c r="D151" s="59" t="s">
        <v>176</v>
      </c>
      <c r="E151" s="60"/>
      <c r="F151" s="362">
        <v>20.420000000000002</v>
      </c>
      <c r="G151" s="57">
        <v>287</v>
      </c>
      <c r="H151" s="84">
        <f t="shared" si="97"/>
        <v>5860.5400000000009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1148.0000000000041</v>
      </c>
      <c r="O151" s="47">
        <f t="shared" si="99"/>
        <v>95.666666666667012</v>
      </c>
      <c r="P151" s="48">
        <f t="shared" si="94"/>
        <v>0</v>
      </c>
      <c r="Q151" s="49">
        <f t="shared" si="95"/>
        <v>-29.333333333332988</v>
      </c>
      <c r="R151" s="686">
        <f t="shared" si="96"/>
        <v>0.76533333333333609</v>
      </c>
      <c r="S151" s="892"/>
      <c r="T151" s="246">
        <v>0.76597222222222217</v>
      </c>
      <c r="U151" s="50">
        <v>0.7763888888888888</v>
      </c>
      <c r="V151" s="684">
        <v>8</v>
      </c>
      <c r="W151" s="695">
        <f t="shared" si="100"/>
        <v>14.999999999999947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-351.99999999999591</v>
      </c>
      <c r="AG151" s="125">
        <f t="shared" si="62"/>
        <v>0.76533333333333609</v>
      </c>
      <c r="AH151" s="880"/>
    </row>
    <row r="152" spans="1:34" s="218" customFormat="1" ht="19.2" customHeight="1">
      <c r="A152" s="890"/>
      <c r="B152" s="682" t="s">
        <v>132</v>
      </c>
      <c r="C152" s="221"/>
      <c r="D152" s="59" t="s">
        <v>1362</v>
      </c>
      <c r="E152" s="60"/>
      <c r="F152" s="362">
        <v>51.44</v>
      </c>
      <c r="G152" s="57">
        <v>429.65999999999997</v>
      </c>
      <c r="H152" s="84">
        <f t="shared" si="97"/>
        <v>22101.710399999996</v>
      </c>
      <c r="I152" s="260">
        <v>1</v>
      </c>
      <c r="J152" s="87">
        <v>20</v>
      </c>
      <c r="K152" s="57">
        <v>1440</v>
      </c>
      <c r="L152" s="86">
        <v>72</v>
      </c>
      <c r="M152" s="228">
        <v>19</v>
      </c>
      <c r="N152" s="44">
        <f t="shared" si="98"/>
        <v>1227.6000000000042</v>
      </c>
      <c r="O152" s="47">
        <f t="shared" si="99"/>
        <v>64.610526315789699</v>
      </c>
      <c r="P152" s="48">
        <f t="shared" si="94"/>
        <v>-1</v>
      </c>
      <c r="Q152" s="49">
        <f t="shared" si="95"/>
        <v>-7.3894736842103015</v>
      </c>
      <c r="R152" s="686">
        <f t="shared" si="96"/>
        <v>0.8973684210526347</v>
      </c>
      <c r="S152" s="892"/>
      <c r="T152" s="261">
        <v>0.79166666666666652</v>
      </c>
      <c r="U152" s="63">
        <v>0.8062499999999998</v>
      </c>
      <c r="V152" s="697">
        <v>22</v>
      </c>
      <c r="W152" s="695">
        <f t="shared" si="100"/>
        <v>20.999999999999925</v>
      </c>
      <c r="X152" s="219">
        <v>0.78055555555555556</v>
      </c>
      <c r="Y152" s="219">
        <v>0.79027777777777775</v>
      </c>
      <c r="Z152" s="217"/>
      <c r="AA152" s="217"/>
      <c r="AB152" s="879"/>
      <c r="AC152" s="879"/>
      <c r="AD152" s="221">
        <v>1</v>
      </c>
      <c r="AE152" s="221"/>
      <c r="AF152" s="48">
        <f t="shared" si="61"/>
        <v>-212.39999999999577</v>
      </c>
      <c r="AG152" s="125">
        <f t="shared" si="62"/>
        <v>0.85250000000000292</v>
      </c>
      <c r="AH152" s="880"/>
    </row>
    <row r="153" spans="1:34" s="218" customFormat="1" ht="19.2" customHeight="1">
      <c r="A153" s="890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892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892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892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892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892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1483</v>
      </c>
      <c r="D160" s="888" t="s">
        <v>1460</v>
      </c>
      <c r="E160" s="889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13.4</v>
      </c>
      <c r="N160" s="269">
        <f t="shared" si="101"/>
        <v>1326.5891525423758</v>
      </c>
      <c r="O160" s="270">
        <f t="shared" si="101"/>
        <v>103.01120130835587</v>
      </c>
      <c r="P160" s="65">
        <f t="shared" ref="P160:P163" si="102">M160-J160</f>
        <v>-0.19999999999999929</v>
      </c>
      <c r="Q160" s="74">
        <f t="shared" ref="Q160:Q163" si="103">O160-L160</f>
        <v>-19.722132024977455</v>
      </c>
      <c r="R160" s="271">
        <f>O160/L160</f>
        <v>0.83930908181713093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-261.41084745762419</v>
      </c>
      <c r="AG160" s="129">
        <f t="shared" si="62"/>
        <v>0.83538359731887646</v>
      </c>
      <c r="AH160" s="880"/>
    </row>
    <row r="161" spans="1:36" ht="19.2" customHeight="1">
      <c r="A161" s="877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2599</v>
      </c>
      <c r="H161" s="84">
        <f t="shared" ref="H161:H170" si="104">F161*G161</f>
        <v>88963.76999999999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2136.1643835616433</v>
      </c>
      <c r="O161" s="86">
        <f t="shared" ref="O161:O166" si="106">N161/M161</f>
        <v>164.32033719704947</v>
      </c>
      <c r="P161" s="54">
        <f t="shared" si="102"/>
        <v>0</v>
      </c>
      <c r="Q161" s="88">
        <f t="shared" si="103"/>
        <v>-8.7565858798735974</v>
      </c>
      <c r="R161" s="683">
        <f t="shared" ref="R161:R163" si="107">O161/L161</f>
        <v>0.94940639269406368</v>
      </c>
      <c r="S161" s="878">
        <f>R173</f>
        <v>0.92656819139658686</v>
      </c>
      <c r="T161" s="89">
        <v>0.16666666666666666</v>
      </c>
      <c r="U161" s="89">
        <v>0.21736111111111112</v>
      </c>
      <c r="V161" s="682">
        <v>5</v>
      </c>
      <c r="W161" s="90">
        <f t="shared" ref="W161:W172" si="108">(U161-T161)*24*60</f>
        <v>73.000000000000014</v>
      </c>
      <c r="X161" s="96"/>
      <c r="Y161" s="96"/>
      <c r="Z161" s="54"/>
      <c r="AA161" s="54"/>
      <c r="AB161" s="879"/>
      <c r="AC161" s="879"/>
      <c r="AD161" s="682"/>
      <c r="AE161" s="682"/>
      <c r="AF161" s="54">
        <f t="shared" si="61"/>
        <v>-113.83561643835674</v>
      </c>
      <c r="AG161" s="683">
        <f t="shared" si="62"/>
        <v>0.94940639269406368</v>
      </c>
      <c r="AH161" s="878">
        <f>AG173</f>
        <v>0.9300645378480985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2679</v>
      </c>
      <c r="H162" s="84">
        <f t="shared" si="104"/>
        <v>91702.17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2172.1621621621616</v>
      </c>
      <c r="O162" s="86">
        <f t="shared" si="106"/>
        <v>167.08939708939704</v>
      </c>
      <c r="P162" s="54">
        <f t="shared" si="102"/>
        <v>0</v>
      </c>
      <c r="Q162" s="88">
        <f t="shared" si="103"/>
        <v>-5.9875259875260269</v>
      </c>
      <c r="R162" s="683">
        <f t="shared" si="107"/>
        <v>0.9654054054054052</v>
      </c>
      <c r="S162" s="878"/>
      <c r="T162" s="89">
        <v>0.22222222222222224</v>
      </c>
      <c r="U162" s="89">
        <v>0.27361111111111114</v>
      </c>
      <c r="V162" s="682">
        <v>7</v>
      </c>
      <c r="W162" s="90">
        <f t="shared" si="108"/>
        <v>74.000000000000014</v>
      </c>
      <c r="X162" s="96"/>
      <c r="Y162" s="96"/>
      <c r="Z162" s="54"/>
      <c r="AA162" s="54"/>
      <c r="AB162" s="879"/>
      <c r="AC162" s="879"/>
      <c r="AD162" s="682"/>
      <c r="AE162" s="682"/>
      <c r="AF162" s="54">
        <f t="shared" si="61"/>
        <v>-77.837837837838379</v>
      </c>
      <c r="AG162" s="683">
        <f t="shared" si="62"/>
        <v>0.9654054054054052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2455.6</v>
      </c>
      <c r="H163" s="84">
        <f t="shared" si="104"/>
        <v>87984.147999999986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2199.0447761194032</v>
      </c>
      <c r="O163" s="86">
        <f t="shared" si="106"/>
        <v>199.91316146540029</v>
      </c>
      <c r="P163" s="54">
        <f t="shared" si="102"/>
        <v>0</v>
      </c>
      <c r="Q163" s="88">
        <f t="shared" si="103"/>
        <v>-4.6322930800542395</v>
      </c>
      <c r="R163" s="683">
        <f t="shared" si="107"/>
        <v>0.97735323383084594</v>
      </c>
      <c r="S163" s="878"/>
      <c r="T163" s="89">
        <v>0.28958333333333336</v>
      </c>
      <c r="U163" s="89">
        <v>0.33611111111111114</v>
      </c>
      <c r="V163" s="682">
        <v>23</v>
      </c>
      <c r="W163" s="90">
        <f t="shared" si="108"/>
        <v>67</v>
      </c>
      <c r="X163" s="96">
        <v>0.27777777777777779</v>
      </c>
      <c r="Y163" s="96">
        <v>0.28819444444444448</v>
      </c>
      <c r="Z163" s="54"/>
      <c r="AA163" s="54"/>
      <c r="AB163" s="879"/>
      <c r="AC163" s="879"/>
      <c r="AD163" s="682"/>
      <c r="AE163" s="682"/>
      <c r="AF163" s="54">
        <f t="shared" si="61"/>
        <v>-50.955223880596805</v>
      </c>
      <c r="AG163" s="683">
        <f t="shared" si="62"/>
        <v>0.97735323383084582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1208.1399999999999</v>
      </c>
      <c r="H164" s="84">
        <f t="shared" si="104"/>
        <v>43988.37739999999</v>
      </c>
      <c r="I164" s="68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2416.280000000002</v>
      </c>
      <c r="O164" s="86">
        <f t="shared" si="106"/>
        <v>241.62800000000021</v>
      </c>
      <c r="P164" s="54">
        <f>M164-J164</f>
        <v>0</v>
      </c>
      <c r="Q164" s="88">
        <f>O164-L164</f>
        <v>-35.271999999999764</v>
      </c>
      <c r="R164" s="683">
        <f>O164/L164</f>
        <v>0.8726182737450352</v>
      </c>
      <c r="S164" s="878"/>
      <c r="T164" s="89">
        <v>0.34097222222222223</v>
      </c>
      <c r="U164" s="89">
        <v>0.36180555555555555</v>
      </c>
      <c r="V164" s="682">
        <v>7</v>
      </c>
      <c r="W164" s="90">
        <f t="shared" si="108"/>
        <v>29.999999999999972</v>
      </c>
      <c r="X164" s="96"/>
      <c r="Y164" s="96"/>
      <c r="Z164" s="54"/>
      <c r="AA164" s="54"/>
      <c r="AB164" s="879"/>
      <c r="AC164" s="879"/>
      <c r="AD164" s="682"/>
      <c r="AE164" s="682"/>
      <c r="AF164" s="54">
        <f>N164-K164</f>
        <v>-352.71999999999798</v>
      </c>
      <c r="AG164" s="683">
        <f>N164/K164</f>
        <v>0.87261827374503509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2541.2599999999998</v>
      </c>
      <c r="H165" s="84">
        <f t="shared" si="104"/>
        <v>92527.276599999983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2420.2476190476182</v>
      </c>
      <c r="O165" s="86">
        <f t="shared" si="106"/>
        <v>242.02476190476182</v>
      </c>
      <c r="P165" s="54">
        <f t="shared" ref="P165" si="109">M165-J165</f>
        <v>0</v>
      </c>
      <c r="Q165" s="88">
        <f t="shared" ref="Q165" si="110">O165-L165</f>
        <v>-34.87523809523816</v>
      </c>
      <c r="R165" s="683">
        <f t="shared" ref="R165" si="111">O165/L165</f>
        <v>0.87405114447367949</v>
      </c>
      <c r="S165" s="878"/>
      <c r="T165" s="89">
        <v>0.40277777777777773</v>
      </c>
      <c r="U165" s="89">
        <v>0.44652777777777775</v>
      </c>
      <c r="V165" s="682">
        <v>6</v>
      </c>
      <c r="W165" s="90">
        <f t="shared" si="108"/>
        <v>63.000000000000014</v>
      </c>
      <c r="X165" s="96"/>
      <c r="Y165" s="96"/>
      <c r="Z165" s="54"/>
      <c r="AA165" s="54"/>
      <c r="AB165" s="879"/>
      <c r="AC165" s="879"/>
      <c r="AD165" s="682"/>
      <c r="AE165" s="682"/>
      <c r="AF165" s="54">
        <f>N165-K165</f>
        <v>-348.75238095238183</v>
      </c>
      <c r="AG165" s="683">
        <f>N165/K165</f>
        <v>0.87405114447367938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1052.3999999999999</v>
      </c>
      <c r="H166" s="84">
        <f t="shared" si="104"/>
        <v>37707.491999999991</v>
      </c>
      <c r="I166" s="68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2177.3793103448288</v>
      </c>
      <c r="O166" s="86">
        <f t="shared" si="106"/>
        <v>197.94357366771172</v>
      </c>
      <c r="P166" s="54">
        <f>M166-J166</f>
        <v>0</v>
      </c>
      <c r="Q166" s="88">
        <f>O166-L166</f>
        <v>-6.6018808777428148</v>
      </c>
      <c r="R166" s="683">
        <f>O166/L166</f>
        <v>0.96772413793103518</v>
      </c>
      <c r="S166" s="878"/>
      <c r="T166" s="89">
        <v>0.46111111111111108</v>
      </c>
      <c r="U166" s="89">
        <v>0.48124999999999996</v>
      </c>
      <c r="V166" s="682">
        <v>21</v>
      </c>
      <c r="W166" s="90">
        <f t="shared" si="108"/>
        <v>28.999999999999979</v>
      </c>
      <c r="X166" s="96">
        <v>0.4513888888888889</v>
      </c>
      <c r="Y166" s="96">
        <v>0.4597222222222222</v>
      </c>
      <c r="Z166" s="54"/>
      <c r="AA166" s="54"/>
      <c r="AB166" s="879"/>
      <c r="AC166" s="879"/>
      <c r="AD166" s="682"/>
      <c r="AE166" s="682"/>
      <c r="AF166" s="54">
        <f>N166-K166</f>
        <v>-72.620689655171191</v>
      </c>
      <c r="AG166" s="683">
        <f>N166/K166</f>
        <v>0.96772413793103507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878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82"/>
      <c r="AE167" s="682"/>
      <c r="AF167" s="54">
        <f t="shared" si="61"/>
        <v>0</v>
      </c>
      <c r="AG167" s="683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878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82"/>
      <c r="AE168" s="682"/>
      <c r="AF168" s="54">
        <f t="shared" si="61"/>
        <v>0</v>
      </c>
      <c r="AG168" s="683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878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82"/>
      <c r="AE169" s="682"/>
      <c r="AF169" s="54">
        <f t="shared" si="61"/>
        <v>0</v>
      </c>
      <c r="AG169" s="683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878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82"/>
      <c r="AE170" s="682"/>
      <c r="AF170" s="54">
        <f t="shared" si="61"/>
        <v>0</v>
      </c>
      <c r="AG170" s="683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878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82"/>
      <c r="AE171" s="682"/>
      <c r="AF171" s="54"/>
      <c r="AG171" s="683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878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82"/>
      <c r="AE172" s="682"/>
      <c r="AF172" s="54"/>
      <c r="AG172" s="683"/>
      <c r="AH172" s="878"/>
    </row>
    <row r="173" spans="1:36" ht="19.2" customHeight="1">
      <c r="A173" s="877"/>
      <c r="B173" s="121">
        <v>0</v>
      </c>
      <c r="C173" s="100" t="s">
        <v>1485</v>
      </c>
      <c r="D173" s="875" t="s">
        <v>1460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2253.5463752059427</v>
      </c>
      <c r="O173" s="104">
        <f t="shared" si="112"/>
        <v>202.15320522072008</v>
      </c>
      <c r="P173" s="54">
        <f>M173-J173</f>
        <v>0</v>
      </c>
      <c r="Q173" s="88">
        <f>O173-L173</f>
        <v>-16.020920653405767</v>
      </c>
      <c r="R173" s="105">
        <f>O173/L173</f>
        <v>0.92656819139658686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0</v>
      </c>
      <c r="AF173" s="54">
        <f t="shared" si="61"/>
        <v>-169.4536247940573</v>
      </c>
      <c r="AG173" s="683">
        <f t="shared" si="62"/>
        <v>0.9300645378480985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0" sqref="V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1495</v>
      </c>
      <c r="E3" s="808"/>
      <c r="F3" s="797" t="s">
        <v>2</v>
      </c>
      <c r="G3" s="758"/>
      <c r="H3" s="809">
        <v>219884.31999999998</v>
      </c>
      <c r="I3" s="810"/>
      <c r="J3" s="797" t="s">
        <v>3</v>
      </c>
      <c r="K3" s="758"/>
      <c r="L3" s="802">
        <v>7270107.2791205356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375.10515361433846</v>
      </c>
      <c r="G6" s="799"/>
      <c r="H6" s="777">
        <f>AVERAGE(D13:P13,Q13)</f>
        <v>134.45095567967476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3</v>
      </c>
      <c r="Q6" s="766">
        <v>1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358.55116836244014</v>
      </c>
      <c r="G7" s="770"/>
      <c r="H7" s="771">
        <f>AVERAGE(D14:P14,Q14)</f>
        <v>121.11679076395804</v>
      </c>
      <c r="I7" s="772"/>
      <c r="J7" s="771">
        <f>AVERAGE(D31:E31,G31:H31)</f>
        <v>697.80457850398068</v>
      </c>
      <c r="K7" s="772"/>
      <c r="L7" s="773">
        <f>AVERAGE(J31:M31)</f>
        <v>850.318079815587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0.90759709513063214</v>
      </c>
      <c r="G8" s="776"/>
      <c r="H8" s="775">
        <f>AVERAGE(D15:O15,P15:Q15)</f>
        <v>0.89096849499678077</v>
      </c>
      <c r="I8" s="776"/>
      <c r="J8" s="775">
        <f>AVERAGE(D32:E32,G32:H32)</f>
        <v>0.90586915154070802</v>
      </c>
      <c r="K8" s="776"/>
      <c r="L8" s="775">
        <f>AVERAGE(J32:M32)</f>
        <v>0.96752513918903604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137.50350140056022</v>
      </c>
      <c r="E13" s="19">
        <v>108.56908496732026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91.061326109391118</v>
      </c>
      <c r="K13" s="19">
        <v>88.223135964912274</v>
      </c>
      <c r="L13" s="19">
        <v>81.439867369949923</v>
      </c>
      <c r="M13" s="19">
        <v>84.971966954423095</v>
      </c>
      <c r="N13" s="19">
        <v>87.556695967860833</v>
      </c>
      <c r="O13" s="19">
        <v>111.75</v>
      </c>
      <c r="P13" s="19">
        <v>200.81986013986014</v>
      </c>
      <c r="Q13" s="21">
        <v>150</v>
      </c>
    </row>
    <row r="14" spans="2:17" ht="39.9" customHeight="1">
      <c r="B14" s="750"/>
      <c r="C14" s="14" t="s">
        <v>162</v>
      </c>
      <c r="D14" s="19">
        <v>126.14218978979669</v>
      </c>
      <c r="E14" s="19">
        <v>97.558933987428318</v>
      </c>
      <c r="F14" s="19">
        <v>95.854944115506015</v>
      </c>
      <c r="G14" s="19">
        <v>287.74275834088974</v>
      </c>
      <c r="H14" s="19">
        <v>205.7291408572587</v>
      </c>
      <c r="I14" s="19">
        <v>76.943761162443096</v>
      </c>
      <c r="J14" s="19">
        <v>79.491705364785972</v>
      </c>
      <c r="K14" s="19">
        <v>73.166323544310799</v>
      </c>
      <c r="L14" s="19">
        <v>71.900794723359695</v>
      </c>
      <c r="M14" s="19">
        <v>76.900757279515062</v>
      </c>
      <c r="N14" s="19">
        <v>80.182938504261699</v>
      </c>
      <c r="O14" s="19">
        <v>93.357655349037188</v>
      </c>
      <c r="P14" s="19">
        <v>187.86771313136484</v>
      </c>
      <c r="Q14" s="9">
        <v>142.79545454545459</v>
      </c>
    </row>
    <row r="15" spans="2:17" ht="39.9" customHeight="1">
      <c r="B15" s="751"/>
      <c r="C15" s="373" t="s">
        <v>163</v>
      </c>
      <c r="D15" s="10">
        <f t="shared" ref="D15:Q15" si="0">D14/D13</f>
        <v>0.91737438323358034</v>
      </c>
      <c r="E15" s="10">
        <f t="shared" si="0"/>
        <v>0.89858852560831615</v>
      </c>
      <c r="F15" s="10">
        <f t="shared" si="0"/>
        <v>0.80979644056159605</v>
      </c>
      <c r="G15" s="10">
        <f t="shared" si="0"/>
        <v>0.91503018812163694</v>
      </c>
      <c r="H15" s="10">
        <f t="shared" si="0"/>
        <v>0.94261351810962157</v>
      </c>
      <c r="I15" s="10">
        <f t="shared" si="0"/>
        <v>0.86132165702484154</v>
      </c>
      <c r="J15" s="10">
        <f t="shared" si="0"/>
        <v>0.8729469332490648</v>
      </c>
      <c r="K15" s="10">
        <f t="shared" si="0"/>
        <v>0.82933260923087337</v>
      </c>
      <c r="L15" s="10">
        <f t="shared" si="0"/>
        <v>0.88286974236760607</v>
      </c>
      <c r="M15" s="10">
        <f t="shared" si="0"/>
        <v>0.90501326538389737</v>
      </c>
      <c r="N15" s="10">
        <f t="shared" si="0"/>
        <v>0.91578305482991507</v>
      </c>
      <c r="O15" s="10">
        <f t="shared" si="0"/>
        <v>0.83541526039406877</v>
      </c>
      <c r="P15" s="375">
        <f t="shared" si="0"/>
        <v>0.93550365487021636</v>
      </c>
      <c r="Q15" s="11">
        <f t="shared" si="0"/>
        <v>0.95196969696969724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0.47222222222222227</v>
      </c>
    </row>
    <row r="17" spans="2:23" ht="22.8" customHeight="1">
      <c r="B17" s="753"/>
      <c r="C17" s="373" t="s">
        <v>36</v>
      </c>
      <c r="D17" s="12">
        <v>0.64305555555555549</v>
      </c>
      <c r="E17" s="12">
        <v>0.57499999999999996</v>
      </c>
      <c r="F17" s="12">
        <v>0.52083333333333337</v>
      </c>
      <c r="G17" s="12">
        <v>0.54861111111111105</v>
      </c>
      <c r="H17" s="12">
        <v>0.62013888888888891</v>
      </c>
      <c r="I17" s="12">
        <v>0.61319444444444438</v>
      </c>
      <c r="J17" s="12">
        <v>0.70555555555555571</v>
      </c>
      <c r="K17" s="12">
        <v>0.68541666666666645</v>
      </c>
      <c r="L17" s="12">
        <v>0.94097222222222232</v>
      </c>
      <c r="M17" s="12">
        <v>0.95277777777777761</v>
      </c>
      <c r="N17" s="12">
        <v>0.96874999999999989</v>
      </c>
      <c r="O17" s="22">
        <v>0.80069444444444426</v>
      </c>
      <c r="P17" s="12">
        <v>0.53472222222222221</v>
      </c>
      <c r="Q17" s="376">
        <v>0.57986111111111105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 t="s">
        <v>15</v>
      </c>
      <c r="M20" s="378">
        <v>1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735" t="s">
        <v>169</v>
      </c>
      <c r="C22" s="758"/>
      <c r="D22" s="380">
        <v>18.666666666666668</v>
      </c>
      <c r="E22" s="380">
        <v>18</v>
      </c>
      <c r="F22" s="380">
        <v>15.875</v>
      </c>
      <c r="G22" s="380">
        <v>6</v>
      </c>
      <c r="H22" s="380">
        <v>7.5</v>
      </c>
      <c r="I22" s="380">
        <v>16.833333333333332</v>
      </c>
      <c r="J22" s="380">
        <v>18.333333333333332</v>
      </c>
      <c r="K22" s="380">
        <v>18.833333333333332</v>
      </c>
      <c r="L22" s="380">
        <v>17.444444444444443</v>
      </c>
      <c r="M22" s="380">
        <v>18.222222222222221</v>
      </c>
      <c r="N22" s="380">
        <v>17.3</v>
      </c>
      <c r="O22" s="380">
        <v>14</v>
      </c>
      <c r="P22" s="380">
        <v>11.8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127.77098515519566</v>
      </c>
      <c r="E31" s="8">
        <v>824.80345156023191</v>
      </c>
      <c r="F31" s="8">
        <v>0</v>
      </c>
      <c r="G31" s="8">
        <v>852.46306471306332</v>
      </c>
      <c r="H31" s="389">
        <v>986.18081258743177</v>
      </c>
      <c r="I31" s="388">
        <v>0</v>
      </c>
      <c r="J31" s="8">
        <v>900.00000000000318</v>
      </c>
      <c r="K31" s="8">
        <v>689.37500000000068</v>
      </c>
      <c r="L31" s="8">
        <v>923.89794721107648</v>
      </c>
      <c r="M31" s="389">
        <v>887.9993720512673</v>
      </c>
      <c r="N31" s="372"/>
      <c r="O31" s="372"/>
      <c r="P31" s="372"/>
      <c r="Q31" s="372"/>
    </row>
    <row r="32" spans="2:23" ht="39.9" customHeight="1">
      <c r="B32" s="751"/>
      <c r="C32" s="670" t="s">
        <v>163</v>
      </c>
      <c r="D32" s="390">
        <f t="shared" ref="D32:M32" si="1">D31/D30</f>
        <v>0.58077720525088938</v>
      </c>
      <c r="E32" s="10">
        <f t="shared" si="1"/>
        <v>0.99976175946694779</v>
      </c>
      <c r="F32" s="10">
        <f t="shared" si="1"/>
        <v>0</v>
      </c>
      <c r="G32" s="10">
        <f t="shared" si="1"/>
        <v>0.94718118301451482</v>
      </c>
      <c r="H32" s="10">
        <f t="shared" si="1"/>
        <v>1.0957564584304798</v>
      </c>
      <c r="I32" s="388">
        <f t="shared" si="1"/>
        <v>0</v>
      </c>
      <c r="J32" s="10">
        <f t="shared" si="1"/>
        <v>1.0909090909090948</v>
      </c>
      <c r="K32" s="10">
        <f t="shared" si="1"/>
        <v>0.76597222222222294</v>
      </c>
      <c r="L32" s="10">
        <f t="shared" si="1"/>
        <v>1.0265532746789738</v>
      </c>
      <c r="M32" s="11">
        <f t="shared" si="1"/>
        <v>0.98666596894585257</v>
      </c>
      <c r="N32" s="372"/>
      <c r="O32" s="372"/>
      <c r="P32" s="372"/>
      <c r="Q32" s="372"/>
    </row>
    <row r="33" spans="2:17" ht="25.8" customHeight="1">
      <c r="B33" s="752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2849.9999999999909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2"/>
      <c r="O33" s="372"/>
      <c r="P33" s="372"/>
      <c r="Q33" s="372"/>
    </row>
    <row r="34" spans="2:17" ht="25.8" customHeight="1">
      <c r="B34" s="753"/>
      <c r="C34" s="670" t="s">
        <v>36</v>
      </c>
      <c r="D34" s="391">
        <v>0.43055555555555558</v>
      </c>
      <c r="E34" s="12">
        <v>0.36319444444444443</v>
      </c>
      <c r="F34" s="12">
        <v>0</v>
      </c>
      <c r="G34" s="12">
        <v>1057.3333333333314</v>
      </c>
      <c r="H34" s="376">
        <v>0.50555555555555554</v>
      </c>
      <c r="I34" s="23">
        <v>0</v>
      </c>
      <c r="J34" s="12">
        <v>0.73263888888888884</v>
      </c>
      <c r="K34" s="12">
        <v>0.77430555555555547</v>
      </c>
      <c r="L34" s="12">
        <v>46193.017361111109</v>
      </c>
      <c r="M34" s="13">
        <v>46193.006944444445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31" sqref="J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72946</v>
      </c>
      <c r="F1" s="281" t="s">
        <v>3</v>
      </c>
      <c r="G1" s="282">
        <f>SUM(H5:H124)</f>
        <v>1405582.6059740258</v>
      </c>
      <c r="H1" s="283" t="s">
        <v>1499</v>
      </c>
      <c r="I1" s="284">
        <f>+J16+J64+J24+J38+J51+J81+J100+J91+J57+J124+J111</f>
        <v>47.578571428571429</v>
      </c>
      <c r="J1" s="852" t="s">
        <v>1500</v>
      </c>
      <c r="K1" s="853"/>
      <c r="L1" s="854"/>
      <c r="M1" s="852" t="s">
        <v>1422</v>
      </c>
      <c r="N1" s="853"/>
      <c r="O1" s="853"/>
      <c r="P1" s="853"/>
      <c r="Q1" s="853"/>
      <c r="R1" s="854"/>
    </row>
    <row r="2" spans="1:18" ht="26.25" customHeight="1" thickBot="1">
      <c r="A2" s="858" t="s">
        <v>1537</v>
      </c>
      <c r="B2" s="859"/>
      <c r="C2" s="286"/>
      <c r="D2" s="676" t="s">
        <v>1430</v>
      </c>
      <c r="E2" s="287">
        <f>AVERAGE(L16,L24,L38,L51,L100,L111,L91)</f>
        <v>601.44047307866037</v>
      </c>
      <c r="F2" s="288" t="s">
        <v>40</v>
      </c>
      <c r="G2" s="289">
        <f>G1/E1</f>
        <v>19.268809886409478</v>
      </c>
      <c r="H2" s="290" t="s">
        <v>1502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1432</v>
      </c>
      <c r="B3" s="862" t="s">
        <v>1503</v>
      </c>
      <c r="C3" s="678"/>
      <c r="D3" s="863" t="s">
        <v>1434</v>
      </c>
      <c r="E3" s="863"/>
      <c r="F3" s="864" t="s">
        <v>43</v>
      </c>
      <c r="G3" s="865" t="s">
        <v>1504</v>
      </c>
      <c r="H3" s="949" t="s">
        <v>1505</v>
      </c>
      <c r="I3" s="866" t="s">
        <v>1436</v>
      </c>
      <c r="J3" s="868" t="s">
        <v>1440</v>
      </c>
      <c r="K3" s="870" t="s">
        <v>1438</v>
      </c>
      <c r="L3" s="872" t="s">
        <v>1430</v>
      </c>
      <c r="M3" s="874" t="s">
        <v>48</v>
      </c>
      <c r="N3" s="874"/>
      <c r="O3" s="868" t="s">
        <v>106</v>
      </c>
      <c r="P3" s="834" t="s">
        <v>1444</v>
      </c>
      <c r="Q3" s="868" t="s">
        <v>1446</v>
      </c>
      <c r="R3" s="868"/>
    </row>
    <row r="4" spans="1:18" ht="15.75" customHeight="1">
      <c r="A4" s="861"/>
      <c r="B4" s="862"/>
      <c r="C4" s="678"/>
      <c r="D4" s="863"/>
      <c r="E4" s="863"/>
      <c r="F4" s="864"/>
      <c r="G4" s="865"/>
      <c r="H4" s="949"/>
      <c r="I4" s="867"/>
      <c r="J4" s="869"/>
      <c r="K4" s="871"/>
      <c r="L4" s="873"/>
      <c r="M4" s="681" t="s">
        <v>50</v>
      </c>
      <c r="N4" s="681" t="s">
        <v>51</v>
      </c>
      <c r="O4" s="869"/>
      <c r="P4" s="835"/>
      <c r="Q4" s="292" t="s">
        <v>1451</v>
      </c>
      <c r="R4" s="292" t="s">
        <v>1506</v>
      </c>
    </row>
    <row r="5" spans="1:18">
      <c r="A5" s="842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680</v>
      </c>
      <c r="H5" s="296">
        <f>F5*G5</f>
        <v>17435.2</v>
      </c>
      <c r="I5" s="679"/>
      <c r="J5" s="297">
        <v>10</v>
      </c>
      <c r="K5" s="298">
        <f t="shared" ref="K5:K7" si="0">G5/P5*60</f>
        <v>1360.0000000000014</v>
      </c>
      <c r="L5" s="299">
        <f t="shared" ref="L5:L7" si="1">K5/J5</f>
        <v>136.00000000000014</v>
      </c>
      <c r="M5" s="300">
        <v>0.47222222222222227</v>
      </c>
      <c r="N5" s="300">
        <v>0.49305555555555558</v>
      </c>
      <c r="O5" s="292">
        <v>5</v>
      </c>
      <c r="P5" s="673">
        <f t="shared" ref="P5:P7" si="2">(N5-M5)*24*60</f>
        <v>29.999999999999972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75"/>
      <c r="F6" s="476">
        <v>29.85</v>
      </c>
      <c r="G6" s="678">
        <v>1737</v>
      </c>
      <c r="H6" s="296">
        <f t="shared" ref="H6:H15" si="3">F6*G6</f>
        <v>51849.450000000004</v>
      </c>
      <c r="I6" s="679"/>
      <c r="J6" s="297">
        <v>12</v>
      </c>
      <c r="K6" s="298">
        <f t="shared" si="0"/>
        <v>1736.9999999999991</v>
      </c>
      <c r="L6" s="299">
        <f t="shared" si="1"/>
        <v>144.74999999999991</v>
      </c>
      <c r="M6" s="300">
        <v>0.49652777777777773</v>
      </c>
      <c r="N6" s="300">
        <v>0.53819444444444442</v>
      </c>
      <c r="O6" s="292">
        <v>5</v>
      </c>
      <c r="P6" s="673">
        <f t="shared" si="2"/>
        <v>60.000000000000028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75"/>
      <c r="F7" s="476">
        <v>29.52</v>
      </c>
      <c r="G7" s="678">
        <v>1624</v>
      </c>
      <c r="H7" s="296">
        <f t="shared" si="3"/>
        <v>47940.479999999996</v>
      </c>
      <c r="I7" s="679"/>
      <c r="J7" s="297">
        <v>12</v>
      </c>
      <c r="K7" s="298">
        <f t="shared" si="0"/>
        <v>1771.6363636363646</v>
      </c>
      <c r="L7" s="299">
        <f t="shared" si="1"/>
        <v>147.63636363636371</v>
      </c>
      <c r="M7" s="300">
        <v>0.54166666666666663</v>
      </c>
      <c r="N7" s="300">
        <v>0.57986111111111105</v>
      </c>
      <c r="O7" s="292">
        <v>5</v>
      </c>
      <c r="P7" s="673">
        <f t="shared" si="2"/>
        <v>54.999999999999964</v>
      </c>
      <c r="Q7" s="301"/>
      <c r="R7" s="301"/>
    </row>
    <row r="8" spans="1:18">
      <c r="A8" s="842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842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842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842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843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843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843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844"/>
      <c r="B16" s="474">
        <v>0</v>
      </c>
      <c r="C16" s="293" t="s">
        <v>1508</v>
      </c>
      <c r="D16" s="827" t="s">
        <v>1459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1622.8787878787882</v>
      </c>
      <c r="L16" s="309">
        <f>AVERAGE(L5:L15)</f>
        <v>142.79545454545459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1737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1603.3846153846162</v>
      </c>
      <c r="L17" s="299">
        <f>K17/J17</f>
        <v>160.33846153846162</v>
      </c>
      <c r="M17" s="300">
        <v>0.17361111111111113</v>
      </c>
      <c r="N17" s="300">
        <v>0.21875</v>
      </c>
      <c r="O17" s="292">
        <v>10</v>
      </c>
      <c r="P17" s="673">
        <f>(N17-M17)*24*60</f>
        <v>64.999999999999972</v>
      </c>
      <c r="Q17" s="292"/>
      <c r="R17" s="292"/>
    </row>
    <row r="18" spans="1:18" ht="15.75" customHeight="1">
      <c r="A18" s="845"/>
      <c r="B18" s="474">
        <v>0</v>
      </c>
      <c r="C18" s="701"/>
      <c r="D18" s="312" t="s">
        <v>193</v>
      </c>
      <c r="E18" s="312"/>
      <c r="F18" s="476" t="s">
        <v>133</v>
      </c>
      <c r="G18" s="677">
        <v>1624</v>
      </c>
      <c r="H18" s="296">
        <f t="shared" si="4"/>
        <v>0</v>
      </c>
      <c r="I18" s="679"/>
      <c r="J18" s="297">
        <v>10</v>
      </c>
      <c r="K18" s="298">
        <f t="shared" si="5"/>
        <v>1623.9999999999991</v>
      </c>
      <c r="L18" s="299">
        <f t="shared" ref="L18:L20" si="6">K18/J18</f>
        <v>162.39999999999992</v>
      </c>
      <c r="M18" s="300">
        <v>0.22222222222222221</v>
      </c>
      <c r="N18" s="300">
        <v>0.2638888888888889</v>
      </c>
      <c r="O18" s="292">
        <v>5</v>
      </c>
      <c r="P18" s="673">
        <f t="shared" ref="P18:P20" si="7">(N18-M18)*24*60</f>
        <v>60.000000000000028</v>
      </c>
      <c r="Q18" s="301"/>
      <c r="R18" s="301"/>
    </row>
    <row r="19" spans="1:18" ht="15.75" customHeight="1">
      <c r="A19" s="845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1036</v>
      </c>
      <c r="H19" s="296">
        <f t="shared" si="4"/>
        <v>37762.200000000004</v>
      </c>
      <c r="I19" s="679"/>
      <c r="J19" s="297">
        <v>13</v>
      </c>
      <c r="K19" s="298">
        <f t="shared" si="5"/>
        <v>1553.9999999999995</v>
      </c>
      <c r="L19" s="299">
        <f t="shared" si="6"/>
        <v>119.5384615384615</v>
      </c>
      <c r="M19" s="300">
        <v>0.2673611111111111</v>
      </c>
      <c r="N19" s="300">
        <v>0.2951388888888889</v>
      </c>
      <c r="O19" s="292">
        <v>5</v>
      </c>
      <c r="P19" s="673">
        <f t="shared" si="7"/>
        <v>40.000000000000014</v>
      </c>
      <c r="Q19" s="301"/>
      <c r="R19" s="301"/>
    </row>
    <row r="20" spans="1:18" ht="15.75" customHeight="1">
      <c r="A20" s="846"/>
      <c r="B20" s="474" t="s">
        <v>131</v>
      </c>
      <c r="C20" s="701"/>
      <c r="D20" s="312" t="s">
        <v>818</v>
      </c>
      <c r="E20" s="312"/>
      <c r="F20" s="476">
        <v>30.13</v>
      </c>
      <c r="G20" s="677">
        <v>3922</v>
      </c>
      <c r="H20" s="296">
        <f t="shared" si="4"/>
        <v>118169.86</v>
      </c>
      <c r="I20" s="679"/>
      <c r="J20" s="297">
        <v>18</v>
      </c>
      <c r="K20" s="298">
        <f t="shared" si="5"/>
        <v>1238.5263157894733</v>
      </c>
      <c r="L20" s="299">
        <f t="shared" si="6"/>
        <v>68.807017543859629</v>
      </c>
      <c r="M20" s="300">
        <v>0.2986111111111111</v>
      </c>
      <c r="N20" s="300">
        <v>0.43055555555555558</v>
      </c>
      <c r="O20" s="292">
        <v>5</v>
      </c>
      <c r="P20" s="673">
        <f t="shared" si="7"/>
        <v>190.00000000000006</v>
      </c>
      <c r="Q20" s="301">
        <v>0.4375</v>
      </c>
      <c r="R20" s="301">
        <v>0.46875</v>
      </c>
    </row>
    <row r="21" spans="1:18" ht="15.75" customHeight="1">
      <c r="A21" s="846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846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846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847"/>
      <c r="B24" s="474">
        <v>0</v>
      </c>
      <c r="C24" s="6" t="s">
        <v>1510</v>
      </c>
      <c r="D24" s="827" t="s">
        <v>1459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1504.9777327935221</v>
      </c>
      <c r="L24" s="309">
        <f>AVERAGE(L17:L23)</f>
        <v>127.77098515519566</v>
      </c>
      <c r="M24" s="300"/>
      <c r="N24" s="300"/>
      <c r="O24" s="292"/>
      <c r="P24" s="292"/>
      <c r="Q24" s="292"/>
      <c r="R24" s="292"/>
    </row>
    <row r="25" spans="1:18">
      <c r="A25" s="836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731</v>
      </c>
      <c r="H25" s="296">
        <f t="shared" ref="H25:H37" si="8">F25*G25</f>
        <v>10986.93</v>
      </c>
      <c r="I25" s="679"/>
      <c r="J25" s="297">
        <v>4</v>
      </c>
      <c r="K25" s="298">
        <f t="shared" ref="K25:K28" si="9">G25/P25*60</f>
        <v>2741.2500000000032</v>
      </c>
      <c r="L25" s="299">
        <f t="shared" ref="L25:L28" si="10">K25/J25</f>
        <v>685.3125000000008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78">
        <v>2442</v>
      </c>
      <c r="H26" s="296">
        <f t="shared" si="8"/>
        <v>44395.56</v>
      </c>
      <c r="I26" s="679"/>
      <c r="J26" s="297">
        <v>4</v>
      </c>
      <c r="K26" s="298">
        <f t="shared" si="9"/>
        <v>2764.528301886794</v>
      </c>
      <c r="L26" s="299">
        <f t="shared" si="10"/>
        <v>691.1320754716985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78">
        <v>1398</v>
      </c>
      <c r="H27" s="296">
        <f t="shared" si="8"/>
        <v>25904.940000000002</v>
      </c>
      <c r="I27" s="679"/>
      <c r="J27" s="297">
        <v>3</v>
      </c>
      <c r="K27" s="298">
        <f t="shared" si="9"/>
        <v>2795.999999999995</v>
      </c>
      <c r="L27" s="299">
        <f t="shared" si="10"/>
        <v>931.99999999999829</v>
      </c>
      <c r="M27" s="300">
        <v>0.30138888888888887</v>
      </c>
      <c r="N27" s="300">
        <v>0.32222222222222224</v>
      </c>
      <c r="O27" s="292">
        <v>25</v>
      </c>
      <c r="P27" s="673">
        <f t="shared" si="11"/>
        <v>30.000000000000053</v>
      </c>
      <c r="Q27" s="301"/>
      <c r="R27" s="301"/>
    </row>
    <row r="28" spans="1:18">
      <c r="A28" s="836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1932</v>
      </c>
      <c r="H28" s="296">
        <f t="shared" si="8"/>
        <v>48164.76</v>
      </c>
      <c r="I28" s="679"/>
      <c r="J28" s="297">
        <v>3</v>
      </c>
      <c r="K28" s="298">
        <f t="shared" si="9"/>
        <v>2972.3076923076906</v>
      </c>
      <c r="L28" s="299">
        <f t="shared" si="10"/>
        <v>990.76923076923015</v>
      </c>
      <c r="M28" s="300">
        <v>0.33611111111111108</v>
      </c>
      <c r="N28" s="300">
        <v>0.36319444444444443</v>
      </c>
      <c r="O28" s="292">
        <v>20</v>
      </c>
      <c r="P28" s="673">
        <f t="shared" si="11"/>
        <v>39.000000000000021</v>
      </c>
      <c r="Q28" s="301"/>
      <c r="R28" s="301"/>
    </row>
    <row r="29" spans="1:18">
      <c r="A29" s="836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836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836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836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836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2818.5214985486209</v>
      </c>
      <c r="L38" s="309">
        <f>AVERAGE(L25:L37)</f>
        <v>824.80345156023191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8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8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8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8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8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8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8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1459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793</v>
      </c>
      <c r="H52" s="296">
        <f>F52*G52</f>
        <v>14416.74</v>
      </c>
      <c r="I52" s="679"/>
      <c r="J52" s="297">
        <v>3</v>
      </c>
      <c r="K52" s="298">
        <f>G52/P52*60</f>
        <v>3171.9999999999945</v>
      </c>
      <c r="L52" s="299">
        <f>K52/J52</f>
        <v>1057.3333333333314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825"/>
      <c r="B53" s="474" t="s">
        <v>131</v>
      </c>
      <c r="C53" s="701"/>
      <c r="D53" s="315" t="s">
        <v>110</v>
      </c>
      <c r="E53" s="331"/>
      <c r="F53" s="476">
        <v>25.03</v>
      </c>
      <c r="G53" s="302">
        <v>500</v>
      </c>
      <c r="H53" s="296">
        <f t="shared" ref="H53:H116" si="13">F53*G53</f>
        <v>12515</v>
      </c>
      <c r="I53" s="679"/>
      <c r="J53" s="297">
        <v>4</v>
      </c>
      <c r="K53" s="298">
        <f t="shared" ref="K53:K57" si="14">G53/P53*60</f>
        <v>2999.9999999999868</v>
      </c>
      <c r="L53" s="299">
        <f t="shared" ref="L53:L57" si="15">K53/J53</f>
        <v>749.9999999999967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825"/>
      <c r="B54" s="474" t="s">
        <v>131</v>
      </c>
      <c r="C54" s="701"/>
      <c r="D54" s="315" t="s">
        <v>111</v>
      </c>
      <c r="E54" s="675"/>
      <c r="F54" s="476">
        <v>24.82</v>
      </c>
      <c r="G54" s="302">
        <v>671</v>
      </c>
      <c r="H54" s="296">
        <f t="shared" si="13"/>
        <v>16654.22</v>
      </c>
      <c r="I54" s="679"/>
      <c r="J54" s="297">
        <v>4</v>
      </c>
      <c r="K54" s="298">
        <f t="shared" si="14"/>
        <v>3096.9230769230685</v>
      </c>
      <c r="L54" s="299">
        <f t="shared" si="15"/>
        <v>774.23076923076712</v>
      </c>
      <c r="M54" s="300">
        <v>0.35069444444444442</v>
      </c>
      <c r="N54" s="300">
        <v>0.35972222222222222</v>
      </c>
      <c r="O54" s="298">
        <v>20</v>
      </c>
      <c r="P54" s="673">
        <f t="shared" si="16"/>
        <v>13.000000000000034</v>
      </c>
      <c r="Q54" s="301"/>
      <c r="R54" s="301"/>
    </row>
    <row r="55" spans="1:18" ht="15.6" customHeight="1">
      <c r="A55" s="825"/>
      <c r="B55" s="474" t="s">
        <v>131</v>
      </c>
      <c r="C55" s="701"/>
      <c r="D55" s="315" t="s">
        <v>112</v>
      </c>
      <c r="E55" s="317"/>
      <c r="F55" s="476">
        <v>30</v>
      </c>
      <c r="G55" s="302">
        <v>1079</v>
      </c>
      <c r="H55" s="296">
        <f t="shared" si="13"/>
        <v>32370</v>
      </c>
      <c r="I55" s="679"/>
      <c r="J55" s="297">
        <v>4</v>
      </c>
      <c r="K55" s="298">
        <f t="shared" si="14"/>
        <v>3082.8571428571418</v>
      </c>
      <c r="L55" s="299">
        <f t="shared" si="15"/>
        <v>770.71428571428544</v>
      </c>
      <c r="M55" s="300">
        <v>0.37361111111111112</v>
      </c>
      <c r="N55" s="300">
        <v>0.38819444444444445</v>
      </c>
      <c r="O55" s="298">
        <v>20</v>
      </c>
      <c r="P55" s="673">
        <f t="shared" si="16"/>
        <v>21.000000000000007</v>
      </c>
      <c r="Q55" s="301">
        <v>0.38611111111111113</v>
      </c>
      <c r="R55" s="301">
        <v>0.42986111111111108</v>
      </c>
    </row>
    <row r="56" spans="1:18" ht="15.6" customHeight="1">
      <c r="A56" s="825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570</v>
      </c>
      <c r="H56" s="296">
        <f t="shared" si="13"/>
        <v>13520.4</v>
      </c>
      <c r="I56" s="679"/>
      <c r="J56" s="297">
        <v>4</v>
      </c>
      <c r="K56" s="298">
        <f t="shared" si="14"/>
        <v>2849.9999999999909</v>
      </c>
      <c r="L56" s="299">
        <f t="shared" si="15"/>
        <v>712.49999999999773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1680</v>
      </c>
      <c r="H57" s="296">
        <f t="shared" si="13"/>
        <v>28677.600000000002</v>
      </c>
      <c r="I57" s="679"/>
      <c r="J57" s="297">
        <v>3</v>
      </c>
      <c r="K57" s="298">
        <f t="shared" si="14"/>
        <v>3150.0000000000036</v>
      </c>
      <c r="L57" s="299">
        <f t="shared" si="15"/>
        <v>1050.0000000000011</v>
      </c>
      <c r="M57" s="300">
        <v>0.4694444444444445</v>
      </c>
      <c r="N57" s="300">
        <v>0.4916666666666667</v>
      </c>
      <c r="O57" s="298">
        <v>20</v>
      </c>
      <c r="P57" s="673">
        <f t="shared" si="16"/>
        <v>31.999999999999964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825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825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825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825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826"/>
      <c r="B64" s="474">
        <v>0</v>
      </c>
      <c r="C64" s="6" t="s">
        <v>1518</v>
      </c>
      <c r="D64" s="827" t="s">
        <v>1459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3058.6300366300311</v>
      </c>
      <c r="L64" s="309">
        <f>AVERAGE(L52:L63)</f>
        <v>852.46306471306332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528</v>
      </c>
      <c r="H65" s="296">
        <f>F65*G65</f>
        <v>11764.8</v>
      </c>
      <c r="I65" s="679"/>
      <c r="J65" s="297">
        <v>4</v>
      </c>
      <c r="K65" s="298">
        <f t="shared" ref="K65:K72" si="17">G65/P65*60</f>
        <v>3167.9999999999991</v>
      </c>
      <c r="L65" s="299">
        <f t="shared" ref="L65:L72" si="18">K65/J65</f>
        <v>791.99999999999977</v>
      </c>
      <c r="M65" s="300">
        <v>0.18055555555555555</v>
      </c>
      <c r="N65" s="300">
        <v>0.1875</v>
      </c>
      <c r="O65" s="298">
        <v>20</v>
      </c>
      <c r="P65" s="673">
        <f>(N65-M65)*24*60</f>
        <v>10.000000000000004</v>
      </c>
      <c r="Q65" s="301"/>
      <c r="R65" s="301"/>
    </row>
    <row r="66" spans="1:18" ht="15.6" customHeight="1">
      <c r="A66" s="829"/>
      <c r="B66" s="474" t="s">
        <v>131</v>
      </c>
      <c r="C66" s="701"/>
      <c r="D66" s="316" t="s">
        <v>115</v>
      </c>
      <c r="E66" s="331"/>
      <c r="F66" s="476">
        <v>18.18</v>
      </c>
      <c r="G66" s="302">
        <v>1219</v>
      </c>
      <c r="H66" s="296">
        <f t="shared" ref="H66:H74" si="19">F66*G66</f>
        <v>22161.42</v>
      </c>
      <c r="I66" s="679"/>
      <c r="J66" s="297">
        <v>3</v>
      </c>
      <c r="K66" s="298">
        <f t="shared" si="17"/>
        <v>3179.9999999999945</v>
      </c>
      <c r="L66" s="299">
        <f t="shared" si="18"/>
        <v>1059.9999999999982</v>
      </c>
      <c r="M66" s="300">
        <v>0.20138888888888887</v>
      </c>
      <c r="N66" s="300">
        <v>0.21736111111111112</v>
      </c>
      <c r="O66" s="298">
        <v>20</v>
      </c>
      <c r="P66" s="673">
        <f t="shared" ref="P66:P72" si="20">(N66-M66)*24*60</f>
        <v>23.000000000000039</v>
      </c>
      <c r="Q66" s="301"/>
      <c r="R66" s="301"/>
    </row>
    <row r="67" spans="1:18" ht="15.6" customHeight="1">
      <c r="A67" s="829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679"/>
      <c r="J67" s="297">
        <v>3</v>
      </c>
      <c r="K67" s="298">
        <f t="shared" si="17"/>
        <v>3193.3333333333303</v>
      </c>
      <c r="L67" s="299">
        <f t="shared" si="18"/>
        <v>1064.4444444444434</v>
      </c>
      <c r="M67" s="300">
        <v>0.23124999999999998</v>
      </c>
      <c r="N67" s="300">
        <v>0.25</v>
      </c>
      <c r="O67" s="298">
        <v>20</v>
      </c>
      <c r="P67" s="673">
        <f t="shared" si="20"/>
        <v>27.000000000000025</v>
      </c>
      <c r="Q67" s="301">
        <v>0.25</v>
      </c>
      <c r="R67" s="301">
        <v>0.29166666666666669</v>
      </c>
    </row>
    <row r="68" spans="1:18" ht="15.6" customHeight="1">
      <c r="A68" s="829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3638</v>
      </c>
      <c r="H68" s="296">
        <f t="shared" si="19"/>
        <v>51971.428571428558</v>
      </c>
      <c r="I68" s="679"/>
      <c r="J68" s="297">
        <v>3</v>
      </c>
      <c r="K68" s="298">
        <f t="shared" si="17"/>
        <v>3163.4782608695655</v>
      </c>
      <c r="L68" s="299">
        <f t="shared" si="18"/>
        <v>1054.4927536231885</v>
      </c>
      <c r="M68" s="300">
        <v>0.30902777777777779</v>
      </c>
      <c r="N68" s="300">
        <v>0.35694444444444445</v>
      </c>
      <c r="O68" s="298">
        <v>25</v>
      </c>
      <c r="P68" s="673">
        <f t="shared" si="20"/>
        <v>69</v>
      </c>
      <c r="Q68" s="301"/>
      <c r="R68" s="301"/>
    </row>
    <row r="69" spans="1:18" ht="15.6" customHeight="1">
      <c r="A69" s="829"/>
      <c r="B69" s="474" t="s">
        <v>131</v>
      </c>
      <c r="C69" s="701"/>
      <c r="D69" s="316" t="s">
        <v>1522</v>
      </c>
      <c r="E69" s="317"/>
      <c r="F69" s="476">
        <v>16.66</v>
      </c>
      <c r="G69" s="302">
        <v>2467</v>
      </c>
      <c r="H69" s="296">
        <f t="shared" si="19"/>
        <v>41100.22</v>
      </c>
      <c r="I69" s="679"/>
      <c r="J69" s="297">
        <v>4</v>
      </c>
      <c r="K69" s="298">
        <f t="shared" si="17"/>
        <v>3149.36170212766</v>
      </c>
      <c r="L69" s="299">
        <f t="shared" si="18"/>
        <v>787.340425531915</v>
      </c>
      <c r="M69" s="300">
        <v>0.37083333333333335</v>
      </c>
      <c r="N69" s="300">
        <v>0.40347222222222223</v>
      </c>
      <c r="O69" s="298">
        <v>20</v>
      </c>
      <c r="P69" s="673">
        <f t="shared" si="20"/>
        <v>46.999999999999993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2397</v>
      </c>
      <c r="H70" s="296">
        <f t="shared" si="19"/>
        <v>33629.909999999996</v>
      </c>
      <c r="I70" s="679"/>
      <c r="J70" s="297">
        <v>3</v>
      </c>
      <c r="K70" s="298">
        <f t="shared" si="17"/>
        <v>3196</v>
      </c>
      <c r="L70" s="299">
        <f t="shared" si="18"/>
        <v>1065.3333333333333</v>
      </c>
      <c r="M70" s="300">
        <v>0.41736111111111113</v>
      </c>
      <c r="N70" s="300">
        <v>0.44861111111111113</v>
      </c>
      <c r="O70" s="298">
        <v>20</v>
      </c>
      <c r="P70" s="673">
        <f t="shared" si="20"/>
        <v>45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1523</v>
      </c>
      <c r="E71" s="317"/>
      <c r="F71" s="476">
        <v>25.2</v>
      </c>
      <c r="G71" s="334">
        <v>652</v>
      </c>
      <c r="H71" s="296">
        <f t="shared" si="19"/>
        <v>16430.399999999998</v>
      </c>
      <c r="I71" s="679"/>
      <c r="J71" s="297">
        <v>3</v>
      </c>
      <c r="K71" s="298">
        <f t="shared" si="17"/>
        <v>3009.2307692307613</v>
      </c>
      <c r="L71" s="299">
        <f t="shared" si="18"/>
        <v>1003.0769230769205</v>
      </c>
      <c r="M71" s="300">
        <v>0.46249999999999997</v>
      </c>
      <c r="N71" s="300">
        <v>0.47152777777777777</v>
      </c>
      <c r="O71" s="298">
        <v>20</v>
      </c>
      <c r="P71" s="673">
        <f t="shared" si="20"/>
        <v>13.000000000000034</v>
      </c>
      <c r="Q71" s="301"/>
      <c r="R71" s="301"/>
    </row>
    <row r="72" spans="1:18" ht="15.6" customHeight="1">
      <c r="A72" s="829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1541</v>
      </c>
      <c r="H72" s="296">
        <f t="shared" si="19"/>
        <v>31929.519999999997</v>
      </c>
      <c r="I72" s="679"/>
      <c r="J72" s="297">
        <v>3</v>
      </c>
      <c r="K72" s="298">
        <f t="shared" si="17"/>
        <v>3188.2758620689679</v>
      </c>
      <c r="L72" s="299">
        <f t="shared" si="18"/>
        <v>1062.758620689656</v>
      </c>
      <c r="M72" s="300">
        <v>0.48541666666666666</v>
      </c>
      <c r="N72" s="300">
        <v>0.50555555555555554</v>
      </c>
      <c r="O72" s="298">
        <v>20</v>
      </c>
      <c r="P72" s="673">
        <f t="shared" si="20"/>
        <v>28.999999999999979</v>
      </c>
      <c r="Q72" s="301"/>
      <c r="R72" s="301"/>
    </row>
    <row r="73" spans="1:18" ht="15.6" customHeight="1">
      <c r="A73" s="829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829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830"/>
      <c r="B75" s="474">
        <v>0</v>
      </c>
      <c r="C75" s="6" t="s">
        <v>1525</v>
      </c>
      <c r="D75" s="827" t="s">
        <v>1459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3155.9599909537851</v>
      </c>
      <c r="L75" s="309">
        <f>AVERAGE(L65:L74)</f>
        <v>986.18081258743177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831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831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831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1459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675</v>
      </c>
      <c r="H82" s="341">
        <f t="shared" ref="H82:H90" si="21">F82*G82</f>
        <v>11623.5</v>
      </c>
      <c r="I82" s="679"/>
      <c r="J82" s="297">
        <v>3</v>
      </c>
      <c r="K82" s="298">
        <f t="shared" ref="K82" si="22">G82/P82*60</f>
        <v>2700.0000000000095</v>
      </c>
      <c r="L82" s="299">
        <f t="shared" ref="L82" si="23">K82/J82</f>
        <v>900.00000000000318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1511</v>
      </c>
      <c r="D91" s="815" t="s">
        <v>1459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2700.0000000000095</v>
      </c>
      <c r="L91" s="309">
        <f>AVERAGE(L82:L90)</f>
        <v>900.00000000000318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1330</v>
      </c>
      <c r="H92" s="296">
        <f t="shared" ref="H92:H99" si="25">F92*G92</f>
        <v>32638.199999999997</v>
      </c>
      <c r="I92" s="679"/>
      <c r="J92" s="297">
        <v>3</v>
      </c>
      <c r="K92" s="298">
        <f>G92/P92*60</f>
        <v>2279.9999999999977</v>
      </c>
      <c r="L92" s="299">
        <f t="shared" ref="L92:L93" si="26">K92/J92</f>
        <v>759.9999999999992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817"/>
      <c r="B93" s="474" t="s">
        <v>131</v>
      </c>
      <c r="C93" s="293"/>
      <c r="D93" s="315" t="s">
        <v>1530</v>
      </c>
      <c r="E93" s="335"/>
      <c r="F93" s="476">
        <v>23.27</v>
      </c>
      <c r="G93" s="302">
        <v>825</v>
      </c>
      <c r="H93" s="296">
        <f t="shared" si="25"/>
        <v>19197.75</v>
      </c>
      <c r="I93" s="679"/>
      <c r="J93" s="297">
        <v>4</v>
      </c>
      <c r="K93" s="298">
        <f t="shared" ref="K93" si="27">G93/P93*60</f>
        <v>2475.0000000000091</v>
      </c>
      <c r="L93" s="299">
        <f t="shared" si="26"/>
        <v>618.75000000000227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818"/>
      <c r="B100" s="474">
        <v>0</v>
      </c>
      <c r="C100" s="6" t="s">
        <v>1531</v>
      </c>
      <c r="D100" s="819" t="s">
        <v>1459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2377.5000000000036</v>
      </c>
      <c r="L100" s="309">
        <f>AVERAGE(L92:L99)</f>
        <v>689.37500000000068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897</v>
      </c>
      <c r="H101" s="296">
        <f t="shared" ref="H101:H110" si="28">F101*G101</f>
        <v>22451.91</v>
      </c>
      <c r="I101" s="679"/>
      <c r="J101" s="297">
        <v>4</v>
      </c>
      <c r="K101" s="298">
        <f>G101/P101*60</f>
        <v>3588.0000000000127</v>
      </c>
      <c r="L101" s="299">
        <f t="shared" ref="L101:L105" si="29">K101/J101</f>
        <v>897.00000000000318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1478</v>
      </c>
      <c r="H102" s="296">
        <f t="shared" si="28"/>
        <v>36683.96</v>
      </c>
      <c r="I102" s="679"/>
      <c r="J102" s="297">
        <v>4</v>
      </c>
      <c r="K102" s="298">
        <f t="shared" ref="K102:K105" si="31">G102/P102*60</f>
        <v>2955.999999999995</v>
      </c>
      <c r="L102" s="299">
        <f t="shared" si="29"/>
        <v>738.99999999999875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821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1527</v>
      </c>
      <c r="H103" s="296">
        <f t="shared" si="28"/>
        <v>45810</v>
      </c>
      <c r="I103" s="679"/>
      <c r="J103" s="297">
        <v>3</v>
      </c>
      <c r="K103" s="298">
        <f t="shared" si="31"/>
        <v>3053.9999999999945</v>
      </c>
      <c r="L103" s="299">
        <f t="shared" si="29"/>
        <v>1017.9999999999982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2659</v>
      </c>
      <c r="H104" s="296">
        <f t="shared" si="28"/>
        <v>75967.63</v>
      </c>
      <c r="I104" s="679"/>
      <c r="J104" s="297">
        <v>3</v>
      </c>
      <c r="K104" s="298">
        <f t="shared" si="31"/>
        <v>2900.7272727272748</v>
      </c>
      <c r="L104" s="299">
        <f t="shared" si="29"/>
        <v>966.90909090909156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7739</v>
      </c>
      <c r="H105" s="296">
        <f t="shared" si="28"/>
        <v>110557.14285714284</v>
      </c>
      <c r="I105" s="679"/>
      <c r="J105" s="297">
        <v>3</v>
      </c>
      <c r="K105" s="298">
        <f t="shared" si="31"/>
        <v>2995.7419354388712</v>
      </c>
      <c r="L105" s="299">
        <f t="shared" si="29"/>
        <v>998.58064514629041</v>
      </c>
      <c r="M105" s="300">
        <v>46192.909722222219</v>
      </c>
      <c r="N105" s="300">
        <v>46193.017361111109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1518</v>
      </c>
      <c r="D111" s="822" t="s">
        <v>1459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3098.8938416332294</v>
      </c>
      <c r="L111" s="309">
        <f>AVERAGE(L101:L110)</f>
        <v>923.89794721107648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1210</v>
      </c>
      <c r="H112" s="341">
        <f t="shared" si="13"/>
        <v>20207</v>
      </c>
      <c r="I112" s="679"/>
      <c r="J112" s="297">
        <v>3</v>
      </c>
      <c r="K112" s="298">
        <f t="shared" ref="K112:K118" si="32">G112/P112*60</f>
        <v>2903.9999999999918</v>
      </c>
      <c r="L112" s="299">
        <f t="shared" ref="L112:L118" si="33">K112/J112</f>
        <v>967.99999999999727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937</v>
      </c>
      <c r="H113" s="341">
        <f t="shared" si="13"/>
        <v>17034.66</v>
      </c>
      <c r="I113" s="679"/>
      <c r="J113" s="297">
        <v>4</v>
      </c>
      <c r="K113" s="298">
        <f t="shared" si="32"/>
        <v>2810.9999999999877</v>
      </c>
      <c r="L113" s="299">
        <f t="shared" si="33"/>
        <v>702.74999999999693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1032</v>
      </c>
      <c r="H114" s="341">
        <f t="shared" si="13"/>
        <v>18761.759999999998</v>
      </c>
      <c r="I114" s="679"/>
      <c r="J114" s="297">
        <v>3</v>
      </c>
      <c r="K114" s="298">
        <f t="shared" si="32"/>
        <v>3096.0000000000114</v>
      </c>
      <c r="L114" s="299">
        <f t="shared" si="33"/>
        <v>1032.0000000000039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5089</v>
      </c>
      <c r="H115" s="341">
        <f t="shared" si="13"/>
        <v>84782.74</v>
      </c>
      <c r="I115" s="679"/>
      <c r="J115" s="297">
        <v>4</v>
      </c>
      <c r="K115" s="298">
        <f t="shared" si="32"/>
        <v>3053.400000000001</v>
      </c>
      <c r="L115" s="299">
        <f t="shared" si="33"/>
        <v>763.35000000000025</v>
      </c>
      <c r="M115" s="300">
        <v>0.80902777777777779</v>
      </c>
      <c r="N115" s="300">
        <v>0.87847222222222221</v>
      </c>
      <c r="O115" s="292">
        <v>20</v>
      </c>
      <c r="P115" s="673">
        <f t="shared" si="34"/>
        <v>99.999999999999972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978</v>
      </c>
      <c r="H116" s="341">
        <f t="shared" si="13"/>
        <v>21791.618181818183</v>
      </c>
      <c r="I116" s="679"/>
      <c r="J116" s="297">
        <v>4</v>
      </c>
      <c r="K116" s="298">
        <f t="shared" si="32"/>
        <v>2934.0000000000105</v>
      </c>
      <c r="L116" s="299">
        <f t="shared" si="33"/>
        <v>733.50000000000261</v>
      </c>
      <c r="M116" s="300">
        <v>0.89236111111111116</v>
      </c>
      <c r="N116" s="343">
        <v>0.90625</v>
      </c>
      <c r="O116" s="292">
        <v>20</v>
      </c>
      <c r="P116" s="673">
        <f t="shared" si="34"/>
        <v>19.999999999999929</v>
      </c>
      <c r="Q116" s="301">
        <v>0.90625</v>
      </c>
      <c r="R116" s="301">
        <v>0.94791666666666663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3333</v>
      </c>
      <c r="H117" s="341">
        <f t="shared" ref="H117:H123" si="35">F117*G117</f>
        <v>59630.400000000001</v>
      </c>
      <c r="I117" s="679"/>
      <c r="J117" s="297">
        <v>3</v>
      </c>
      <c r="K117" s="298">
        <f t="shared" si="32"/>
        <v>3076.6153845051799</v>
      </c>
      <c r="L117" s="299">
        <f t="shared" si="33"/>
        <v>1025.5384615017267</v>
      </c>
      <c r="M117" s="300">
        <v>46192.961805555555</v>
      </c>
      <c r="N117" s="300">
        <v>46193.006944444445</v>
      </c>
      <c r="O117" s="298">
        <v>20</v>
      </c>
      <c r="P117" s="673">
        <f t="shared" si="34"/>
        <v>65.000000002328306</v>
      </c>
      <c r="Q117" s="301"/>
      <c r="R117" s="301"/>
    </row>
    <row r="118" spans="1:18">
      <c r="A118" s="811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5202</v>
      </c>
      <c r="H118" s="341">
        <f t="shared" si="35"/>
        <v>72984.06</v>
      </c>
      <c r="I118" s="679"/>
      <c r="J118" s="297">
        <v>3</v>
      </c>
      <c r="K118" s="298">
        <f t="shared" si="32"/>
        <v>2972.5714285714284</v>
      </c>
      <c r="L118" s="299">
        <f t="shared" si="33"/>
        <v>990.85714285714278</v>
      </c>
      <c r="M118" s="300">
        <v>2.0833333333333332E-2</v>
      </c>
      <c r="N118" s="300">
        <v>9.375E-2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811"/>
      <c r="B124" s="293">
        <v>0</v>
      </c>
      <c r="C124" s="6" t="s">
        <v>1525</v>
      </c>
      <c r="D124" s="812" t="s">
        <v>1459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2978.226687582373</v>
      </c>
      <c r="L124" s="309">
        <f>AVERAGE(L112:L123)</f>
        <v>887.9993720512673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44" activePane="bottomLeft" state="frozen"/>
      <selection activeCell="U180" sqref="U180"/>
      <selection pane="bottomLeft" activeCell="T108" sqref="T10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146938.31999999998</v>
      </c>
      <c r="F1" s="684" t="s">
        <v>3</v>
      </c>
      <c r="G1" s="30">
        <f>SUM(H5:H173)</f>
        <v>5864524.6731465096</v>
      </c>
      <c r="H1" s="699" t="s">
        <v>37</v>
      </c>
      <c r="I1" s="31">
        <f>M17+M30+M43+M56+M69+M82+M95+M108+M121+M134+M147+M160+M173</f>
        <v>198.80833333333334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1421</v>
      </c>
      <c r="Q1" s="938"/>
      <c r="R1" s="938"/>
      <c r="S1" s="938"/>
      <c r="T1" s="938" t="s">
        <v>1423</v>
      </c>
      <c r="U1" s="938"/>
      <c r="V1" s="938"/>
      <c r="W1" s="938"/>
      <c r="X1" s="938"/>
      <c r="Y1" s="938"/>
      <c r="Z1" s="32" t="s">
        <v>1424</v>
      </c>
      <c r="AA1" s="32" t="s">
        <v>1425</v>
      </c>
      <c r="AB1" s="945" t="s">
        <v>1426</v>
      </c>
      <c r="AC1" s="946"/>
      <c r="AD1" s="32" t="s">
        <v>1424</v>
      </c>
      <c r="AE1" s="32" t="s">
        <v>1427</v>
      </c>
      <c r="AF1" s="938" t="s">
        <v>1428</v>
      </c>
      <c r="AG1" s="939"/>
      <c r="AH1" s="939"/>
    </row>
    <row r="2" spans="1:34" ht="26.25" customHeight="1">
      <c r="A2" s="940" t="s">
        <v>1489</v>
      </c>
      <c r="B2" s="940"/>
      <c r="C2" s="700"/>
      <c r="D2" s="700" t="s">
        <v>1431</v>
      </c>
      <c r="E2" s="34">
        <f>AVERAGE(O17,O30,O43,O56,O69,O82,O95,O108,O121,O134,O147,O160,O173)</f>
        <v>119.44920124230445</v>
      </c>
      <c r="F2" s="35" t="s">
        <v>40</v>
      </c>
      <c r="G2" s="36">
        <f>G1/E1</f>
        <v>39.911472195588672</v>
      </c>
      <c r="H2" s="699" t="s">
        <v>41</v>
      </c>
      <c r="I2" s="699">
        <f>COUNT(I5:I173)</f>
        <v>5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939"/>
      <c r="AG2" s="939"/>
      <c r="AH2" s="939"/>
    </row>
    <row r="3" spans="1:34" ht="30.6" customHeight="1">
      <c r="A3" s="879" t="s">
        <v>1433</v>
      </c>
      <c r="B3" s="879" t="s">
        <v>42</v>
      </c>
      <c r="C3" s="936"/>
      <c r="D3" s="879" t="s">
        <v>1435</v>
      </c>
      <c r="E3" s="879"/>
      <c r="F3" s="936" t="s">
        <v>43</v>
      </c>
      <c r="G3" s="928" t="s">
        <v>44</v>
      </c>
      <c r="H3" s="936" t="s">
        <v>45</v>
      </c>
      <c r="I3" s="930" t="s">
        <v>1437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1439</v>
      </c>
      <c r="O3" s="908" t="s">
        <v>1431</v>
      </c>
      <c r="P3" s="934" t="s">
        <v>1441</v>
      </c>
      <c r="Q3" s="908" t="s">
        <v>1431</v>
      </c>
      <c r="R3" s="935" t="s">
        <v>1442</v>
      </c>
      <c r="S3" s="909" t="s">
        <v>1443</v>
      </c>
      <c r="T3" s="928" t="s">
        <v>48</v>
      </c>
      <c r="U3" s="928"/>
      <c r="V3" s="929" t="s">
        <v>49</v>
      </c>
      <c r="W3" s="930" t="s">
        <v>1445</v>
      </c>
      <c r="X3" s="928" t="s">
        <v>1447</v>
      </c>
      <c r="Y3" s="928"/>
      <c r="Z3" s="931" t="s">
        <v>1448</v>
      </c>
      <c r="AA3" s="932"/>
      <c r="AB3" s="941" t="s">
        <v>1449</v>
      </c>
      <c r="AC3" s="942"/>
      <c r="AD3" s="943" t="s">
        <v>1450</v>
      </c>
      <c r="AE3" s="944"/>
      <c r="AF3" s="933" t="s">
        <v>1439</v>
      </c>
      <c r="AG3" s="935" t="s">
        <v>1442</v>
      </c>
      <c r="AH3" s="909" t="s">
        <v>1443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94" t="s">
        <v>50</v>
      </c>
      <c r="U4" s="694" t="s">
        <v>51</v>
      </c>
      <c r="V4" s="928"/>
      <c r="W4" s="930"/>
      <c r="X4" s="684" t="s">
        <v>1452</v>
      </c>
      <c r="Y4" s="684" t="s">
        <v>36</v>
      </c>
      <c r="Z4" s="694" t="s">
        <v>1453</v>
      </c>
      <c r="AA4" s="694" t="s">
        <v>1454</v>
      </c>
      <c r="AB4" s="942"/>
      <c r="AC4" s="942"/>
      <c r="AD4" s="694" t="s">
        <v>1455</v>
      </c>
      <c r="AE4" s="39" t="s">
        <v>1456</v>
      </c>
      <c r="AF4" s="933"/>
      <c r="AG4" s="935"/>
      <c r="AH4" s="909"/>
    </row>
    <row r="5" spans="1:34" ht="18.75" customHeight="1">
      <c r="A5" s="925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5502</v>
      </c>
      <c r="H5" s="45">
        <f t="shared" ref="H5:H16" si="0">F5*G5</f>
        <v>208140.66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2308.5314685314688</v>
      </c>
      <c r="O5" s="47">
        <f t="shared" ref="O5:O10" si="2">N5/M5</f>
        <v>115.42657342657344</v>
      </c>
      <c r="P5" s="48">
        <f t="shared" ref="P5:P10" si="3">M5-J5</f>
        <v>0</v>
      </c>
      <c r="Q5" s="49">
        <f t="shared" ref="Q5:Q10" si="4">O5-L5</f>
        <v>-4.5734265734265591</v>
      </c>
      <c r="R5" s="686">
        <f t="shared" ref="R5:R10" si="5">O5/L5</f>
        <v>0.96188811188811196</v>
      </c>
      <c r="S5" s="894">
        <f>R17</f>
        <v>0.91737438323358034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879"/>
      <c r="AC5" s="879"/>
      <c r="AD5" s="52"/>
      <c r="AE5" s="52"/>
      <c r="AF5" s="48">
        <f t="shared" ref="AF5:AF70" si="6">N5-K5</f>
        <v>-91.468531468531182</v>
      </c>
      <c r="AG5" s="686">
        <f t="shared" ref="AG5:AG70" si="7">N5/K5</f>
        <v>0.96188811188811196</v>
      </c>
      <c r="AH5" s="894">
        <f>AG17</f>
        <v>0.91808817447558466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4304</v>
      </c>
      <c r="H6" s="45">
        <f t="shared" si="0"/>
        <v>201986.72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2188.4745762711864</v>
      </c>
      <c r="O6" s="47">
        <f t="shared" si="2"/>
        <v>104.21307506053269</v>
      </c>
      <c r="P6" s="48">
        <f t="shared" si="3"/>
        <v>0</v>
      </c>
      <c r="Q6" s="49">
        <f t="shared" si="4"/>
        <v>-10.072639225181604</v>
      </c>
      <c r="R6" s="686">
        <f t="shared" si="5"/>
        <v>0.91186440677966096</v>
      </c>
      <c r="S6" s="894"/>
      <c r="T6" s="89">
        <v>0.36527777777777776</v>
      </c>
      <c r="U6" s="89">
        <v>0.44722222222222219</v>
      </c>
      <c r="V6" s="684">
        <v>23</v>
      </c>
      <c r="W6" s="695">
        <f t="shared" ref="W6:W17" si="8">(U6-T6)*24*60</f>
        <v>117.99999999999999</v>
      </c>
      <c r="X6" s="53">
        <v>0.35347222222222219</v>
      </c>
      <c r="Y6" s="53">
        <v>0.36458333333333331</v>
      </c>
      <c r="Z6" s="54"/>
      <c r="AA6" s="54"/>
      <c r="AB6" s="879"/>
      <c r="AC6" s="879"/>
      <c r="AD6" s="682"/>
      <c r="AE6" s="682"/>
      <c r="AF6" s="48">
        <f t="shared" si="6"/>
        <v>-211.52542372881362</v>
      </c>
      <c r="AG6" s="686">
        <f t="shared" si="7"/>
        <v>0.91186440677966096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1061</v>
      </c>
      <c r="H7" s="45">
        <f t="shared" si="0"/>
        <v>41368.39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2357.7777777777792</v>
      </c>
      <c r="O7" s="47">
        <f t="shared" si="2"/>
        <v>130.98765432098773</v>
      </c>
      <c r="P7" s="48">
        <f t="shared" si="3"/>
        <v>0</v>
      </c>
      <c r="Q7" s="49">
        <f t="shared" si="4"/>
        <v>-11.845679012345613</v>
      </c>
      <c r="R7" s="686">
        <f t="shared" si="5"/>
        <v>0.9170664246510225</v>
      </c>
      <c r="S7" s="894"/>
      <c r="T7" s="89">
        <v>0.45138888888888884</v>
      </c>
      <c r="U7" s="89">
        <v>0.47013888888888883</v>
      </c>
      <c r="V7" s="684">
        <v>6</v>
      </c>
      <c r="W7" s="695">
        <f t="shared" si="8"/>
        <v>26.999999999999986</v>
      </c>
      <c r="X7" s="53"/>
      <c r="Y7" s="53"/>
      <c r="Z7" s="54"/>
      <c r="AA7" s="54"/>
      <c r="AB7" s="879"/>
      <c r="AC7" s="879"/>
      <c r="AD7" s="682"/>
      <c r="AE7" s="682"/>
      <c r="AF7" s="48">
        <f t="shared" si="6"/>
        <v>-213.22222222222081</v>
      </c>
      <c r="AG7" s="686">
        <f t="shared" si="7"/>
        <v>0.91706642465102262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3192</v>
      </c>
      <c r="H8" s="45">
        <f t="shared" si="0"/>
        <v>114560.88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2364.4444444444434</v>
      </c>
      <c r="O8" s="47">
        <f t="shared" si="2"/>
        <v>131.35802469135797</v>
      </c>
      <c r="P8" s="48">
        <f t="shared" si="3"/>
        <v>0</v>
      </c>
      <c r="Q8" s="49">
        <f t="shared" si="4"/>
        <v>-11.475308641975374</v>
      </c>
      <c r="R8" s="686">
        <f t="shared" si="5"/>
        <v>0.91965944941440814</v>
      </c>
      <c r="S8" s="894"/>
      <c r="T8" s="89">
        <v>0.51180555555555551</v>
      </c>
      <c r="U8" s="89">
        <v>0.56805555555555554</v>
      </c>
      <c r="V8" s="684">
        <v>7</v>
      </c>
      <c r="W8" s="695">
        <f t="shared" si="8"/>
        <v>81.000000000000028</v>
      </c>
      <c r="X8" s="53"/>
      <c r="Y8" s="53"/>
      <c r="Z8" s="54"/>
      <c r="AA8" s="54"/>
      <c r="AB8" s="879"/>
      <c r="AC8" s="879"/>
      <c r="AD8" s="682"/>
      <c r="AE8" s="682"/>
      <c r="AF8" s="48">
        <f t="shared" si="6"/>
        <v>-206.55555555555657</v>
      </c>
      <c r="AG8" s="686">
        <f t="shared" si="7"/>
        <v>0.91965944941440814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1471</v>
      </c>
      <c r="H9" s="45">
        <f t="shared" si="0"/>
        <v>42453.06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2322.6315789473665</v>
      </c>
      <c r="O9" s="47">
        <f t="shared" si="2"/>
        <v>136.6253869969039</v>
      </c>
      <c r="P9" s="48">
        <f t="shared" si="3"/>
        <v>0</v>
      </c>
      <c r="Q9" s="49">
        <f t="shared" si="4"/>
        <v>-14.609907120743173</v>
      </c>
      <c r="R9" s="686">
        <f t="shared" si="5"/>
        <v>0.9033961800650977</v>
      </c>
      <c r="S9" s="894"/>
      <c r="T9" s="89">
        <v>0.57361111111111107</v>
      </c>
      <c r="U9" s="89">
        <v>0.6</v>
      </c>
      <c r="V9" s="684">
        <v>8</v>
      </c>
      <c r="W9" s="695">
        <f t="shared" si="8"/>
        <v>38.000000000000028</v>
      </c>
      <c r="X9" s="53"/>
      <c r="Y9" s="53"/>
      <c r="Z9" s="54"/>
      <c r="AA9" s="54"/>
      <c r="AB9" s="879"/>
      <c r="AC9" s="879"/>
      <c r="AD9" s="682"/>
      <c r="AE9" s="682"/>
      <c r="AF9" s="48">
        <f t="shared" si="6"/>
        <v>-248.36842105263349</v>
      </c>
      <c r="AG9" s="686">
        <f t="shared" si="7"/>
        <v>0.90339618006509781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2281</v>
      </c>
      <c r="H10" s="45">
        <f t="shared" si="0"/>
        <v>70961.91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2488.3636363636379</v>
      </c>
      <c r="O10" s="47">
        <f t="shared" si="2"/>
        <v>138.24242424242433</v>
      </c>
      <c r="P10" s="48">
        <f t="shared" si="3"/>
        <v>0</v>
      </c>
      <c r="Q10" s="49">
        <f t="shared" si="4"/>
        <v>-15.590909090909008</v>
      </c>
      <c r="R10" s="686">
        <f t="shared" si="5"/>
        <v>0.89865064512951887</v>
      </c>
      <c r="S10" s="895"/>
      <c r="T10" s="89">
        <v>0.60486111111111107</v>
      </c>
      <c r="U10" s="89">
        <v>0.64305555555555549</v>
      </c>
      <c r="V10" s="684">
        <v>7</v>
      </c>
      <c r="W10" s="695">
        <f t="shared" si="8"/>
        <v>54.999999999999964</v>
      </c>
      <c r="X10" s="53"/>
      <c r="Y10" s="53"/>
      <c r="Z10" s="54"/>
      <c r="AA10" s="54"/>
      <c r="AB10" s="879"/>
      <c r="AC10" s="879"/>
      <c r="AD10" s="682"/>
      <c r="AE10" s="682"/>
      <c r="AF10" s="48">
        <f t="shared" si="6"/>
        <v>-280.63636363636215</v>
      </c>
      <c r="AG10" s="686">
        <f t="shared" si="7"/>
        <v>0.89865064512951887</v>
      </c>
      <c r="AH10" s="895"/>
    </row>
    <row r="11" spans="1:34" ht="19.2" customHeight="1">
      <c r="A11" s="927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895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879"/>
      <c r="AC11" s="879"/>
      <c r="AD11" s="682"/>
      <c r="AE11" s="682"/>
      <c r="AF11" s="48">
        <f t="shared" si="6"/>
        <v>0</v>
      </c>
      <c r="AG11" s="686" t="e">
        <f t="shared" si="7"/>
        <v>#DIV/0!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895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879"/>
      <c r="AC12" s="879"/>
      <c r="AD12" s="682"/>
      <c r="AE12" s="682"/>
      <c r="AF12" s="48">
        <f t="shared" si="6"/>
        <v>0</v>
      </c>
      <c r="AG12" s="686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895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879"/>
      <c r="AC13" s="879"/>
      <c r="AD13" s="682"/>
      <c r="AE13" s="682"/>
      <c r="AF13" s="48">
        <f t="shared" si="6"/>
        <v>0</v>
      </c>
      <c r="AG13" s="68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895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879"/>
      <c r="AC14" s="879"/>
      <c r="AD14" s="682"/>
      <c r="AE14" s="682"/>
      <c r="AF14" s="48">
        <f t="shared" si="6"/>
        <v>0</v>
      </c>
      <c r="AG14" s="68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895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879"/>
      <c r="AC15" s="879"/>
      <c r="AD15" s="682"/>
      <c r="AE15" s="682"/>
      <c r="AF15" s="48">
        <f t="shared" si="6"/>
        <v>0</v>
      </c>
      <c r="AG15" s="68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895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879"/>
      <c r="AC16" s="879"/>
      <c r="AD16" s="682"/>
      <c r="AE16" s="682"/>
      <c r="AF16" s="48">
        <f t="shared" si="6"/>
        <v>0</v>
      </c>
      <c r="AG16" s="68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1458</v>
      </c>
      <c r="D17" s="889" t="s">
        <v>1460</v>
      </c>
      <c r="E17" s="889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2338.370580389314</v>
      </c>
      <c r="O17" s="73">
        <f t="shared" si="9"/>
        <v>126.14218978979669</v>
      </c>
      <c r="P17" s="65">
        <f t="shared" ref="P17:P22" si="10">M17-J17</f>
        <v>0</v>
      </c>
      <c r="Q17" s="74">
        <f t="shared" ref="Q17:Q22" si="11">O17-L17</f>
        <v>-11.361311610763536</v>
      </c>
      <c r="R17" s="75">
        <f>O17/L17</f>
        <v>0.91737438323358034</v>
      </c>
      <c r="S17" s="895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0</v>
      </c>
      <c r="AF17" s="65">
        <f t="shared" si="6"/>
        <v>-208.629419610686</v>
      </c>
      <c r="AG17" s="687">
        <f t="shared" si="7"/>
        <v>0.91808817447558466</v>
      </c>
      <c r="AH17" s="895"/>
    </row>
    <row r="18" spans="1:34" ht="19.2" customHeight="1">
      <c r="A18" s="877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4444</v>
      </c>
      <c r="H18" s="84">
        <f t="shared" ref="H18:H29" si="12">F18*G18</f>
        <v>163805.84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2" si="13">G18/W18*60</f>
        <v>2203.6363636363635</v>
      </c>
      <c r="O18" s="86">
        <f t="shared" ref="O18:O22" si="14">N18/M18</f>
        <v>122.42424242424242</v>
      </c>
      <c r="P18" s="54">
        <f t="shared" si="10"/>
        <v>0</v>
      </c>
      <c r="Q18" s="88">
        <f t="shared" si="11"/>
        <v>-10.909090909090921</v>
      </c>
      <c r="R18" s="683">
        <f t="shared" ref="R18:R22" si="15">O18/L18</f>
        <v>0.9181818181818181</v>
      </c>
      <c r="S18" s="878">
        <f>R30</f>
        <v>0.89858852560831615</v>
      </c>
      <c r="T18" s="89">
        <v>0.16666666666666666</v>
      </c>
      <c r="U18" s="89">
        <v>0.25069444444444444</v>
      </c>
      <c r="V18" s="682">
        <v>5</v>
      </c>
      <c r="W18" s="90">
        <f>(U18-T18)*24*60</f>
        <v>121</v>
      </c>
      <c r="X18" s="86"/>
      <c r="Y18" s="86"/>
      <c r="Z18" s="54"/>
      <c r="AA18" s="54"/>
      <c r="AB18" s="879"/>
      <c r="AC18" s="879"/>
      <c r="AD18" s="682"/>
      <c r="AE18" s="682"/>
      <c r="AF18" s="91">
        <f t="shared" si="6"/>
        <v>-196.36363636363649</v>
      </c>
      <c r="AG18" s="92">
        <f t="shared" si="7"/>
        <v>0.9181818181818181</v>
      </c>
      <c r="AH18" s="920">
        <f>AG30</f>
        <v>0.89869402321276093</v>
      </c>
    </row>
    <row r="19" spans="1:34" ht="19.2" customHeight="1">
      <c r="A19" s="877"/>
      <c r="B19" s="692" t="s">
        <v>129</v>
      </c>
      <c r="C19" s="691"/>
      <c r="D19" s="82" t="s">
        <v>62</v>
      </c>
      <c r="E19" s="83"/>
      <c r="F19" s="355">
        <v>38.39</v>
      </c>
      <c r="G19" s="57">
        <v>1507</v>
      </c>
      <c r="H19" s="84">
        <f t="shared" si="12"/>
        <v>57853.73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1349.5522388059703</v>
      </c>
      <c r="O19" s="95">
        <f t="shared" si="14"/>
        <v>79.385425812115898</v>
      </c>
      <c r="P19" s="54">
        <f t="shared" si="10"/>
        <v>0</v>
      </c>
      <c r="Q19" s="88">
        <f t="shared" si="11"/>
        <v>-12.67339771729587</v>
      </c>
      <c r="R19" s="683">
        <f t="shared" si="15"/>
        <v>0.86233369891755285</v>
      </c>
      <c r="S19" s="878"/>
      <c r="T19" s="89">
        <v>0.26666666666666666</v>
      </c>
      <c r="U19" s="89">
        <v>0.31319444444444444</v>
      </c>
      <c r="V19" s="682">
        <v>23</v>
      </c>
      <c r="W19" s="90">
        <f>(U19-T19)*24*60</f>
        <v>67</v>
      </c>
      <c r="X19" s="96">
        <v>0.25555555555555559</v>
      </c>
      <c r="Y19" s="96">
        <v>0.26527777777777778</v>
      </c>
      <c r="Z19" s="54"/>
      <c r="AA19" s="54"/>
      <c r="AB19" s="879"/>
      <c r="AC19" s="879"/>
      <c r="AD19" s="682"/>
      <c r="AE19" s="682"/>
      <c r="AF19" s="48">
        <f t="shared" si="6"/>
        <v>-215.44776119402968</v>
      </c>
      <c r="AG19" s="686">
        <f t="shared" si="7"/>
        <v>0.86233369891755296</v>
      </c>
      <c r="AH19" s="921"/>
    </row>
    <row r="20" spans="1:34" ht="19.2" customHeight="1">
      <c r="A20" s="877"/>
      <c r="B20" s="692" t="s">
        <v>129</v>
      </c>
      <c r="C20" s="55"/>
      <c r="D20" s="42" t="s">
        <v>817</v>
      </c>
      <c r="E20" s="83"/>
      <c r="F20" s="355">
        <v>49.91</v>
      </c>
      <c r="G20" s="57">
        <v>2928.9</v>
      </c>
      <c r="H20" s="84">
        <f t="shared" si="12"/>
        <v>146181.399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1428.7317073170727</v>
      </c>
      <c r="O20" s="95">
        <f t="shared" si="14"/>
        <v>84.043041606886632</v>
      </c>
      <c r="P20" s="54">
        <f t="shared" si="10"/>
        <v>0</v>
      </c>
      <c r="Q20" s="88">
        <f t="shared" si="11"/>
        <v>-8.0157819225251359</v>
      </c>
      <c r="R20" s="683">
        <f t="shared" si="15"/>
        <v>0.91292760850931165</v>
      </c>
      <c r="S20" s="878"/>
      <c r="T20" s="89">
        <v>0.31805555555555554</v>
      </c>
      <c r="U20" s="89">
        <v>0.40347222222222223</v>
      </c>
      <c r="V20" s="682">
        <v>7</v>
      </c>
      <c r="W20" s="90">
        <f t="shared" ref="W20:W29" si="16">(U20-T20)*24*60</f>
        <v>123.00000000000004</v>
      </c>
      <c r="X20" s="96"/>
      <c r="Y20" s="96"/>
      <c r="Z20" s="54"/>
      <c r="AA20" s="54"/>
      <c r="AB20" s="879"/>
      <c r="AC20" s="879"/>
      <c r="AD20" s="682"/>
      <c r="AE20" s="682"/>
      <c r="AF20" s="91">
        <f t="shared" si="6"/>
        <v>-136.26829268292727</v>
      </c>
      <c r="AG20" s="92">
        <f t="shared" si="7"/>
        <v>0.91292760850931165</v>
      </c>
      <c r="AH20" s="921"/>
    </row>
    <row r="21" spans="1:34" ht="19.2" customHeight="1">
      <c r="A21" s="877"/>
      <c r="B21" s="692" t="s">
        <v>129</v>
      </c>
      <c r="C21" s="97"/>
      <c r="D21" s="98" t="s">
        <v>210</v>
      </c>
      <c r="E21" s="43"/>
      <c r="F21" s="355">
        <v>44.3</v>
      </c>
      <c r="G21" s="44">
        <v>2247</v>
      </c>
      <c r="H21" s="84">
        <f t="shared" si="12"/>
        <v>99542.099999999991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1404.3750000000005</v>
      </c>
      <c r="O21" s="95">
        <f t="shared" si="14"/>
        <v>78.020833333333357</v>
      </c>
      <c r="P21" s="54">
        <f t="shared" si="10"/>
        <v>0</v>
      </c>
      <c r="Q21" s="88">
        <f t="shared" si="11"/>
        <v>-8.9236111111110858</v>
      </c>
      <c r="R21" s="683">
        <f t="shared" si="15"/>
        <v>0.89736421725239646</v>
      </c>
      <c r="S21" s="878"/>
      <c r="T21" s="89">
        <v>0.41875000000000001</v>
      </c>
      <c r="U21" s="89">
        <v>0.48541666666666666</v>
      </c>
      <c r="V21" s="682">
        <v>22</v>
      </c>
      <c r="W21" s="90">
        <f t="shared" si="16"/>
        <v>95.999999999999972</v>
      </c>
      <c r="X21" s="96">
        <v>0.40833333333333338</v>
      </c>
      <c r="Y21" s="96">
        <v>0.41805555555555557</v>
      </c>
      <c r="Z21" s="54"/>
      <c r="AA21" s="54"/>
      <c r="AB21" s="879"/>
      <c r="AC21" s="879"/>
      <c r="AD21" s="682"/>
      <c r="AE21" s="682"/>
      <c r="AF21" s="48">
        <f t="shared" si="6"/>
        <v>-160.62499999999955</v>
      </c>
      <c r="AG21" s="686">
        <f t="shared" si="7"/>
        <v>0.89736421725239646</v>
      </c>
      <c r="AH21" s="922"/>
    </row>
    <row r="22" spans="1:34" ht="19.2" customHeight="1">
      <c r="A22" s="877"/>
      <c r="B22" s="692" t="s">
        <v>127</v>
      </c>
      <c r="C22" s="97"/>
      <c r="D22" s="42" t="s">
        <v>55</v>
      </c>
      <c r="E22" s="43"/>
      <c r="F22" s="355">
        <v>37.799999999999997</v>
      </c>
      <c r="G22" s="44">
        <v>2932.8</v>
      </c>
      <c r="H22" s="84">
        <f t="shared" si="12"/>
        <v>110859.84</v>
      </c>
      <c r="I22" s="684"/>
      <c r="J22" s="93">
        <v>20</v>
      </c>
      <c r="K22" s="44">
        <v>2769</v>
      </c>
      <c r="L22" s="47">
        <v>138.44999999999999</v>
      </c>
      <c r="M22" s="93">
        <v>20</v>
      </c>
      <c r="N22" s="94">
        <f t="shared" si="13"/>
        <v>2478.4225352112653</v>
      </c>
      <c r="O22" s="95">
        <f t="shared" si="14"/>
        <v>123.92112676056327</v>
      </c>
      <c r="P22" s="54">
        <f t="shared" si="10"/>
        <v>0</v>
      </c>
      <c r="Q22" s="88">
        <f t="shared" si="11"/>
        <v>-14.52887323943672</v>
      </c>
      <c r="R22" s="683">
        <f t="shared" si="15"/>
        <v>0.8950605038682794</v>
      </c>
      <c r="S22" s="878"/>
      <c r="T22" s="89">
        <v>0.52569444444444435</v>
      </c>
      <c r="U22" s="89">
        <v>0.57499999999999996</v>
      </c>
      <c r="V22" s="682">
        <v>5</v>
      </c>
      <c r="W22" s="90">
        <f t="shared" si="16"/>
        <v>71.000000000000071</v>
      </c>
      <c r="X22" s="96"/>
      <c r="Y22" s="96"/>
      <c r="Z22" s="54"/>
      <c r="AA22" s="54"/>
      <c r="AB22" s="879"/>
      <c r="AC22" s="879"/>
      <c r="AD22" s="682"/>
      <c r="AE22" s="682"/>
      <c r="AF22" s="91">
        <f t="shared" si="6"/>
        <v>-290.57746478873469</v>
      </c>
      <c r="AG22" s="92">
        <f t="shared" si="7"/>
        <v>0.89506050386827929</v>
      </c>
      <c r="AH22" s="922"/>
    </row>
    <row r="23" spans="1:34" ht="19.2" customHeight="1">
      <c r="A23" s="877"/>
      <c r="B23" s="692">
        <v>0</v>
      </c>
      <c r="C23" s="97"/>
      <c r="D23" s="42"/>
      <c r="E23" s="43"/>
      <c r="F23" s="355" t="s">
        <v>133</v>
      </c>
      <c r="G23" s="44"/>
      <c r="H23" s="84">
        <f t="shared" si="12"/>
        <v>0</v>
      </c>
      <c r="I23" s="684"/>
      <c r="J23" s="93"/>
      <c r="K23" s="44"/>
      <c r="L23" s="47"/>
      <c r="M23" s="93"/>
      <c r="N23" s="94"/>
      <c r="O23" s="95"/>
      <c r="P23" s="54"/>
      <c r="Q23" s="88"/>
      <c r="R23" s="683"/>
      <c r="S23" s="878"/>
      <c r="T23" s="89"/>
      <c r="U23" s="89"/>
      <c r="V23" s="682"/>
      <c r="W23" s="90">
        <f t="shared" si="16"/>
        <v>0</v>
      </c>
      <c r="X23" s="96"/>
      <c r="Y23" s="96"/>
      <c r="Z23" s="54"/>
      <c r="AA23" s="54"/>
      <c r="AB23" s="879"/>
      <c r="AC23" s="879"/>
      <c r="AD23" s="682"/>
      <c r="AE23" s="682"/>
      <c r="AF23" s="48">
        <f t="shared" si="6"/>
        <v>0</v>
      </c>
      <c r="AG23" s="686" t="e">
        <f t="shared" si="7"/>
        <v>#DIV/0!</v>
      </c>
      <c r="AH23" s="922"/>
    </row>
    <row r="24" spans="1:34" ht="19.2" customHeight="1">
      <c r="A24" s="877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878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879"/>
      <c r="AC24" s="879"/>
      <c r="AD24" s="682"/>
      <c r="AE24" s="682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878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879"/>
      <c r="AC25" s="879"/>
      <c r="AD25" s="682"/>
      <c r="AE25" s="682"/>
      <c r="AF25" s="48">
        <f t="shared" si="6"/>
        <v>0</v>
      </c>
      <c r="AG25" s="686" t="e">
        <f t="shared" si="7"/>
        <v>#DIV/0!</v>
      </c>
      <c r="AH25" s="922"/>
    </row>
    <row r="26" spans="1:34" ht="19.2" customHeight="1">
      <c r="A26" s="877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878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879"/>
      <c r="AC26" s="879"/>
      <c r="AD26" s="682"/>
      <c r="AE26" s="68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878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879"/>
      <c r="AC27" s="879"/>
      <c r="AD27" s="682"/>
      <c r="AE27" s="682"/>
      <c r="AF27" s="48">
        <f t="shared" si="6"/>
        <v>0</v>
      </c>
      <c r="AG27" s="68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878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879"/>
      <c r="AC28" s="879"/>
      <c r="AD28" s="682"/>
      <c r="AE28" s="68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878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879"/>
      <c r="AC29" s="879"/>
      <c r="AD29" s="682"/>
      <c r="AE29" s="682"/>
      <c r="AF29" s="48">
        <f t="shared" si="6"/>
        <v>0</v>
      </c>
      <c r="AG29" s="686"/>
      <c r="AH29" s="922"/>
    </row>
    <row r="30" spans="1:34" ht="19.2" customHeight="1">
      <c r="A30" s="877"/>
      <c r="B30" s="99">
        <v>0</v>
      </c>
      <c r="C30" s="100" t="s">
        <v>1462</v>
      </c>
      <c r="D30" s="924" t="s">
        <v>1460</v>
      </c>
      <c r="E30" s="924"/>
      <c r="F30" s="359"/>
      <c r="G30" s="101"/>
      <c r="H30" s="102"/>
      <c r="I30" s="103"/>
      <c r="J30" s="101">
        <v>18</v>
      </c>
      <c r="K30" s="101">
        <v>1972.8</v>
      </c>
      <c r="L30" s="104">
        <v>108.56908496732026</v>
      </c>
      <c r="M30" s="101">
        <f t="shared" ref="M30:O30" si="17">AVERAGE(M18:M29)</f>
        <v>18</v>
      </c>
      <c r="N30" s="101">
        <f t="shared" si="17"/>
        <v>1772.9435689941347</v>
      </c>
      <c r="O30" s="104">
        <f t="shared" si="17"/>
        <v>97.558933987428318</v>
      </c>
      <c r="P30" s="54">
        <f t="shared" ref="P30:P38" si="18">M30-J30</f>
        <v>0</v>
      </c>
      <c r="Q30" s="88">
        <f t="shared" ref="Q30:Q38" si="19">O30-L30</f>
        <v>-11.010150979891947</v>
      </c>
      <c r="R30" s="105">
        <f t="shared" ref="R30:R38" si="20">O30/L30</f>
        <v>0.89858852560831615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0</v>
      </c>
      <c r="AF30" s="108">
        <f t="shared" si="6"/>
        <v>-199.85643100586526</v>
      </c>
      <c r="AG30" s="109">
        <f t="shared" ref="AG30" si="21">N30/K30</f>
        <v>0.89869402321276093</v>
      </c>
      <c r="AH30" s="923"/>
    </row>
    <row r="31" spans="1:34" ht="19.2" customHeight="1">
      <c r="A31" s="914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1933</v>
      </c>
      <c r="H31" s="112">
        <f t="shared" ref="H31:H40" si="22">F31*G31</f>
        <v>51224.5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1431.8518518518522</v>
      </c>
      <c r="O31" s="115">
        <f t="shared" ref="O31:O38" si="24">N31/M31</f>
        <v>119.32098765432102</v>
      </c>
      <c r="P31" s="116">
        <f t="shared" si="18"/>
        <v>0</v>
      </c>
      <c r="Q31" s="117">
        <f t="shared" si="19"/>
        <v>-47.345679012345641</v>
      </c>
      <c r="R31" s="685">
        <f t="shared" si="20"/>
        <v>0.71592592592592619</v>
      </c>
      <c r="S31" s="915">
        <f>R43</f>
        <v>0.80979644056159605</v>
      </c>
      <c r="T31" s="118">
        <v>0.125</v>
      </c>
      <c r="U31" s="118">
        <v>0.18124999999999999</v>
      </c>
      <c r="V31" s="142">
        <v>5</v>
      </c>
      <c r="W31" s="119">
        <f t="shared" ref="W31:W42" si="25">(U31-T31)*24*60</f>
        <v>80.999999999999986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-568.14814814814781</v>
      </c>
      <c r="AG31" s="120">
        <f t="shared" si="7"/>
        <v>0.71592592592592608</v>
      </c>
      <c r="AH31" s="893">
        <f>AG43</f>
        <v>0.80365965132353212</v>
      </c>
    </row>
    <row r="32" spans="1:34" ht="19.2" customHeight="1">
      <c r="A32" s="907"/>
      <c r="B32" s="121" t="s">
        <v>130</v>
      </c>
      <c r="C32" s="122"/>
      <c r="D32" s="42" t="s">
        <v>200</v>
      </c>
      <c r="E32" s="43"/>
      <c r="F32" s="355">
        <v>27.5</v>
      </c>
      <c r="G32" s="134">
        <v>648</v>
      </c>
      <c r="H32" s="84">
        <f t="shared" si="22"/>
        <v>17820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1388.5714285714296</v>
      </c>
      <c r="O32" s="47">
        <f t="shared" si="24"/>
        <v>115.71428571428579</v>
      </c>
      <c r="P32" s="116">
        <f t="shared" si="18"/>
        <v>0</v>
      </c>
      <c r="Q32" s="49">
        <f t="shared" si="19"/>
        <v>-50.952380952380864</v>
      </c>
      <c r="R32" s="686">
        <f t="shared" si="20"/>
        <v>0.69428571428571484</v>
      </c>
      <c r="S32" s="878"/>
      <c r="T32" s="89">
        <v>0.18541666666666667</v>
      </c>
      <c r="U32" s="89">
        <v>0.2048611111111111</v>
      </c>
      <c r="V32" s="142">
        <v>6</v>
      </c>
      <c r="W32" s="90">
        <f t="shared" si="25"/>
        <v>27.999999999999979</v>
      </c>
      <c r="X32" s="123"/>
      <c r="Y32" s="123"/>
      <c r="Z32" s="124"/>
      <c r="AA32" s="124"/>
      <c r="AB32" s="879"/>
      <c r="AC32" s="879"/>
      <c r="AD32" s="682"/>
      <c r="AE32" s="682"/>
      <c r="AF32" s="48">
        <f t="shared" si="6"/>
        <v>-611.42857142857042</v>
      </c>
      <c r="AG32" s="686">
        <f t="shared" si="7"/>
        <v>0.69428571428571484</v>
      </c>
      <c r="AH32" s="894"/>
    </row>
    <row r="33" spans="1:34" ht="19.2" customHeight="1">
      <c r="A33" s="907"/>
      <c r="B33" s="121" t="s">
        <v>132</v>
      </c>
      <c r="C33" s="682"/>
      <c r="D33" s="42" t="s">
        <v>144</v>
      </c>
      <c r="E33" s="83"/>
      <c r="F33" s="355">
        <v>54.09</v>
      </c>
      <c r="G33" s="134">
        <v>398.20000000000005</v>
      </c>
      <c r="H33" s="84">
        <f t="shared" si="22"/>
        <v>21538.638000000003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1257.4736842105256</v>
      </c>
      <c r="O33" s="47">
        <f t="shared" si="24"/>
        <v>78.592105263157848</v>
      </c>
      <c r="P33" s="116">
        <f t="shared" si="18"/>
        <v>0</v>
      </c>
      <c r="Q33" s="49">
        <f t="shared" si="19"/>
        <v>-15.157894736842152</v>
      </c>
      <c r="R33" s="686">
        <f t="shared" si="20"/>
        <v>0.83831578947368368</v>
      </c>
      <c r="S33" s="878"/>
      <c r="T33" s="89">
        <v>0.22083333333333333</v>
      </c>
      <c r="U33" s="89">
        <v>0.23402777777777778</v>
      </c>
      <c r="V33" s="142">
        <v>23</v>
      </c>
      <c r="W33" s="90">
        <f t="shared" si="25"/>
        <v>19.000000000000014</v>
      </c>
      <c r="X33" s="123">
        <v>0.20972222222222223</v>
      </c>
      <c r="Y33" s="123">
        <v>0.21944444444444444</v>
      </c>
      <c r="Z33" s="124"/>
      <c r="AA33" s="124"/>
      <c r="AB33" s="879"/>
      <c r="AC33" s="879"/>
      <c r="AD33" s="682"/>
      <c r="AE33" s="682"/>
      <c r="AF33" s="48">
        <f t="shared" si="6"/>
        <v>-242.52631578947444</v>
      </c>
      <c r="AG33" s="125">
        <f t="shared" si="7"/>
        <v>0.83831578947368368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1012</v>
      </c>
      <c r="H34" s="84">
        <f t="shared" si="22"/>
        <v>57107.159999999996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1291.9148936170204</v>
      </c>
      <c r="O34" s="47">
        <f t="shared" si="24"/>
        <v>71.773049645390017</v>
      </c>
      <c r="P34" s="116">
        <f t="shared" si="18"/>
        <v>0</v>
      </c>
      <c r="Q34" s="49">
        <f t="shared" si="19"/>
        <v>-15.171394799054426</v>
      </c>
      <c r="R34" s="686">
        <f t="shared" si="20"/>
        <v>0.82550472435592359</v>
      </c>
      <c r="S34" s="878"/>
      <c r="T34" s="89">
        <v>0.2388888888888889</v>
      </c>
      <c r="U34" s="89">
        <v>0.27152777777777781</v>
      </c>
      <c r="V34" s="137">
        <v>7</v>
      </c>
      <c r="W34" s="90">
        <f t="shared" si="25"/>
        <v>47.000000000000036</v>
      </c>
      <c r="X34" s="123"/>
      <c r="Y34" s="123"/>
      <c r="Z34" s="124"/>
      <c r="AA34" s="124"/>
      <c r="AB34" s="879"/>
      <c r="AC34" s="879"/>
      <c r="AD34" s="682"/>
      <c r="AE34" s="682"/>
      <c r="AF34" s="48">
        <f t="shared" si="6"/>
        <v>-273.08510638297957</v>
      </c>
      <c r="AG34" s="125">
        <f t="shared" si="7"/>
        <v>0.82550472435592359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1252</v>
      </c>
      <c r="H35" s="84">
        <f t="shared" si="22"/>
        <v>54011.28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1273.2203389830502</v>
      </c>
      <c r="O35" s="47">
        <f t="shared" si="24"/>
        <v>79.576271186440636</v>
      </c>
      <c r="P35" s="116">
        <f t="shared" si="18"/>
        <v>-1</v>
      </c>
      <c r="Q35" s="49">
        <f t="shared" si="19"/>
        <v>-8.6590229312064224</v>
      </c>
      <c r="R35" s="686">
        <f t="shared" si="20"/>
        <v>0.90186440677966051</v>
      </c>
      <c r="S35" s="878"/>
      <c r="T35" s="89">
        <v>0.27500000000000002</v>
      </c>
      <c r="U35" s="89">
        <v>0.31597222222222227</v>
      </c>
      <c r="V35" s="134">
        <v>5</v>
      </c>
      <c r="W35" s="90">
        <f t="shared" si="25"/>
        <v>59.000000000000028</v>
      </c>
      <c r="X35" s="123"/>
      <c r="Y35" s="123"/>
      <c r="Z35" s="124"/>
      <c r="AA35" s="124"/>
      <c r="AB35" s="879"/>
      <c r="AC35" s="879"/>
      <c r="AD35" s="682"/>
      <c r="AE35" s="682"/>
      <c r="AF35" s="116">
        <f t="shared" si="6"/>
        <v>-226.77966101694983</v>
      </c>
      <c r="AG35" s="120">
        <f t="shared" si="7"/>
        <v>0.8488135593220334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2804</v>
      </c>
      <c r="H36" s="84">
        <f t="shared" si="22"/>
        <v>139947.63999999998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1324.7244094488187</v>
      </c>
      <c r="O36" s="47">
        <f t="shared" si="24"/>
        <v>77.92496526169522</v>
      </c>
      <c r="P36" s="116">
        <f t="shared" si="18"/>
        <v>0</v>
      </c>
      <c r="Q36" s="49">
        <f t="shared" si="19"/>
        <v>-14.133858267716548</v>
      </c>
      <c r="R36" s="686">
        <f t="shared" si="20"/>
        <v>0.84646927121330273</v>
      </c>
      <c r="S36" s="878"/>
      <c r="T36" s="89">
        <v>0.33125000000000004</v>
      </c>
      <c r="U36" s="89">
        <v>0.41944444444444451</v>
      </c>
      <c r="V36" s="134">
        <v>22</v>
      </c>
      <c r="W36" s="90">
        <f t="shared" si="25"/>
        <v>127.00000000000003</v>
      </c>
      <c r="X36" s="123">
        <v>0.32083333333333336</v>
      </c>
      <c r="Y36" s="123">
        <v>0.33055555555555555</v>
      </c>
      <c r="Z36" s="124"/>
      <c r="AA36" s="124"/>
      <c r="AB36" s="879"/>
      <c r="AC36" s="879"/>
      <c r="AD36" s="682">
        <v>1</v>
      </c>
      <c r="AE36" s="682"/>
      <c r="AF36" s="48">
        <f t="shared" si="6"/>
        <v>-240.27559055118127</v>
      </c>
      <c r="AG36" s="686">
        <f t="shared" si="7"/>
        <v>0.84646927121330273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1172</v>
      </c>
      <c r="H37" s="84">
        <f t="shared" si="22"/>
        <v>55001.96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2009.1428571428551</v>
      </c>
      <c r="O37" s="47">
        <f t="shared" si="24"/>
        <v>111.61904761904751</v>
      </c>
      <c r="P37" s="116">
        <f t="shared" si="18"/>
        <v>-1</v>
      </c>
      <c r="Q37" s="49">
        <f t="shared" si="19"/>
        <v>-14.696741854636699</v>
      </c>
      <c r="R37" s="686">
        <f t="shared" si="20"/>
        <v>0.8836507936507928</v>
      </c>
      <c r="S37" s="878"/>
      <c r="T37" s="89">
        <v>0.45972222222222225</v>
      </c>
      <c r="U37" s="89">
        <v>0.48402777777777783</v>
      </c>
      <c r="V37" s="134">
        <v>5</v>
      </c>
      <c r="W37" s="90">
        <f t="shared" si="25"/>
        <v>35.000000000000036</v>
      </c>
      <c r="X37" s="123"/>
      <c r="Y37" s="123"/>
      <c r="Z37" s="124"/>
      <c r="AA37" s="124"/>
      <c r="AB37" s="879"/>
      <c r="AC37" s="879"/>
      <c r="AD37" s="682"/>
      <c r="AE37" s="682"/>
      <c r="AF37" s="48">
        <f t="shared" si="6"/>
        <v>-390.85714285714494</v>
      </c>
      <c r="AG37" s="125">
        <f t="shared" si="7"/>
        <v>0.8371428571428563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1550</v>
      </c>
      <c r="H38" s="84">
        <f t="shared" si="22"/>
        <v>68138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2021.7391304347827</v>
      </c>
      <c r="O38" s="47">
        <f t="shared" si="24"/>
        <v>112.31884057971016</v>
      </c>
      <c r="P38" s="116">
        <f t="shared" si="18"/>
        <v>-1</v>
      </c>
      <c r="Q38" s="49">
        <f t="shared" si="19"/>
        <v>-13.99694889397405</v>
      </c>
      <c r="R38" s="686">
        <f t="shared" si="20"/>
        <v>0.88919082125603877</v>
      </c>
      <c r="S38" s="878"/>
      <c r="T38" s="151">
        <v>0.48888888888888893</v>
      </c>
      <c r="U38" s="151">
        <v>0.52083333333333337</v>
      </c>
      <c r="V38" s="134">
        <v>7</v>
      </c>
      <c r="W38" s="90">
        <f t="shared" si="25"/>
        <v>46</v>
      </c>
      <c r="X38" s="123"/>
      <c r="Y38" s="123"/>
      <c r="Z38" s="124"/>
      <c r="AA38" s="124"/>
      <c r="AB38" s="879"/>
      <c r="AC38" s="879"/>
      <c r="AD38" s="682"/>
      <c r="AE38" s="682"/>
      <c r="AF38" s="48">
        <f t="shared" si="6"/>
        <v>-378.26086956521726</v>
      </c>
      <c r="AG38" s="125">
        <f t="shared" si="7"/>
        <v>0.84239130434782616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878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879"/>
      <c r="AC39" s="879"/>
      <c r="AD39" s="682"/>
      <c r="AE39" s="682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878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879"/>
      <c r="AC40" s="879"/>
      <c r="AD40" s="682"/>
      <c r="AE40" s="682"/>
      <c r="AF40" s="48">
        <f t="shared" si="6"/>
        <v>0</v>
      </c>
      <c r="AG40" s="686" t="e">
        <f t="shared" si="7"/>
        <v>#DIV/0!</v>
      </c>
      <c r="AH40" s="895"/>
    </row>
    <row r="41" spans="1:34" ht="19.2" customHeight="1">
      <c r="A41" s="907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878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879"/>
      <c r="AC41" s="879"/>
      <c r="AD41" s="682"/>
      <c r="AE41" s="682"/>
      <c r="AF41" s="48"/>
      <c r="AG41" s="129"/>
      <c r="AH41" s="895"/>
    </row>
    <row r="42" spans="1:34" ht="19.2" customHeight="1">
      <c r="A42" s="907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878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879"/>
      <c r="AC42" s="879"/>
      <c r="AD42" s="682"/>
      <c r="AE42" s="68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1464</v>
      </c>
      <c r="D43" s="875" t="s">
        <v>1460</v>
      </c>
      <c r="E43" s="875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15.875</v>
      </c>
      <c r="N43" s="101">
        <f t="shared" si="26"/>
        <v>1499.8298242825417</v>
      </c>
      <c r="O43" s="104">
        <f t="shared" si="26"/>
        <v>95.854944115506015</v>
      </c>
      <c r="P43" s="54">
        <f>M43-J43</f>
        <v>-0.375</v>
      </c>
      <c r="Q43" s="88">
        <f>N43-K43</f>
        <v>-366.42017571745828</v>
      </c>
      <c r="R43" s="105">
        <f t="shared" ref="R43:R50" si="27">O43/L43</f>
        <v>0.80979644056159605</v>
      </c>
      <c r="S43" s="878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0</v>
      </c>
      <c r="AF43" s="48">
        <f t="shared" ref="AF43:AF54" si="28">N43-K43</f>
        <v>-366.42017571745828</v>
      </c>
      <c r="AG43" s="687">
        <f t="shared" si="7"/>
        <v>0.80365965132353212</v>
      </c>
      <c r="AH43" s="895"/>
    </row>
    <row r="44" spans="1:34" s="145" customFormat="1" ht="19.2" customHeight="1">
      <c r="A44" s="9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1333</v>
      </c>
      <c r="H44" s="45">
        <f>F44*G44</f>
        <v>32965.090000000004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2161.6216216216221</v>
      </c>
      <c r="O44" s="138">
        <f t="shared" ref="O44:O50" si="30">N44/M44</f>
        <v>432.32432432432444</v>
      </c>
      <c r="P44" s="51">
        <f t="shared" ref="P44:P50" si="31">M44-J44</f>
        <v>1</v>
      </c>
      <c r="Q44" s="139">
        <f t="shared" ref="Q44:Q50" si="32">O44-L44</f>
        <v>-67.675675675675564</v>
      </c>
      <c r="R44" s="140">
        <f t="shared" si="27"/>
        <v>0.86464864864864888</v>
      </c>
      <c r="S44" s="894">
        <f>R56</f>
        <v>0.91503018812163694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879"/>
      <c r="AC44" s="879"/>
      <c r="AD44" s="682"/>
      <c r="AE44" s="682"/>
      <c r="AF44" s="144">
        <f t="shared" si="28"/>
        <v>161.62162162162213</v>
      </c>
      <c r="AG44" s="690">
        <f t="shared" si="7"/>
        <v>1.080810810810811</v>
      </c>
      <c r="AH44" s="911">
        <f>AG56</f>
        <v>1.0004821816353131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1371</v>
      </c>
      <c r="H45" s="45">
        <f>F45*G45</f>
        <v>33904.83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2164.7368421052643</v>
      </c>
      <c r="O45" s="138">
        <f t="shared" si="30"/>
        <v>432.94736842105283</v>
      </c>
      <c r="P45" s="51">
        <f t="shared" si="31"/>
        <v>1</v>
      </c>
      <c r="Q45" s="139">
        <f t="shared" si="32"/>
        <v>-67.052631578947171</v>
      </c>
      <c r="R45" s="140">
        <f t="shared" si="27"/>
        <v>0.86589473684210561</v>
      </c>
      <c r="S45" s="894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879"/>
      <c r="AC45" s="879"/>
      <c r="AD45" s="682"/>
      <c r="AE45" s="682"/>
      <c r="AF45" s="144">
        <f t="shared" si="28"/>
        <v>164.73684210526426</v>
      </c>
      <c r="AG45" s="690">
        <f t="shared" si="7"/>
        <v>1.0823684210526321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1564</v>
      </c>
      <c r="H46" s="45">
        <f t="shared" ref="H46:H51" si="34">F46*G46</f>
        <v>49156.52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1466.2499999999995</v>
      </c>
      <c r="O46" s="138">
        <f t="shared" si="30"/>
        <v>209.46428571428564</v>
      </c>
      <c r="P46" s="51">
        <f t="shared" si="31"/>
        <v>0</v>
      </c>
      <c r="Q46" s="139">
        <f t="shared" si="32"/>
        <v>-4.8214285714286405</v>
      </c>
      <c r="R46" s="140">
        <f t="shared" si="27"/>
        <v>0.9774999999999997</v>
      </c>
      <c r="S46" s="894"/>
      <c r="T46" s="89">
        <v>0.18611111111111109</v>
      </c>
      <c r="U46" s="89">
        <v>0.23055555555555554</v>
      </c>
      <c r="V46" s="142">
        <v>8</v>
      </c>
      <c r="W46" s="143">
        <f t="shared" si="33"/>
        <v>64.000000000000014</v>
      </c>
      <c r="X46" s="123"/>
      <c r="Y46" s="123"/>
      <c r="Z46" s="124"/>
      <c r="AA46" s="124"/>
      <c r="AB46" s="879"/>
      <c r="AC46" s="879"/>
      <c r="AD46" s="682"/>
      <c r="AE46" s="682"/>
      <c r="AF46" s="144">
        <f t="shared" si="28"/>
        <v>-33.750000000000455</v>
      </c>
      <c r="AG46" s="690">
        <f t="shared" si="7"/>
        <v>0.9774999999999997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1337</v>
      </c>
      <c r="H47" s="45">
        <f t="shared" si="34"/>
        <v>38064.39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1485.5555555555554</v>
      </c>
      <c r="O47" s="138">
        <f t="shared" si="30"/>
        <v>212.2222222222222</v>
      </c>
      <c r="P47" s="51">
        <f t="shared" si="31"/>
        <v>0</v>
      </c>
      <c r="Q47" s="139">
        <f t="shared" si="32"/>
        <v>-2.0634920634920775</v>
      </c>
      <c r="R47" s="140">
        <f t="shared" si="27"/>
        <v>0.99037037037037035</v>
      </c>
      <c r="S47" s="894"/>
      <c r="T47" s="89">
        <v>0.24791666666666665</v>
      </c>
      <c r="U47" s="89">
        <v>0.28541666666666665</v>
      </c>
      <c r="V47" s="137">
        <v>25</v>
      </c>
      <c r="W47" s="143">
        <f t="shared" si="33"/>
        <v>54.000000000000007</v>
      </c>
      <c r="X47" s="123">
        <v>0.23472222222222219</v>
      </c>
      <c r="Y47" s="123">
        <v>0.24722222222222223</v>
      </c>
      <c r="Z47" s="124"/>
      <c r="AA47" s="124"/>
      <c r="AB47" s="879"/>
      <c r="AC47" s="879"/>
      <c r="AD47" s="682"/>
      <c r="AE47" s="682"/>
      <c r="AF47" s="144">
        <f t="shared" si="28"/>
        <v>-14.444444444444571</v>
      </c>
      <c r="AG47" s="690">
        <f t="shared" si="7"/>
        <v>0.99037037037037023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1302</v>
      </c>
      <c r="H48" s="45">
        <f t="shared" si="34"/>
        <v>15441.72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1446.6666666666674</v>
      </c>
      <c r="O48" s="138">
        <f t="shared" si="30"/>
        <v>241.11111111111123</v>
      </c>
      <c r="P48" s="51">
        <f t="shared" si="31"/>
        <v>0</v>
      </c>
      <c r="Q48" s="139">
        <f t="shared" si="32"/>
        <v>-31.555555555555458</v>
      </c>
      <c r="R48" s="140">
        <f t="shared" si="27"/>
        <v>0.88427057864710712</v>
      </c>
      <c r="S48" s="894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879"/>
      <c r="AC48" s="879"/>
      <c r="AD48" s="682"/>
      <c r="AE48" s="682"/>
      <c r="AF48" s="144">
        <f t="shared" si="28"/>
        <v>-189.33333333333258</v>
      </c>
      <c r="AG48" s="690">
        <f t="shared" si="7"/>
        <v>0.88427057864710723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3573.4500000000003</v>
      </c>
      <c r="H49" s="45">
        <f t="shared" si="34"/>
        <v>36056.110500000003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1448.6959459459458</v>
      </c>
      <c r="O49" s="138">
        <f t="shared" si="30"/>
        <v>241.44932432432429</v>
      </c>
      <c r="P49" s="51">
        <f t="shared" si="31"/>
        <v>0</v>
      </c>
      <c r="Q49" s="139">
        <f t="shared" si="32"/>
        <v>-8.5506756756757056</v>
      </c>
      <c r="R49" s="140">
        <f t="shared" si="27"/>
        <v>0.96579729729729713</v>
      </c>
      <c r="S49" s="894"/>
      <c r="T49" s="89">
        <v>0.34583333333333327</v>
      </c>
      <c r="U49" s="89">
        <v>0.44861111111111107</v>
      </c>
      <c r="V49" s="134">
        <v>25</v>
      </c>
      <c r="W49" s="143">
        <f t="shared" si="33"/>
        <v>148.00000000000003</v>
      </c>
      <c r="X49" s="152">
        <v>0.33333333333333331</v>
      </c>
      <c r="Y49" s="152">
        <v>0.3444444444444445</v>
      </c>
      <c r="Z49" s="153"/>
      <c r="AA49" s="124"/>
      <c r="AB49" s="879"/>
      <c r="AC49" s="879"/>
      <c r="AD49" s="682"/>
      <c r="AE49" s="682"/>
      <c r="AF49" s="144">
        <f t="shared" si="28"/>
        <v>-51.304054054054177</v>
      </c>
      <c r="AG49" s="690">
        <f t="shared" si="7"/>
        <v>0.96579729729729724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2911.7</v>
      </c>
      <c r="H50" s="45">
        <f t="shared" si="34"/>
        <v>29379.052999999996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1468.0840336134456</v>
      </c>
      <c r="O50" s="138">
        <f t="shared" si="30"/>
        <v>244.68067226890761</v>
      </c>
      <c r="P50" s="51">
        <f t="shared" si="31"/>
        <v>0</v>
      </c>
      <c r="Q50" s="139">
        <f t="shared" si="32"/>
        <v>-5.3193277310923861</v>
      </c>
      <c r="R50" s="140">
        <f t="shared" si="27"/>
        <v>0.97872268907563043</v>
      </c>
      <c r="S50" s="894"/>
      <c r="T50" s="89">
        <v>0.46597222222222218</v>
      </c>
      <c r="U50" s="89">
        <v>0.54861111111111105</v>
      </c>
      <c r="V50" s="134">
        <v>25</v>
      </c>
      <c r="W50" s="143">
        <f t="shared" si="33"/>
        <v>118.99999999999997</v>
      </c>
      <c r="X50" s="152">
        <v>0.45277777777777778</v>
      </c>
      <c r="Y50" s="152">
        <v>0.46527777777777773</v>
      </c>
      <c r="Z50" s="153"/>
      <c r="AA50" s="153"/>
      <c r="AB50" s="879"/>
      <c r="AC50" s="879"/>
      <c r="AD50" s="682"/>
      <c r="AE50" s="682"/>
      <c r="AF50" s="144">
        <f t="shared" si="28"/>
        <v>-31.915966386554373</v>
      </c>
      <c r="AG50" s="690">
        <f t="shared" si="7"/>
        <v>0.97872268907563043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82"/>
      <c r="AE51" s="682"/>
      <c r="AF51" s="144">
        <f t="shared" si="28"/>
        <v>0</v>
      </c>
      <c r="AG51" s="69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82"/>
      <c r="AE52" s="682"/>
      <c r="AF52" s="144">
        <f t="shared" si="28"/>
        <v>0</v>
      </c>
      <c r="AG52" s="69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82"/>
      <c r="AE53" s="682"/>
      <c r="AF53" s="144">
        <f t="shared" si="28"/>
        <v>0</v>
      </c>
      <c r="AG53" s="69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82"/>
      <c r="AE54" s="682"/>
      <c r="AF54" s="144">
        <f t="shared" si="28"/>
        <v>0</v>
      </c>
      <c r="AG54" s="69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82"/>
      <c r="AE55" s="682"/>
      <c r="AF55" s="144"/>
      <c r="AG55" s="690"/>
      <c r="AH55" s="911"/>
    </row>
    <row r="56" spans="1:34" ht="19.2" customHeight="1">
      <c r="A56" s="919"/>
      <c r="B56" s="157">
        <v>0</v>
      </c>
      <c r="C56" s="268" t="s">
        <v>1466</v>
      </c>
      <c r="D56" s="916" t="s">
        <v>1460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1663.0872379297859</v>
      </c>
      <c r="O56" s="104">
        <f t="shared" si="35"/>
        <v>287.74275834088974</v>
      </c>
      <c r="P56" s="158">
        <f>M56-J56</f>
        <v>0.28571428571428559</v>
      </c>
      <c r="Q56" s="117">
        <f>N56-K56</f>
        <v>0.80152364407172172</v>
      </c>
      <c r="R56" s="159">
        <f t="shared" ref="R56:R62" si="36">O56/L56</f>
        <v>0.91503018812163694</v>
      </c>
      <c r="S56" s="894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0.80152364407172172</v>
      </c>
      <c r="AG56" s="683">
        <f>N56/K56</f>
        <v>1.0004821816353131</v>
      </c>
      <c r="AH56" s="911"/>
    </row>
    <row r="57" spans="1:34" ht="19.2" customHeight="1">
      <c r="A57" s="906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865</v>
      </c>
      <c r="H57" s="84">
        <f t="shared" ref="H57:H66" si="37">F57*G57</f>
        <v>24444.9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1441.666666666667</v>
      </c>
      <c r="O57" s="86">
        <f t="shared" ref="O57:O62" si="39">N57/M57</f>
        <v>205.95238095238099</v>
      </c>
      <c r="P57" s="165">
        <f t="shared" ref="P57:P62" si="40">M57-J57</f>
        <v>0</v>
      </c>
      <c r="Q57" s="49">
        <f t="shared" ref="Q57:Q62" si="41">O57-L57</f>
        <v>-8.333333333333286</v>
      </c>
      <c r="R57" s="686">
        <f t="shared" si="36"/>
        <v>0.96111111111111136</v>
      </c>
      <c r="S57" s="894">
        <f>R69</f>
        <v>0.94261351810962157</v>
      </c>
      <c r="T57" s="50">
        <v>0.125</v>
      </c>
      <c r="U57" s="50">
        <v>0.15</v>
      </c>
      <c r="V57" s="684">
        <v>5</v>
      </c>
      <c r="W57" s="695">
        <f>(U57-T57)*24*60</f>
        <v>35.999999999999993</v>
      </c>
      <c r="X57" s="53"/>
      <c r="Y57" s="53"/>
      <c r="Z57" s="54"/>
      <c r="AA57" s="54"/>
      <c r="AB57" s="879"/>
      <c r="AC57" s="879"/>
      <c r="AD57" s="682"/>
      <c r="AE57" s="682"/>
      <c r="AF57" s="48">
        <f t="shared" si="6"/>
        <v>-58.33333333333303</v>
      </c>
      <c r="AG57" s="685">
        <f t="shared" si="7"/>
        <v>0.96111111111111136</v>
      </c>
      <c r="AH57" s="893">
        <f>AG69</f>
        <v>0.92675498668425438</v>
      </c>
    </row>
    <row r="58" spans="1:34" ht="19.2" customHeight="1">
      <c r="A58" s="907"/>
      <c r="B58" s="121" t="s">
        <v>130</v>
      </c>
      <c r="C58" s="682"/>
      <c r="D58" s="42" t="s">
        <v>69</v>
      </c>
      <c r="E58" s="43"/>
      <c r="F58" s="355">
        <v>27.88</v>
      </c>
      <c r="G58" s="44">
        <v>2649</v>
      </c>
      <c r="H58" s="45">
        <f t="shared" si="37"/>
        <v>73854.12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1431.8918918918919</v>
      </c>
      <c r="O58" s="47">
        <f t="shared" si="39"/>
        <v>204.55598455598457</v>
      </c>
      <c r="P58" s="165">
        <f t="shared" si="40"/>
        <v>0</v>
      </c>
      <c r="Q58" s="49">
        <f t="shared" si="41"/>
        <v>-9.7297297297297121</v>
      </c>
      <c r="R58" s="686">
        <f t="shared" si="36"/>
        <v>0.95459459459459473</v>
      </c>
      <c r="S58" s="894"/>
      <c r="T58" s="50">
        <v>0.15486111111111112</v>
      </c>
      <c r="U58" s="50">
        <v>0.23194444444444445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912"/>
      <c r="AC58" s="913"/>
      <c r="AD58" s="682"/>
      <c r="AE58" s="682"/>
      <c r="AF58" s="48">
        <f t="shared" si="6"/>
        <v>-68.108108108108127</v>
      </c>
      <c r="AG58" s="686">
        <f t="shared" si="7"/>
        <v>0.95459459459459461</v>
      </c>
      <c r="AH58" s="894"/>
    </row>
    <row r="59" spans="1:34" ht="19.2" customHeight="1">
      <c r="A59" s="907"/>
      <c r="B59" s="121" t="s">
        <v>130</v>
      </c>
      <c r="C59" s="682"/>
      <c r="D59" s="42" t="s">
        <v>70</v>
      </c>
      <c r="E59" s="43"/>
      <c r="F59" s="355">
        <v>28</v>
      </c>
      <c r="G59" s="44">
        <v>2773</v>
      </c>
      <c r="H59" s="45">
        <f t="shared" si="37"/>
        <v>77644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1446.7826086956525</v>
      </c>
      <c r="O59" s="47">
        <f t="shared" si="39"/>
        <v>206.68322981366464</v>
      </c>
      <c r="P59" s="165">
        <f t="shared" si="40"/>
        <v>0</v>
      </c>
      <c r="Q59" s="49">
        <f t="shared" si="41"/>
        <v>-7.602484472049639</v>
      </c>
      <c r="R59" s="686">
        <f t="shared" si="36"/>
        <v>0.96452173913043504</v>
      </c>
      <c r="S59" s="894"/>
      <c r="T59" s="50">
        <v>0.24930555555555556</v>
      </c>
      <c r="U59" s="50">
        <v>0.32916666666666666</v>
      </c>
      <c r="V59" s="142">
        <v>25</v>
      </c>
      <c r="W59" s="695">
        <f t="shared" ref="W59:W69" si="42">(U59-T59)*24*60</f>
        <v>114.99999999999999</v>
      </c>
      <c r="X59" s="53">
        <v>0.23611111111111113</v>
      </c>
      <c r="Y59" s="53">
        <v>0.24861111111111112</v>
      </c>
      <c r="Z59" s="54"/>
      <c r="AA59" s="54"/>
      <c r="AB59" s="879"/>
      <c r="AC59" s="879"/>
      <c r="AD59" s="682"/>
      <c r="AE59" s="682"/>
      <c r="AF59" s="48">
        <f t="shared" si="6"/>
        <v>-53.21739130434753</v>
      </c>
      <c r="AG59" s="686">
        <f t="shared" si="7"/>
        <v>0.96452173913043493</v>
      </c>
      <c r="AH59" s="894"/>
    </row>
    <row r="60" spans="1:34" ht="19.2" customHeight="1">
      <c r="A60" s="907"/>
      <c r="B60" s="121" t="s">
        <v>130</v>
      </c>
      <c r="C60" s="682"/>
      <c r="D60" s="42" t="s">
        <v>143</v>
      </c>
      <c r="E60" s="43"/>
      <c r="F60" s="355">
        <v>36.92</v>
      </c>
      <c r="G60" s="44">
        <v>2134</v>
      </c>
      <c r="H60" s="45">
        <f t="shared" si="37"/>
        <v>78787.28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1561.4634146341459</v>
      </c>
      <c r="O60" s="47">
        <f t="shared" si="39"/>
        <v>130.12195121951217</v>
      </c>
      <c r="P60" s="165">
        <f t="shared" si="40"/>
        <v>0</v>
      </c>
      <c r="Q60" s="49">
        <f t="shared" si="41"/>
        <v>-36.544715447154488</v>
      </c>
      <c r="R60" s="686">
        <f t="shared" si="36"/>
        <v>0.78073170731707309</v>
      </c>
      <c r="S60" s="894"/>
      <c r="T60" s="50">
        <v>0.34652777777777777</v>
      </c>
      <c r="U60" s="50">
        <v>0.40347222222222223</v>
      </c>
      <c r="V60" s="142">
        <v>25</v>
      </c>
      <c r="W60" s="695">
        <f t="shared" si="42"/>
        <v>82.000000000000028</v>
      </c>
      <c r="X60" s="53">
        <v>0.33333333333333331</v>
      </c>
      <c r="Y60" s="53">
        <v>0.76250000000000007</v>
      </c>
      <c r="Z60" s="54"/>
      <c r="AA60" s="54"/>
      <c r="AB60" s="879"/>
      <c r="AC60" s="879"/>
      <c r="AD60" s="682"/>
      <c r="AE60" s="682"/>
      <c r="AF60" s="48">
        <f t="shared" si="6"/>
        <v>-438.53658536585408</v>
      </c>
      <c r="AG60" s="685">
        <f t="shared" si="7"/>
        <v>0.78073170731707298</v>
      </c>
      <c r="AH60" s="894"/>
    </row>
    <row r="61" spans="1:34" ht="19.2" customHeight="1">
      <c r="A61" s="907"/>
      <c r="B61" s="121" t="s">
        <v>132</v>
      </c>
      <c r="C61" s="682"/>
      <c r="D61" s="42" t="s">
        <v>66</v>
      </c>
      <c r="E61" s="43"/>
      <c r="F61" s="355">
        <v>10.09</v>
      </c>
      <c r="G61" s="44">
        <v>4102.8500000000004</v>
      </c>
      <c r="H61" s="45">
        <f t="shared" si="37"/>
        <v>41397.756500000003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1465.3035714285711</v>
      </c>
      <c r="O61" s="47">
        <f t="shared" si="39"/>
        <v>244.21726190476184</v>
      </c>
      <c r="P61" s="165">
        <f t="shared" si="40"/>
        <v>0</v>
      </c>
      <c r="Q61" s="49">
        <f t="shared" si="41"/>
        <v>-5.7827380952381588</v>
      </c>
      <c r="R61" s="686">
        <f t="shared" si="36"/>
        <v>0.97686904761904736</v>
      </c>
      <c r="S61" s="894"/>
      <c r="T61" s="50">
        <v>0.40694444444444444</v>
      </c>
      <c r="U61" s="50">
        <v>0.52361111111111114</v>
      </c>
      <c r="V61" s="142">
        <v>5</v>
      </c>
      <c r="W61" s="695">
        <f t="shared" si="42"/>
        <v>168.00000000000006</v>
      </c>
      <c r="X61" s="53"/>
      <c r="Y61" s="53"/>
      <c r="Z61" s="54"/>
      <c r="AA61" s="54"/>
      <c r="AB61" s="879"/>
      <c r="AC61" s="879"/>
      <c r="AD61" s="682"/>
      <c r="AE61" s="682"/>
      <c r="AF61" s="48">
        <f t="shared" si="6"/>
        <v>-34.696428571428896</v>
      </c>
      <c r="AG61" s="686">
        <f t="shared" si="7"/>
        <v>0.97686904761904736</v>
      </c>
      <c r="AH61" s="894"/>
    </row>
    <row r="62" spans="1:34" ht="19.2" customHeight="1">
      <c r="A62" s="907"/>
      <c r="B62" s="121" t="s">
        <v>132</v>
      </c>
      <c r="C62" s="682"/>
      <c r="D62" s="42" t="s">
        <v>66</v>
      </c>
      <c r="E62" s="43"/>
      <c r="F62" s="355">
        <v>10.09</v>
      </c>
      <c r="G62" s="134">
        <v>2647</v>
      </c>
      <c r="H62" s="45">
        <f t="shared" si="37"/>
        <v>26708.23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1457.0642201834871</v>
      </c>
      <c r="O62" s="47">
        <f t="shared" si="39"/>
        <v>242.84403669724784</v>
      </c>
      <c r="P62" s="165">
        <f t="shared" si="40"/>
        <v>0</v>
      </c>
      <c r="Q62" s="49">
        <f t="shared" si="41"/>
        <v>-7.1559633027521556</v>
      </c>
      <c r="R62" s="686">
        <f t="shared" si="36"/>
        <v>0.97137614678899142</v>
      </c>
      <c r="S62" s="894"/>
      <c r="T62" s="166">
        <v>0.54444444444444451</v>
      </c>
      <c r="U62" s="166">
        <v>0.62013888888888891</v>
      </c>
      <c r="V62" s="142">
        <v>30</v>
      </c>
      <c r="W62" s="695">
        <f t="shared" si="42"/>
        <v>108.99999999999993</v>
      </c>
      <c r="X62" s="53">
        <v>0.52777777777777779</v>
      </c>
      <c r="Y62" s="53">
        <v>0.54305555555555551</v>
      </c>
      <c r="Z62" s="54"/>
      <c r="AA62" s="54"/>
      <c r="AB62" s="879"/>
      <c r="AC62" s="879"/>
      <c r="AD62" s="682"/>
      <c r="AE62" s="682"/>
      <c r="AF62" s="48">
        <f t="shared" si="6"/>
        <v>-42.935779816512877</v>
      </c>
      <c r="AG62" s="686">
        <f t="shared" si="7"/>
        <v>0.97137614678899142</v>
      </c>
      <c r="AH62" s="894"/>
    </row>
    <row r="63" spans="1:34" ht="19.2" customHeight="1">
      <c r="A63" s="907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894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879"/>
      <c r="AC63" s="879"/>
      <c r="AD63" s="682"/>
      <c r="AE63" s="682"/>
      <c r="AF63" s="48">
        <f t="shared" si="6"/>
        <v>0</v>
      </c>
      <c r="AG63" s="685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894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879"/>
      <c r="AC64" s="879"/>
      <c r="AD64" s="682"/>
      <c r="AE64" s="682"/>
      <c r="AF64" s="48">
        <f t="shared" si="6"/>
        <v>0</v>
      </c>
      <c r="AG64" s="686" t="e">
        <f t="shared" si="7"/>
        <v>#DIV/0!</v>
      </c>
      <c r="AH64" s="894"/>
    </row>
    <row r="65" spans="1:34" ht="19.2" customHeight="1">
      <c r="A65" s="908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894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879"/>
      <c r="AC65" s="879"/>
      <c r="AD65" s="682"/>
      <c r="AE65" s="682"/>
      <c r="AF65" s="48">
        <f t="shared" si="6"/>
        <v>0</v>
      </c>
      <c r="AG65" s="686" t="e">
        <f t="shared" si="7"/>
        <v>#DIV/0!</v>
      </c>
      <c r="AH65" s="894"/>
    </row>
    <row r="66" spans="1:34" ht="19.2" customHeight="1">
      <c r="A66" s="908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894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879"/>
      <c r="AC66" s="879"/>
      <c r="AD66" s="682"/>
      <c r="AE66" s="682"/>
      <c r="AF66" s="48">
        <f t="shared" si="6"/>
        <v>0</v>
      </c>
      <c r="AG66" s="685" t="e">
        <f t="shared" si="7"/>
        <v>#DIV/0!</v>
      </c>
      <c r="AH66" s="894"/>
    </row>
    <row r="67" spans="1:34" ht="19.2" customHeight="1">
      <c r="A67" s="908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894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879"/>
      <c r="AC67" s="879"/>
      <c r="AD67" s="682"/>
      <c r="AE67" s="682"/>
      <c r="AF67" s="48">
        <f t="shared" si="6"/>
        <v>0</v>
      </c>
      <c r="AG67" s="686" t="e">
        <f t="shared" si="7"/>
        <v>#DIV/0!</v>
      </c>
      <c r="AH67" s="894"/>
    </row>
    <row r="68" spans="1:34" ht="19.2" customHeight="1">
      <c r="A68" s="908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894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879"/>
      <c r="AC68" s="879"/>
      <c r="AD68" s="682"/>
      <c r="AE68" s="682"/>
      <c r="AF68" s="48"/>
      <c r="AG68" s="686"/>
      <c r="AH68" s="894"/>
    </row>
    <row r="69" spans="1:34" ht="19.2" customHeight="1">
      <c r="A69" s="908"/>
      <c r="B69" s="168">
        <v>0</v>
      </c>
      <c r="C69" s="6" t="s">
        <v>1468</v>
      </c>
      <c r="D69" s="875" t="s">
        <v>1460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1467.3620622500694</v>
      </c>
      <c r="O69" s="73">
        <f t="shared" si="43"/>
        <v>205.7291408572587</v>
      </c>
      <c r="P69" s="48">
        <f>M69-J69</f>
        <v>0</v>
      </c>
      <c r="Q69" s="49">
        <f>N69-K69</f>
        <v>-115.9712710832639</v>
      </c>
      <c r="R69" s="172">
        <f t="shared" ref="R69:R75" si="44">O69/L69</f>
        <v>0.94261351810962157</v>
      </c>
      <c r="S69" s="894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-115.9712710832639</v>
      </c>
      <c r="AG69" s="686">
        <f t="shared" si="7"/>
        <v>0.92675498668425438</v>
      </c>
      <c r="AH69" s="894"/>
    </row>
    <row r="70" spans="1:34" ht="19.2" customHeight="1">
      <c r="A70" s="909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1173</v>
      </c>
      <c r="H70" s="45">
        <f>F70*G70</f>
        <v>72878.490000000005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1353.4615384615392</v>
      </c>
      <c r="O70" s="47">
        <f t="shared" ref="O70:O75" si="46">N70/M70</f>
        <v>96.675824175824232</v>
      </c>
      <c r="P70" s="48">
        <f t="shared" ref="P70:P75" si="47">M70-J70</f>
        <v>0</v>
      </c>
      <c r="Q70" s="49">
        <f t="shared" ref="Q70:Q75" si="48">O70-L70</f>
        <v>-10.467032967032907</v>
      </c>
      <c r="R70" s="686">
        <f t="shared" si="44"/>
        <v>0.90230769230769292</v>
      </c>
      <c r="S70" s="894">
        <f>R82</f>
        <v>0.86132165702484154</v>
      </c>
      <c r="T70" s="50">
        <v>0.25</v>
      </c>
      <c r="U70" s="50">
        <v>0.28611111111111109</v>
      </c>
      <c r="V70" s="684">
        <v>5</v>
      </c>
      <c r="W70" s="695">
        <f>(U70-T70)*24*60</f>
        <v>51.999999999999972</v>
      </c>
      <c r="X70" s="684"/>
      <c r="Y70" s="684"/>
      <c r="Z70" s="54"/>
      <c r="AA70" s="54"/>
      <c r="AB70" s="879"/>
      <c r="AC70" s="879"/>
      <c r="AD70" s="682"/>
      <c r="AE70" s="682"/>
      <c r="AF70" s="48">
        <f t="shared" si="6"/>
        <v>-146.53846153846075</v>
      </c>
      <c r="AG70" s="686">
        <f t="shared" si="7"/>
        <v>0.90230769230769281</v>
      </c>
      <c r="AH70" s="894">
        <f>AG82</f>
        <v>0.85889154153703406</v>
      </c>
    </row>
    <row r="71" spans="1:34" ht="19.2" customHeight="1">
      <c r="A71" s="909"/>
      <c r="B71" s="684" t="s">
        <v>128</v>
      </c>
      <c r="C71" s="41"/>
      <c r="D71" s="173" t="s">
        <v>72</v>
      </c>
      <c r="E71" s="43"/>
      <c r="F71" s="355">
        <v>53.36</v>
      </c>
      <c r="G71" s="44">
        <v>3326.4</v>
      </c>
      <c r="H71" s="45">
        <f>F71*G71</f>
        <v>177496.704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1357.7142857142862</v>
      </c>
      <c r="O71" s="47">
        <f t="shared" si="46"/>
        <v>71.458646616541387</v>
      </c>
      <c r="P71" s="48">
        <f t="shared" si="47"/>
        <v>0</v>
      </c>
      <c r="Q71" s="49">
        <f t="shared" si="48"/>
        <v>-14.646616541353353</v>
      </c>
      <c r="R71" s="686">
        <f t="shared" si="44"/>
        <v>0.82989870764931928</v>
      </c>
      <c r="S71" s="894"/>
      <c r="T71" s="50">
        <v>0.29097222222222219</v>
      </c>
      <c r="U71" s="50">
        <v>0.39305555555555549</v>
      </c>
      <c r="V71" s="684">
        <v>7</v>
      </c>
      <c r="W71" s="695">
        <f t="shared" ref="W71:W81" si="49">(U71-T71)*24*60</f>
        <v>146.99999999999994</v>
      </c>
      <c r="X71" s="53"/>
      <c r="Y71" s="53"/>
      <c r="Z71" s="54"/>
      <c r="AA71" s="54"/>
      <c r="AB71" s="879"/>
      <c r="AC71" s="879"/>
      <c r="AD71" s="682"/>
      <c r="AE71" s="682"/>
      <c r="AF71" s="48">
        <f>N71-K71</f>
        <v>-278.28571428571377</v>
      </c>
      <c r="AG71" s="686">
        <f>N71/K71</f>
        <v>0.82989870764931917</v>
      </c>
      <c r="AH71" s="894"/>
    </row>
    <row r="72" spans="1:34" ht="19.2" customHeight="1">
      <c r="A72" s="909"/>
      <c r="B72" s="684" t="s">
        <v>128</v>
      </c>
      <c r="C72" s="66"/>
      <c r="D72" s="173" t="s">
        <v>56</v>
      </c>
      <c r="E72" s="43"/>
      <c r="F72" s="355">
        <v>59.34</v>
      </c>
      <c r="G72" s="44">
        <v>458</v>
      </c>
      <c r="H72" s="45">
        <f t="shared" ref="H72:H80" si="50">F72*G72</f>
        <v>27177.72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1099.2000000000003</v>
      </c>
      <c r="O72" s="47">
        <f t="shared" si="46"/>
        <v>64.658823529411777</v>
      </c>
      <c r="P72" s="48">
        <f t="shared" si="47"/>
        <v>0</v>
      </c>
      <c r="Q72" s="49">
        <f t="shared" si="48"/>
        <v>-20.047058823529397</v>
      </c>
      <c r="R72" s="686">
        <f t="shared" si="44"/>
        <v>0.76333333333333353</v>
      </c>
      <c r="S72" s="894"/>
      <c r="T72" s="50">
        <v>0.40833333333333327</v>
      </c>
      <c r="U72" s="50">
        <v>0.42569444444444438</v>
      </c>
      <c r="V72" s="684">
        <v>22</v>
      </c>
      <c r="W72" s="695">
        <f t="shared" si="49"/>
        <v>24.999999999999993</v>
      </c>
      <c r="X72" s="53">
        <v>0.3972222222222222</v>
      </c>
      <c r="Y72" s="53">
        <v>0.4069444444444445</v>
      </c>
      <c r="Z72" s="54"/>
      <c r="AA72" s="54"/>
      <c r="AB72" s="879"/>
      <c r="AC72" s="879"/>
      <c r="AD72" s="682"/>
      <c r="AE72" s="682"/>
      <c r="AF72" s="48">
        <f>N72-K72</f>
        <v>-340.79999999999973</v>
      </c>
      <c r="AG72" s="686">
        <f>N72/K72</f>
        <v>0.76333333333333353</v>
      </c>
      <c r="AH72" s="894"/>
    </row>
    <row r="73" spans="1:34" ht="19.2" customHeight="1">
      <c r="A73" s="909"/>
      <c r="B73" s="684" t="s">
        <v>132</v>
      </c>
      <c r="C73" s="175"/>
      <c r="D73" s="176" t="s">
        <v>79</v>
      </c>
      <c r="E73" s="177"/>
      <c r="F73" s="355">
        <v>56.43</v>
      </c>
      <c r="G73" s="44">
        <v>754</v>
      </c>
      <c r="H73" s="45">
        <f t="shared" si="50"/>
        <v>42548.22</v>
      </c>
      <c r="I73" s="682"/>
      <c r="J73" s="178">
        <v>18</v>
      </c>
      <c r="K73" s="179">
        <v>1500</v>
      </c>
      <c r="L73" s="86">
        <v>83.333333333333329</v>
      </c>
      <c r="M73" s="693">
        <v>18</v>
      </c>
      <c r="N73" s="44">
        <f t="shared" si="45"/>
        <v>1292.5714285714271</v>
      </c>
      <c r="O73" s="47">
        <f t="shared" si="46"/>
        <v>71.809523809523725</v>
      </c>
      <c r="P73" s="48">
        <f t="shared" si="47"/>
        <v>0</v>
      </c>
      <c r="Q73" s="49">
        <f t="shared" si="48"/>
        <v>-11.523809523809604</v>
      </c>
      <c r="R73" s="686">
        <f t="shared" si="44"/>
        <v>0.86171428571428477</v>
      </c>
      <c r="S73" s="894"/>
      <c r="T73" s="50">
        <v>0.42986111111111103</v>
      </c>
      <c r="U73" s="50">
        <v>0.45416666666666661</v>
      </c>
      <c r="V73" s="684">
        <v>6</v>
      </c>
      <c r="W73" s="695">
        <f t="shared" si="49"/>
        <v>35.000000000000036</v>
      </c>
      <c r="X73" s="180"/>
      <c r="Y73" s="180"/>
      <c r="Z73" s="124"/>
      <c r="AA73" s="124"/>
      <c r="AB73" s="879"/>
      <c r="AC73" s="879"/>
      <c r="AD73" s="682"/>
      <c r="AE73" s="682"/>
      <c r="AF73" s="48">
        <f>N73-K73</f>
        <v>-207.42857142857292</v>
      </c>
      <c r="AG73" s="686">
        <f>N73/K73</f>
        <v>0.86171428571428477</v>
      </c>
      <c r="AH73" s="894"/>
    </row>
    <row r="74" spans="1:34" ht="19.2" customHeight="1">
      <c r="A74" s="909"/>
      <c r="B74" s="684" t="s">
        <v>128</v>
      </c>
      <c r="C74" s="175"/>
      <c r="D74" s="176" t="s">
        <v>73</v>
      </c>
      <c r="E74" s="177"/>
      <c r="F74" s="355">
        <v>53.76</v>
      </c>
      <c r="G74" s="44">
        <v>1916</v>
      </c>
      <c r="H74" s="45">
        <f t="shared" si="50"/>
        <v>103004.15999999999</v>
      </c>
      <c r="I74" s="684"/>
      <c r="J74" s="178">
        <v>16</v>
      </c>
      <c r="K74" s="179">
        <v>1440</v>
      </c>
      <c r="L74" s="86">
        <v>90</v>
      </c>
      <c r="M74" s="696">
        <v>16</v>
      </c>
      <c r="N74" s="44">
        <f t="shared" si="45"/>
        <v>1291.6853932584268</v>
      </c>
      <c r="O74" s="47">
        <f t="shared" si="46"/>
        <v>80.730337078651672</v>
      </c>
      <c r="P74" s="48">
        <f t="shared" si="47"/>
        <v>0</v>
      </c>
      <c r="Q74" s="49">
        <f t="shared" si="48"/>
        <v>-9.2696629213483277</v>
      </c>
      <c r="R74" s="686">
        <f t="shared" si="44"/>
        <v>0.89700374531835192</v>
      </c>
      <c r="S74" s="894"/>
      <c r="T74" s="50">
        <v>0.49444444444444435</v>
      </c>
      <c r="U74" s="50">
        <v>0.55624999999999991</v>
      </c>
      <c r="V74" s="684">
        <v>5</v>
      </c>
      <c r="W74" s="695">
        <f t="shared" si="49"/>
        <v>89</v>
      </c>
      <c r="X74" s="180"/>
      <c r="Y74" s="180"/>
      <c r="Z74" s="124"/>
      <c r="AA74" s="124"/>
      <c r="AB74" s="879"/>
      <c r="AC74" s="879"/>
      <c r="AD74" s="682"/>
      <c r="AE74" s="682"/>
      <c r="AF74" s="48">
        <f t="shared" ref="AF74:AF80" si="51">N74-K74</f>
        <v>-148.31460674157324</v>
      </c>
      <c r="AG74" s="686">
        <f t="shared" ref="AG74:AG80" si="52">N74/K74</f>
        <v>0.89700374531835192</v>
      </c>
      <c r="AH74" s="894"/>
    </row>
    <row r="75" spans="1:34" ht="19.2" customHeight="1">
      <c r="A75" s="909"/>
      <c r="B75" s="684" t="s">
        <v>128</v>
      </c>
      <c r="C75" s="66"/>
      <c r="D75" s="173" t="s">
        <v>74</v>
      </c>
      <c r="E75" s="43"/>
      <c r="F75" s="355">
        <v>47.51</v>
      </c>
      <c r="G75" s="57">
        <v>1622</v>
      </c>
      <c r="H75" s="45">
        <f t="shared" si="50"/>
        <v>77061.22</v>
      </c>
      <c r="I75" s="684"/>
      <c r="J75" s="178">
        <v>17</v>
      </c>
      <c r="K75" s="179">
        <v>1440</v>
      </c>
      <c r="L75" s="86">
        <v>84.705882352941174</v>
      </c>
      <c r="M75" s="696">
        <v>17</v>
      </c>
      <c r="N75" s="44">
        <f t="shared" si="45"/>
        <v>1297.599999999999</v>
      </c>
      <c r="O75" s="47">
        <f t="shared" si="46"/>
        <v>76.329411764705824</v>
      </c>
      <c r="P75" s="48">
        <f t="shared" si="47"/>
        <v>0</v>
      </c>
      <c r="Q75" s="49">
        <f t="shared" si="48"/>
        <v>-8.3764705882353496</v>
      </c>
      <c r="R75" s="686">
        <f t="shared" si="44"/>
        <v>0.90111111111111042</v>
      </c>
      <c r="S75" s="894"/>
      <c r="T75" s="50">
        <v>0.56111111111111101</v>
      </c>
      <c r="U75" s="50">
        <v>0.61319444444444438</v>
      </c>
      <c r="V75" s="684">
        <v>7</v>
      </c>
      <c r="W75" s="695">
        <f t="shared" si="49"/>
        <v>75.000000000000057</v>
      </c>
      <c r="X75" s="180"/>
      <c r="Y75" s="180"/>
      <c r="Z75" s="124"/>
      <c r="AA75" s="124"/>
      <c r="AB75" s="879"/>
      <c r="AC75" s="879"/>
      <c r="AD75" s="682"/>
      <c r="AE75" s="682"/>
      <c r="AF75" s="48">
        <f t="shared" si="51"/>
        <v>-142.400000000001</v>
      </c>
      <c r="AG75" s="686">
        <f t="shared" si="52"/>
        <v>0.90111111111111042</v>
      </c>
      <c r="AH75" s="894"/>
    </row>
    <row r="76" spans="1:34" ht="19.2" customHeight="1">
      <c r="A76" s="909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894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879"/>
      <c r="AC76" s="879"/>
      <c r="AD76" s="682"/>
      <c r="AE76" s="682"/>
      <c r="AF76" s="48">
        <f t="shared" si="51"/>
        <v>0</v>
      </c>
      <c r="AG76" s="686" t="e">
        <f t="shared" si="52"/>
        <v>#DIV/0!</v>
      </c>
      <c r="AH76" s="894"/>
    </row>
    <row r="77" spans="1:34" ht="19.2" customHeight="1">
      <c r="A77" s="909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894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879"/>
      <c r="AC77" s="879"/>
      <c r="AD77" s="682"/>
      <c r="AE77" s="682"/>
      <c r="AF77" s="48">
        <f t="shared" si="51"/>
        <v>0</v>
      </c>
      <c r="AG77" s="686" t="e">
        <f t="shared" si="52"/>
        <v>#DIV/0!</v>
      </c>
      <c r="AH77" s="894"/>
    </row>
    <row r="78" spans="1:34" ht="19.2" customHeight="1">
      <c r="A78" s="909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894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879"/>
      <c r="AC78" s="879"/>
      <c r="AD78" s="682"/>
      <c r="AE78" s="682"/>
      <c r="AF78" s="48">
        <f t="shared" si="51"/>
        <v>0</v>
      </c>
      <c r="AG78" s="686" t="e">
        <f t="shared" si="52"/>
        <v>#DIV/0!</v>
      </c>
      <c r="AH78" s="894"/>
    </row>
    <row r="79" spans="1:34" ht="19.2" customHeight="1">
      <c r="A79" s="909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894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879"/>
      <c r="AC79" s="879"/>
      <c r="AD79" s="682"/>
      <c r="AE79" s="682"/>
      <c r="AF79" s="48">
        <f t="shared" si="51"/>
        <v>0</v>
      </c>
      <c r="AG79" s="686" t="e">
        <f t="shared" si="52"/>
        <v>#DIV/0!</v>
      </c>
      <c r="AH79" s="894"/>
    </row>
    <row r="80" spans="1:34" ht="19.2" customHeight="1">
      <c r="A80" s="909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894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879"/>
      <c r="AC80" s="879"/>
      <c r="AD80" s="682"/>
      <c r="AE80" s="682"/>
      <c r="AF80" s="48">
        <f t="shared" si="51"/>
        <v>0</v>
      </c>
      <c r="AG80" s="686" t="e">
        <f t="shared" si="52"/>
        <v>#DIV/0!</v>
      </c>
      <c r="AH80" s="894"/>
    </row>
    <row r="81" spans="1:34" ht="19.2" customHeight="1">
      <c r="A81" s="909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894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879"/>
      <c r="AC81" s="879"/>
      <c r="AD81" s="682"/>
      <c r="AE81" s="68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1470</v>
      </c>
      <c r="D82" s="875" t="s">
        <v>1460</v>
      </c>
      <c r="E82" s="875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1282.0387743342797</v>
      </c>
      <c r="O82" s="184">
        <f t="shared" si="53"/>
        <v>76.943761162443096</v>
      </c>
      <c r="P82" s="116">
        <f>M82-J82</f>
        <v>0</v>
      </c>
      <c r="Q82" s="117">
        <f>N82-K82</f>
        <v>-210.62789233238709</v>
      </c>
      <c r="R82" s="172">
        <f>O82/L82</f>
        <v>0.86132165702484154</v>
      </c>
      <c r="S82" s="894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-210.62789233238709</v>
      </c>
      <c r="AG82" s="686">
        <f>N82/K82</f>
        <v>0.85889154153703406</v>
      </c>
      <c r="AH82" s="894"/>
    </row>
    <row r="83" spans="1:34" ht="19.2" customHeight="1">
      <c r="A83" s="902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1625</v>
      </c>
      <c r="H83" s="84">
        <f t="shared" ref="H83:H94" si="54">F83*G83</f>
        <v>99157.5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1354.166666666667</v>
      </c>
      <c r="O83" s="183">
        <f t="shared" ref="O83:O88" si="56">N83/M83</f>
        <v>79.656862745098053</v>
      </c>
      <c r="P83" s="54">
        <f t="shared" ref="P83:P88" si="57">M83-J83</f>
        <v>0</v>
      </c>
      <c r="Q83" s="88">
        <f t="shared" ref="Q83:Q88" si="58">O83-L83</f>
        <v>-5.0490196078431211</v>
      </c>
      <c r="R83" s="185">
        <f t="shared" ref="R83:R88" si="59">O83/L83</f>
        <v>0.94039351851851871</v>
      </c>
      <c r="S83" s="894">
        <f>R95</f>
        <v>0.8729469332490648</v>
      </c>
      <c r="T83" s="50">
        <v>0.33333333333333331</v>
      </c>
      <c r="U83" s="50">
        <v>0.3833333333333333</v>
      </c>
      <c r="V83" s="684">
        <v>5</v>
      </c>
      <c r="W83" s="695">
        <f t="shared" ref="W83:W93" si="60">(U83-T83)*24*60</f>
        <v>71.999999999999986</v>
      </c>
      <c r="X83" s="53"/>
      <c r="Y83" s="53"/>
      <c r="Z83" s="54"/>
      <c r="AA83" s="54"/>
      <c r="AB83" s="879"/>
      <c r="AC83" s="879"/>
      <c r="AD83" s="682"/>
      <c r="AE83" s="682"/>
      <c r="AF83" s="48">
        <f t="shared" ref="AF83:AF173" si="61">N83-K83</f>
        <v>-85.83333333333303</v>
      </c>
      <c r="AG83" s="686">
        <f t="shared" ref="AG83:AG173" si="62">N83/K83</f>
        <v>0.94039351851851871</v>
      </c>
      <c r="AH83" s="894">
        <f>AG95</f>
        <v>0.87006031696293096</v>
      </c>
    </row>
    <row r="84" spans="1:34" ht="19.2" customHeight="1">
      <c r="A84" s="903"/>
      <c r="B84" s="110" t="s">
        <v>129</v>
      </c>
      <c r="C84" s="691"/>
      <c r="D84" s="186" t="s">
        <v>206</v>
      </c>
      <c r="E84" s="43"/>
      <c r="F84" s="362">
        <v>50.67</v>
      </c>
      <c r="G84" s="44">
        <v>2477</v>
      </c>
      <c r="H84" s="84">
        <f t="shared" si="54"/>
        <v>125509.59000000001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1326.9642857142856</v>
      </c>
      <c r="O84" s="183">
        <f t="shared" si="56"/>
        <v>69.840225563909769</v>
      </c>
      <c r="P84" s="54">
        <f t="shared" si="57"/>
        <v>0</v>
      </c>
      <c r="Q84" s="88">
        <f t="shared" si="58"/>
        <v>-9.1071428571428612</v>
      </c>
      <c r="R84" s="185">
        <f t="shared" si="59"/>
        <v>0.88464285714285706</v>
      </c>
      <c r="S84" s="894"/>
      <c r="T84" s="50">
        <v>0.39861111111111108</v>
      </c>
      <c r="U84" s="50">
        <v>0.47638888888888886</v>
      </c>
      <c r="V84" s="684">
        <v>22</v>
      </c>
      <c r="W84" s="695">
        <f t="shared" si="60"/>
        <v>112</v>
      </c>
      <c r="X84" s="53">
        <v>0.38750000000000001</v>
      </c>
      <c r="Y84" s="53">
        <v>0.3972222222222222</v>
      </c>
      <c r="Z84" s="54"/>
      <c r="AA84" s="54"/>
      <c r="AB84" s="879"/>
      <c r="AC84" s="879"/>
      <c r="AD84" s="682"/>
      <c r="AE84" s="682"/>
      <c r="AF84" s="48">
        <f t="shared" si="61"/>
        <v>-173.03571428571445</v>
      </c>
      <c r="AG84" s="686">
        <f t="shared" si="62"/>
        <v>0.88464285714285706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718</v>
      </c>
      <c r="H85" s="84">
        <f t="shared" si="54"/>
        <v>38836.620000000003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1133.6842105263149</v>
      </c>
      <c r="O85" s="183">
        <f t="shared" si="56"/>
        <v>56.684210526315745</v>
      </c>
      <c r="P85" s="54">
        <f t="shared" si="57"/>
        <v>0</v>
      </c>
      <c r="Q85" s="88">
        <f t="shared" si="58"/>
        <v>-10.815789473684255</v>
      </c>
      <c r="R85" s="185">
        <f t="shared" si="59"/>
        <v>0.83976608187134438</v>
      </c>
      <c r="S85" s="894"/>
      <c r="T85" s="50">
        <v>0.51666666666666661</v>
      </c>
      <c r="U85" s="50">
        <v>0.54305555555555551</v>
      </c>
      <c r="V85" s="684">
        <v>5</v>
      </c>
      <c r="W85" s="695">
        <f t="shared" si="60"/>
        <v>38.000000000000028</v>
      </c>
      <c r="X85" s="53"/>
      <c r="Y85" s="53"/>
      <c r="Z85" s="54"/>
      <c r="AA85" s="54"/>
      <c r="AB85" s="879"/>
      <c r="AC85" s="879"/>
      <c r="AD85" s="682"/>
      <c r="AE85" s="682"/>
      <c r="AF85" s="48">
        <f t="shared" si="61"/>
        <v>-216.31578947368507</v>
      </c>
      <c r="AG85" s="686">
        <f t="shared" si="62"/>
        <v>0.83976608187134438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1488</v>
      </c>
      <c r="H86" s="84">
        <f t="shared" si="54"/>
        <v>90901.92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1293.9130434782596</v>
      </c>
      <c r="O86" s="183">
        <f t="shared" si="56"/>
        <v>76.112531969309387</v>
      </c>
      <c r="P86" s="54">
        <f t="shared" si="57"/>
        <v>0</v>
      </c>
      <c r="Q86" s="88">
        <f t="shared" si="58"/>
        <v>-8.5933503836317868</v>
      </c>
      <c r="R86" s="185">
        <f t="shared" si="59"/>
        <v>0.89855072463768026</v>
      </c>
      <c r="S86" s="894"/>
      <c r="T86" s="50">
        <v>0.54861111111111105</v>
      </c>
      <c r="U86" s="50">
        <v>0.59652777777777777</v>
      </c>
      <c r="V86" s="684">
        <v>8</v>
      </c>
      <c r="W86" s="695">
        <f t="shared" si="60"/>
        <v>69.000000000000071</v>
      </c>
      <c r="X86" s="53"/>
      <c r="Y86" s="53"/>
      <c r="Z86" s="54"/>
      <c r="AA86" s="54"/>
      <c r="AB86" s="879"/>
      <c r="AC86" s="879"/>
      <c r="AD86" s="682"/>
      <c r="AE86" s="682"/>
      <c r="AF86" s="48">
        <f t="shared" si="61"/>
        <v>-146.08695652174038</v>
      </c>
      <c r="AG86" s="686">
        <f t="shared" si="62"/>
        <v>0.89855072463768026</v>
      </c>
      <c r="AH86" s="894"/>
    </row>
    <row r="87" spans="1:34" ht="19.2" customHeight="1">
      <c r="A87" s="903"/>
      <c r="B87" s="110" t="s">
        <v>129</v>
      </c>
      <c r="C87" s="97"/>
      <c r="D87" s="186" t="s">
        <v>817</v>
      </c>
      <c r="E87" s="43"/>
      <c r="F87" s="362">
        <v>49.91</v>
      </c>
      <c r="G87" s="44">
        <v>1577.1</v>
      </c>
      <c r="H87" s="84">
        <f t="shared" si="54"/>
        <v>78713.060999999987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1391.5588235294099</v>
      </c>
      <c r="O87" s="183">
        <f t="shared" si="56"/>
        <v>81.856401384082929</v>
      </c>
      <c r="P87" s="54">
        <f t="shared" si="57"/>
        <v>0</v>
      </c>
      <c r="Q87" s="88">
        <f t="shared" si="58"/>
        <v>-10.202422145328839</v>
      </c>
      <c r="R87" s="185">
        <f t="shared" si="59"/>
        <v>0.88917496711144395</v>
      </c>
      <c r="S87" s="894"/>
      <c r="T87" s="50">
        <v>0.61250000000000004</v>
      </c>
      <c r="U87" s="50">
        <v>0.65972222222222232</v>
      </c>
      <c r="V87" s="684">
        <v>23</v>
      </c>
      <c r="W87" s="695">
        <f t="shared" si="60"/>
        <v>68.000000000000085</v>
      </c>
      <c r="X87" s="53">
        <v>0.60069444444444442</v>
      </c>
      <c r="Y87" s="53">
        <v>0.61111111111111105</v>
      </c>
      <c r="Z87" s="54"/>
      <c r="AA87" s="54"/>
      <c r="AB87" s="879"/>
      <c r="AC87" s="879"/>
      <c r="AD87" s="682"/>
      <c r="AE87" s="682"/>
      <c r="AF87" s="48">
        <f t="shared" si="61"/>
        <v>-173.44117647059011</v>
      </c>
      <c r="AG87" s="686">
        <f t="shared" si="62"/>
        <v>0.88917496711144406</v>
      </c>
      <c r="AH87" s="894"/>
    </row>
    <row r="88" spans="1:34" ht="19.2" customHeight="1">
      <c r="A88" s="903"/>
      <c r="B88" s="110" t="s">
        <v>127</v>
      </c>
      <c r="C88" s="691"/>
      <c r="D88" s="186" t="s">
        <v>55</v>
      </c>
      <c r="E88" s="43"/>
      <c r="F88" s="362">
        <v>37.799999999999997</v>
      </c>
      <c r="G88" s="57">
        <v>1579.1999999999998</v>
      </c>
      <c r="H88" s="84">
        <f t="shared" si="54"/>
        <v>59693.759999999987</v>
      </c>
      <c r="I88" s="684">
        <v>1</v>
      </c>
      <c r="J88" s="87">
        <v>20</v>
      </c>
      <c r="K88" s="57">
        <v>2769</v>
      </c>
      <c r="L88" s="86">
        <v>138.44999999999999</v>
      </c>
      <c r="M88" s="693">
        <v>20</v>
      </c>
      <c r="N88" s="57">
        <f t="shared" si="55"/>
        <v>2255.9999999999986</v>
      </c>
      <c r="O88" s="183">
        <f t="shared" si="56"/>
        <v>112.79999999999993</v>
      </c>
      <c r="P88" s="54">
        <f t="shared" si="57"/>
        <v>0</v>
      </c>
      <c r="Q88" s="88">
        <f t="shared" si="58"/>
        <v>-25.650000000000063</v>
      </c>
      <c r="R88" s="185">
        <f t="shared" si="59"/>
        <v>0.81473456121343402</v>
      </c>
      <c r="S88" s="894"/>
      <c r="T88" s="50">
        <v>0.67638888888888904</v>
      </c>
      <c r="U88" s="50">
        <v>0.70555555555555571</v>
      </c>
      <c r="V88" s="684">
        <v>24</v>
      </c>
      <c r="W88" s="695">
        <f t="shared" si="60"/>
        <v>42.000000000000014</v>
      </c>
      <c r="X88" s="53">
        <v>0.66388888888888886</v>
      </c>
      <c r="Y88" s="53">
        <v>0.67499999999999993</v>
      </c>
      <c r="Z88" s="54"/>
      <c r="AA88" s="54"/>
      <c r="AB88" s="879"/>
      <c r="AC88" s="879"/>
      <c r="AD88" s="682"/>
      <c r="AE88" s="682"/>
      <c r="AF88" s="48">
        <f t="shared" si="61"/>
        <v>-513.00000000000136</v>
      </c>
      <c r="AG88" s="686">
        <f t="shared" si="62"/>
        <v>0.81473456121343391</v>
      </c>
      <c r="AH88" s="894"/>
    </row>
    <row r="89" spans="1:34" ht="19.2" customHeight="1">
      <c r="A89" s="903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894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879"/>
      <c r="AC89" s="879"/>
      <c r="AD89" s="682"/>
      <c r="AE89" s="682"/>
      <c r="AF89" s="48">
        <f t="shared" si="61"/>
        <v>0</v>
      </c>
      <c r="AG89" s="686" t="e">
        <f t="shared" si="62"/>
        <v>#DIV/0!</v>
      </c>
      <c r="AH89" s="894"/>
    </row>
    <row r="90" spans="1:34" ht="19.2" customHeight="1">
      <c r="A90" s="903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894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879"/>
      <c r="AC90" s="879"/>
      <c r="AD90" s="682"/>
      <c r="AE90" s="682"/>
      <c r="AF90" s="48">
        <f t="shared" si="61"/>
        <v>0</v>
      </c>
      <c r="AG90" s="686" t="e">
        <f t="shared" si="62"/>
        <v>#DIV/0!</v>
      </c>
      <c r="AH90" s="894"/>
    </row>
    <row r="91" spans="1:34" ht="19.2" customHeight="1">
      <c r="A91" s="903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895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879"/>
      <c r="AC91" s="879"/>
      <c r="AD91" s="682"/>
      <c r="AE91" s="682"/>
      <c r="AF91" s="48">
        <f t="shared" si="61"/>
        <v>0</v>
      </c>
      <c r="AG91" s="686" t="e">
        <f t="shared" si="62"/>
        <v>#DIV/0!</v>
      </c>
      <c r="AH91" s="895"/>
    </row>
    <row r="92" spans="1:34" ht="19.2" customHeight="1">
      <c r="A92" s="903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895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879"/>
      <c r="AC92" s="879"/>
      <c r="AD92" s="682"/>
      <c r="AE92" s="682"/>
      <c r="AF92" s="48">
        <f t="shared" si="61"/>
        <v>0</v>
      </c>
      <c r="AG92" s="686" t="e">
        <f t="shared" si="62"/>
        <v>#DIV/0!</v>
      </c>
      <c r="AH92" s="895"/>
    </row>
    <row r="93" spans="1:34" ht="19.2" customHeight="1">
      <c r="A93" s="903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904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879"/>
      <c r="AC93" s="879"/>
      <c r="AD93" s="682"/>
      <c r="AE93" s="682"/>
      <c r="AF93" s="48">
        <f t="shared" si="61"/>
        <v>0</v>
      </c>
      <c r="AG93" s="686" t="e">
        <f t="shared" si="62"/>
        <v>#DIV/0!</v>
      </c>
      <c r="AH93" s="895"/>
    </row>
    <row r="94" spans="1:34" ht="19.2" customHeight="1">
      <c r="A94" s="903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904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879"/>
      <c r="AC94" s="879"/>
      <c r="AD94" s="682"/>
      <c r="AE94" s="682"/>
      <c r="AF94" s="48">
        <f t="shared" si="61"/>
        <v>0</v>
      </c>
      <c r="AG94" s="68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1472</v>
      </c>
      <c r="D95" s="875" t="s">
        <v>1460</v>
      </c>
      <c r="E95" s="875"/>
      <c r="F95" s="356"/>
      <c r="G95" s="70"/>
      <c r="H95" s="201"/>
      <c r="I95" s="103"/>
      <c r="J95" s="202">
        <v>18.333333333333332</v>
      </c>
      <c r="K95" s="202">
        <v>1677.3333333333333</v>
      </c>
      <c r="L95" s="203">
        <v>91.061326109391118</v>
      </c>
      <c r="M95" s="202">
        <f t="shared" ref="M95:O95" si="63">AVERAGE(M83:M94)</f>
        <v>18.333333333333332</v>
      </c>
      <c r="N95" s="202">
        <f t="shared" si="63"/>
        <v>1459.3811716524895</v>
      </c>
      <c r="O95" s="203">
        <f t="shared" si="63"/>
        <v>79.491705364785972</v>
      </c>
      <c r="P95" s="204">
        <f>M95-J95</f>
        <v>0</v>
      </c>
      <c r="Q95" s="205">
        <f t="shared" ref="Q95:Q101" si="64">O95-L95</f>
        <v>-11.569620744605146</v>
      </c>
      <c r="R95" s="206">
        <f>O95/L95</f>
        <v>0.8729469332490648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-217.9521616808438</v>
      </c>
      <c r="AG95" s="687">
        <f t="shared" si="62"/>
        <v>0.87006031696293096</v>
      </c>
      <c r="AH95" s="895"/>
    </row>
    <row r="96" spans="1:34" ht="19.2" customHeight="1">
      <c r="A96" s="905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1339</v>
      </c>
      <c r="H96" s="45">
        <f t="shared" ref="H96:H105" si="65">F96*G96</f>
        <v>39446.94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1" si="66">G96/W96*60</f>
        <v>1115.8333333333335</v>
      </c>
      <c r="O96" s="47">
        <f t="shared" ref="O96:O101" si="67">N96/M96</f>
        <v>69.739583333333343</v>
      </c>
      <c r="P96" s="48">
        <f t="shared" ref="P96:P101" si="68">M96-J96</f>
        <v>0</v>
      </c>
      <c r="Q96" s="49">
        <f t="shared" si="64"/>
        <v>-16.822916666666657</v>
      </c>
      <c r="R96" s="686">
        <f t="shared" ref="R96:R101" si="69">O96/L96</f>
        <v>0.80565583634175708</v>
      </c>
      <c r="S96" s="894">
        <f>R108</f>
        <v>0.82933260923087337</v>
      </c>
      <c r="T96" s="89">
        <v>0.33333333333333331</v>
      </c>
      <c r="U96" s="89">
        <v>0.3833333333333333</v>
      </c>
      <c r="V96" s="682">
        <v>5</v>
      </c>
      <c r="W96" s="90">
        <f t="shared" ref="W96:W133" si="70">(U96-T96)*24*60</f>
        <v>71.999999999999986</v>
      </c>
      <c r="X96" s="96"/>
      <c r="Y96" s="96"/>
      <c r="Z96" s="54"/>
      <c r="AA96" s="54"/>
      <c r="AB96" s="879"/>
      <c r="AC96" s="879"/>
      <c r="AD96" s="682"/>
      <c r="AE96" s="682">
        <v>1</v>
      </c>
      <c r="AF96" s="54">
        <f t="shared" si="61"/>
        <v>-269.16666666666652</v>
      </c>
      <c r="AG96" s="683">
        <f t="shared" si="62"/>
        <v>0.80565583634175708</v>
      </c>
      <c r="AH96" s="878">
        <f>AG108</f>
        <v>0.84212309596257962</v>
      </c>
    </row>
    <row r="97" spans="1:34" s="215" customFormat="1" ht="19.2" customHeight="1">
      <c r="A97" s="905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2693</v>
      </c>
      <c r="H97" s="210">
        <f t="shared" si="65"/>
        <v>78401.712538226289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1272.2834645669288</v>
      </c>
      <c r="O97" s="47">
        <f t="shared" si="67"/>
        <v>63.614173228346445</v>
      </c>
      <c r="P97" s="48">
        <f t="shared" si="68"/>
        <v>0</v>
      </c>
      <c r="Q97" s="49">
        <f t="shared" si="64"/>
        <v>-5.6358267716535551</v>
      </c>
      <c r="R97" s="686">
        <f t="shared" si="69"/>
        <v>0.91861621990391973</v>
      </c>
      <c r="S97" s="894"/>
      <c r="T97" s="211">
        <v>0.39861111111111108</v>
      </c>
      <c r="U97" s="211">
        <v>0.48680555555555555</v>
      </c>
      <c r="V97" s="212">
        <v>22</v>
      </c>
      <c r="W97" s="90">
        <f t="shared" si="70"/>
        <v>127.00000000000003</v>
      </c>
      <c r="X97" s="53">
        <v>0.38750000000000001</v>
      </c>
      <c r="Y97" s="53">
        <v>0.3972222222222222</v>
      </c>
      <c r="Z97" s="54"/>
      <c r="AA97" s="54"/>
      <c r="AB97" s="879"/>
      <c r="AC97" s="879"/>
      <c r="AD97" s="212"/>
      <c r="AE97" s="212"/>
      <c r="AF97" s="213">
        <f t="shared" si="61"/>
        <v>-112.71653543307116</v>
      </c>
      <c r="AG97" s="214">
        <f t="shared" si="62"/>
        <v>0.91861621990391973</v>
      </c>
      <c r="AH97" s="878"/>
    </row>
    <row r="98" spans="1:34" s="218" customFormat="1" ht="19.2" customHeight="1">
      <c r="A98" s="905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263</v>
      </c>
      <c r="H98" s="210">
        <f t="shared" si="65"/>
        <v>20343.05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1052.0000000000036</v>
      </c>
      <c r="O98" s="47">
        <f t="shared" si="67"/>
        <v>58.444444444444649</v>
      </c>
      <c r="P98" s="48">
        <f t="shared" si="68"/>
        <v>-1</v>
      </c>
      <c r="Q98" s="49">
        <f t="shared" si="64"/>
        <v>-17.345029239765871</v>
      </c>
      <c r="R98" s="686">
        <f t="shared" si="69"/>
        <v>0.7711419753086447</v>
      </c>
      <c r="S98" s="894"/>
      <c r="T98" s="89">
        <v>0.52708333333333324</v>
      </c>
      <c r="U98" s="89">
        <v>0.53749999999999987</v>
      </c>
      <c r="V98" s="682">
        <v>5</v>
      </c>
      <c r="W98" s="90">
        <f t="shared" si="70"/>
        <v>14.999999999999947</v>
      </c>
      <c r="X98" s="216"/>
      <c r="Y98" s="216"/>
      <c r="Z98" s="217"/>
      <c r="AA98" s="217"/>
      <c r="AB98" s="879"/>
      <c r="AC98" s="879"/>
      <c r="AD98" s="682"/>
      <c r="AE98" s="682"/>
      <c r="AF98" s="54">
        <f t="shared" si="61"/>
        <v>-387.99999999999636</v>
      </c>
      <c r="AG98" s="683">
        <f t="shared" si="62"/>
        <v>0.73055555555555807</v>
      </c>
      <c r="AH98" s="878"/>
    </row>
    <row r="99" spans="1:34" ht="19.2" customHeight="1">
      <c r="A99" s="905"/>
      <c r="B99" s="684" t="s">
        <v>128</v>
      </c>
      <c r="C99" s="81"/>
      <c r="D99" s="82" t="s">
        <v>58</v>
      </c>
      <c r="E99" s="83"/>
      <c r="F99" s="366">
        <v>77.34</v>
      </c>
      <c r="G99" s="57">
        <v>741</v>
      </c>
      <c r="H99" s="210">
        <f t="shared" si="65"/>
        <v>57308.94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1270.2857142857129</v>
      </c>
      <c r="O99" s="47">
        <f t="shared" si="67"/>
        <v>70.571428571428498</v>
      </c>
      <c r="P99" s="48">
        <f t="shared" si="68"/>
        <v>0</v>
      </c>
      <c r="Q99" s="49">
        <f t="shared" si="64"/>
        <v>-9.4285714285715017</v>
      </c>
      <c r="R99" s="686">
        <f t="shared" si="69"/>
        <v>0.88214285714285623</v>
      </c>
      <c r="S99" s="894"/>
      <c r="T99" s="89">
        <v>0.54236111111111096</v>
      </c>
      <c r="U99" s="89">
        <v>0.56666666666666654</v>
      </c>
      <c r="V99" s="682">
        <v>7</v>
      </c>
      <c r="W99" s="90">
        <f t="shared" si="70"/>
        <v>35.000000000000036</v>
      </c>
      <c r="X99" s="180"/>
      <c r="Y99" s="180"/>
      <c r="Z99" s="124"/>
      <c r="AA99" s="124"/>
      <c r="AB99" s="879"/>
      <c r="AC99" s="879"/>
      <c r="AD99" s="682"/>
      <c r="AE99" s="682"/>
      <c r="AF99" s="213">
        <f t="shared" si="61"/>
        <v>-169.71428571428714</v>
      </c>
      <c r="AG99" s="214">
        <f t="shared" si="62"/>
        <v>0.88214285714285612</v>
      </c>
      <c r="AH99" s="878"/>
    </row>
    <row r="100" spans="1:34" s="218" customFormat="1" ht="19.2" customHeight="1">
      <c r="A100" s="905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1249.98</v>
      </c>
      <c r="H100" s="210">
        <f t="shared" si="65"/>
        <v>64298.9712</v>
      </c>
      <c r="I100" s="682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1249.9800000000012</v>
      </c>
      <c r="O100" s="47">
        <f t="shared" si="67"/>
        <v>59.522857142857198</v>
      </c>
      <c r="P100" s="48">
        <f t="shared" si="68"/>
        <v>1</v>
      </c>
      <c r="Q100" s="49">
        <f t="shared" si="64"/>
        <v>-12.477142857142802</v>
      </c>
      <c r="R100" s="686">
        <f t="shared" si="69"/>
        <v>0.82670634920635</v>
      </c>
      <c r="S100" s="894"/>
      <c r="T100" s="211">
        <v>0.58194444444444426</v>
      </c>
      <c r="U100" s="211">
        <v>0.62361111111111089</v>
      </c>
      <c r="V100" s="212">
        <v>22</v>
      </c>
      <c r="W100" s="90">
        <f t="shared" si="70"/>
        <v>59.999999999999943</v>
      </c>
      <c r="X100" s="219">
        <v>0.5708333333333333</v>
      </c>
      <c r="Y100" s="219">
        <v>0.5805555555555556</v>
      </c>
      <c r="Z100" s="217"/>
      <c r="AA100" s="217"/>
      <c r="AB100" s="879"/>
      <c r="AC100" s="879"/>
      <c r="AD100" s="682"/>
      <c r="AE100" s="682"/>
      <c r="AF100" s="54">
        <f t="shared" si="61"/>
        <v>-190.01999999999884</v>
      </c>
      <c r="AG100" s="683">
        <f t="shared" si="62"/>
        <v>0.86804166666666749</v>
      </c>
      <c r="AH100" s="878"/>
    </row>
    <row r="101" spans="1:34" s="218" customFormat="1" ht="19.2" customHeight="1">
      <c r="A101" s="905"/>
      <c r="B101" s="684" t="s">
        <v>127</v>
      </c>
      <c r="C101" s="55"/>
      <c r="D101" s="82" t="s">
        <v>54</v>
      </c>
      <c r="E101" s="83"/>
      <c r="F101" s="366">
        <v>38.479999999999997</v>
      </c>
      <c r="G101" s="57">
        <v>2576.3199999999997</v>
      </c>
      <c r="H101" s="210">
        <f t="shared" si="65"/>
        <v>99136.793599999975</v>
      </c>
      <c r="I101" s="682">
        <v>1</v>
      </c>
      <c r="J101" s="46">
        <v>19</v>
      </c>
      <c r="K101" s="44">
        <v>2769</v>
      </c>
      <c r="L101" s="47">
        <v>145.73684210526315</v>
      </c>
      <c r="M101" s="87">
        <v>20</v>
      </c>
      <c r="N101" s="44">
        <f t="shared" si="66"/>
        <v>2342.1090909090931</v>
      </c>
      <c r="O101" s="47">
        <f t="shared" si="67"/>
        <v>117.10545454545465</v>
      </c>
      <c r="P101" s="48">
        <f t="shared" si="68"/>
        <v>1</v>
      </c>
      <c r="Q101" s="49">
        <f t="shared" si="64"/>
        <v>-28.631387559808502</v>
      </c>
      <c r="R101" s="686">
        <f t="shared" si="69"/>
        <v>0.80354049706162456</v>
      </c>
      <c r="S101" s="894"/>
      <c r="T101" s="211">
        <v>0.63958333333333317</v>
      </c>
      <c r="U101" s="89">
        <v>0.68541666666666645</v>
      </c>
      <c r="V101" s="212">
        <v>23</v>
      </c>
      <c r="W101" s="90">
        <f t="shared" si="70"/>
        <v>65.999999999999929</v>
      </c>
      <c r="X101" s="220">
        <v>0.62777777777777777</v>
      </c>
      <c r="Y101" s="220">
        <v>0.63888888888888895</v>
      </c>
      <c r="Z101" s="217"/>
      <c r="AA101" s="217"/>
      <c r="AB101" s="879"/>
      <c r="AC101" s="879"/>
      <c r="AD101" s="682"/>
      <c r="AE101" s="682"/>
      <c r="AF101" s="213">
        <f t="shared" si="61"/>
        <v>-426.89090909090692</v>
      </c>
      <c r="AG101" s="214">
        <f t="shared" si="62"/>
        <v>0.84583210217013116</v>
      </c>
      <c r="AH101" s="878"/>
    </row>
    <row r="102" spans="1:34" s="218" customFormat="1" ht="19.2" customHeight="1">
      <c r="A102" s="905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894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879"/>
      <c r="AC102" s="879"/>
      <c r="AD102" s="682"/>
      <c r="AE102" s="682"/>
      <c r="AF102" s="54">
        <f t="shared" si="61"/>
        <v>0</v>
      </c>
      <c r="AG102" s="683" t="e">
        <f t="shared" si="62"/>
        <v>#DIV/0!</v>
      </c>
      <c r="AH102" s="878"/>
    </row>
    <row r="103" spans="1:34" s="218" customFormat="1" ht="19.2" customHeight="1">
      <c r="A103" s="905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894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879"/>
      <c r="AC103" s="879"/>
      <c r="AD103" s="682"/>
      <c r="AE103" s="682"/>
      <c r="AF103" s="54">
        <f t="shared" si="61"/>
        <v>0</v>
      </c>
      <c r="AG103" s="683" t="e">
        <f t="shared" si="62"/>
        <v>#DIV/0!</v>
      </c>
      <c r="AH103" s="878"/>
    </row>
    <row r="104" spans="1:34" s="218" customFormat="1" ht="19.2" customHeight="1">
      <c r="A104" s="905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82"/>
      <c r="AE104" s="682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82"/>
      <c r="AE105" s="682"/>
      <c r="AF105" s="54">
        <f t="shared" si="61"/>
        <v>0</v>
      </c>
      <c r="AG105" s="683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82"/>
      <c r="AE106" s="682"/>
      <c r="AF106" s="54">
        <f t="shared" si="61"/>
        <v>0</v>
      </c>
      <c r="AG106" s="683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82"/>
      <c r="AE107" s="682"/>
      <c r="AF107" s="217"/>
      <c r="AG107" s="683"/>
      <c r="AH107" s="878"/>
    </row>
    <row r="108" spans="1:34" ht="19.2" customHeight="1">
      <c r="A108" s="905"/>
      <c r="B108" s="110">
        <v>0</v>
      </c>
      <c r="C108" s="100" t="s">
        <v>1490</v>
      </c>
      <c r="D108" s="875" t="s">
        <v>1460</v>
      </c>
      <c r="E108" s="875"/>
      <c r="F108" s="367"/>
      <c r="G108" s="101"/>
      <c r="H108" s="102"/>
      <c r="I108" s="103"/>
      <c r="J108" s="101">
        <v>18.666666666666668</v>
      </c>
      <c r="K108" s="101">
        <v>1643.1666666666667</v>
      </c>
      <c r="L108" s="104">
        <v>88.223135964912274</v>
      </c>
      <c r="M108" s="101">
        <f t="shared" ref="M108:O108" si="71">AVERAGE(M96:M107)</f>
        <v>18.833333333333332</v>
      </c>
      <c r="N108" s="101">
        <f t="shared" si="71"/>
        <v>1383.7486005158455</v>
      </c>
      <c r="O108" s="104">
        <f t="shared" si="71"/>
        <v>73.166323544310799</v>
      </c>
      <c r="P108" s="54">
        <f t="shared" ref="P108:P117" si="72">M108-J108</f>
        <v>0.1666666666666643</v>
      </c>
      <c r="Q108" s="88">
        <f t="shared" ref="Q108:Q117" si="73">O108-L108</f>
        <v>-15.056812420601474</v>
      </c>
      <c r="R108" s="105">
        <f t="shared" ref="R108:R117" si="74">O108/L108</f>
        <v>0.82933260923087337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1</v>
      </c>
      <c r="AF108" s="54">
        <f t="shared" si="61"/>
        <v>-259.41806615082123</v>
      </c>
      <c r="AG108" s="683">
        <f t="shared" si="62"/>
        <v>0.84212309596257962</v>
      </c>
      <c r="AH108" s="878"/>
    </row>
    <row r="109" spans="1:34" ht="19.2" customHeight="1">
      <c r="A109" s="896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1524</v>
      </c>
      <c r="H109" s="45">
        <f t="shared" ref="H109:H119" si="75">F109*G109</f>
        <v>45667.412008281564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1187.5324675324669</v>
      </c>
      <c r="O109" s="47">
        <f t="shared" ref="O109:O117" si="77">N109/M109</f>
        <v>65.974025974025935</v>
      </c>
      <c r="P109" s="48">
        <f t="shared" si="72"/>
        <v>0</v>
      </c>
      <c r="Q109" s="49">
        <f t="shared" si="73"/>
        <v>-0.69264069264073669</v>
      </c>
      <c r="R109" s="686">
        <f t="shared" si="74"/>
        <v>0.98961038961038894</v>
      </c>
      <c r="S109" s="899">
        <f>R121</f>
        <v>0.88286974236760607</v>
      </c>
      <c r="T109" s="226">
        <v>0.5</v>
      </c>
      <c r="U109" s="226">
        <v>0.55347222222222225</v>
      </c>
      <c r="V109" s="227">
        <v>5</v>
      </c>
      <c r="W109" s="695">
        <f t="shared" si="70"/>
        <v>77.000000000000043</v>
      </c>
      <c r="X109" s="53"/>
      <c r="Y109" s="53"/>
      <c r="Z109" s="54"/>
      <c r="AA109" s="54"/>
      <c r="AB109" s="879"/>
      <c r="AC109" s="879"/>
      <c r="AD109" s="682"/>
      <c r="AE109" s="682"/>
      <c r="AF109" s="48">
        <f t="shared" si="61"/>
        <v>-12.467532467533147</v>
      </c>
      <c r="AG109" s="125">
        <f t="shared" si="62"/>
        <v>0.98961038961038905</v>
      </c>
      <c r="AH109" s="878">
        <f>AG121</f>
        <v>0.87317984509760982</v>
      </c>
    </row>
    <row r="110" spans="1:34" ht="19.2" customHeight="1">
      <c r="A110" s="897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682</v>
      </c>
      <c r="H110" s="45">
        <f t="shared" si="75"/>
        <v>48797.1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1239.9999999999984</v>
      </c>
      <c r="O110" s="47">
        <f t="shared" si="77"/>
        <v>68.8888888888888</v>
      </c>
      <c r="P110" s="48">
        <f t="shared" si="72"/>
        <v>0</v>
      </c>
      <c r="Q110" s="49">
        <f t="shared" si="73"/>
        <v>-8.0555555555556424</v>
      </c>
      <c r="R110" s="686">
        <f t="shared" si="74"/>
        <v>0.89530685920577502</v>
      </c>
      <c r="S110" s="885"/>
      <c r="T110" s="226">
        <v>0.55902777777777779</v>
      </c>
      <c r="U110" s="226">
        <v>0.58194444444444449</v>
      </c>
      <c r="V110" s="227">
        <v>8</v>
      </c>
      <c r="W110" s="695">
        <f t="shared" si="70"/>
        <v>33.000000000000043</v>
      </c>
      <c r="X110" s="188"/>
      <c r="Y110" s="188"/>
      <c r="Z110" s="54"/>
      <c r="AA110" s="54"/>
      <c r="AB110" s="879"/>
      <c r="AC110" s="879"/>
      <c r="AD110" s="682"/>
      <c r="AE110" s="682"/>
      <c r="AF110" s="48">
        <f t="shared" si="61"/>
        <v>-145.00000000000159</v>
      </c>
      <c r="AG110" s="125">
        <f t="shared" si="62"/>
        <v>0.89530685920577502</v>
      </c>
      <c r="AH110" s="878"/>
    </row>
    <row r="111" spans="1:34" ht="19.2" customHeight="1">
      <c r="A111" s="897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1090</v>
      </c>
      <c r="H111" s="45">
        <f t="shared" si="75"/>
        <v>64898.6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1233.9622641509441</v>
      </c>
      <c r="O111" s="47">
        <f t="shared" si="77"/>
        <v>68.553459119496893</v>
      </c>
      <c r="P111" s="48">
        <f t="shared" si="72"/>
        <v>0</v>
      </c>
      <c r="Q111" s="49">
        <f t="shared" si="73"/>
        <v>-8.3909853249475503</v>
      </c>
      <c r="R111" s="686">
        <f t="shared" si="74"/>
        <v>0.89094748314147587</v>
      </c>
      <c r="S111" s="885"/>
      <c r="T111" s="226">
        <v>0.59722222222222221</v>
      </c>
      <c r="U111" s="226">
        <v>0.63402777777777775</v>
      </c>
      <c r="V111" s="227">
        <v>22</v>
      </c>
      <c r="W111" s="695">
        <f t="shared" si="70"/>
        <v>52.999999999999972</v>
      </c>
      <c r="X111" s="53">
        <v>0.58611111111111114</v>
      </c>
      <c r="Y111" s="53">
        <v>0.59583333333333333</v>
      </c>
      <c r="Z111" s="54"/>
      <c r="AA111" s="54"/>
      <c r="AB111" s="879"/>
      <c r="AC111" s="879"/>
      <c r="AD111" s="682"/>
      <c r="AE111" s="682"/>
      <c r="AF111" s="48">
        <f t="shared" si="61"/>
        <v>-151.03773584905593</v>
      </c>
      <c r="AG111" s="125">
        <f t="shared" si="62"/>
        <v>0.89094748314147587</v>
      </c>
      <c r="AH111" s="878"/>
    </row>
    <row r="112" spans="1:34" ht="19.2" customHeight="1">
      <c r="A112" s="897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898</v>
      </c>
      <c r="H112" s="45">
        <f t="shared" si="75"/>
        <v>49892.880000000005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1253.0232558139533</v>
      </c>
      <c r="O112" s="47">
        <f t="shared" si="77"/>
        <v>78.313953488372078</v>
      </c>
      <c r="P112" s="48">
        <f t="shared" si="72"/>
        <v>0</v>
      </c>
      <c r="Q112" s="49">
        <f t="shared" si="73"/>
        <v>-11.686046511627922</v>
      </c>
      <c r="R112" s="686">
        <f t="shared" si="74"/>
        <v>0.8701550387596898</v>
      </c>
      <c r="S112" s="885"/>
      <c r="T112" s="226">
        <v>0.70833333333333337</v>
      </c>
      <c r="U112" s="226">
        <v>0.73819444444444449</v>
      </c>
      <c r="V112" s="227">
        <v>5</v>
      </c>
      <c r="W112" s="695">
        <f t="shared" si="70"/>
        <v>43.000000000000007</v>
      </c>
      <c r="X112" s="216"/>
      <c r="Y112" s="216"/>
      <c r="Z112" s="54"/>
      <c r="AA112" s="54"/>
      <c r="AB112" s="879"/>
      <c r="AC112" s="879"/>
      <c r="AD112" s="682"/>
      <c r="AE112" s="682"/>
      <c r="AF112" s="48">
        <f t="shared" si="61"/>
        <v>-186.97674418604674</v>
      </c>
      <c r="AG112" s="125">
        <f t="shared" si="62"/>
        <v>0.8701550387596898</v>
      </c>
      <c r="AH112" s="878"/>
    </row>
    <row r="113" spans="1:34" s="218" customFormat="1" ht="19.2" customHeight="1">
      <c r="A113" s="897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925</v>
      </c>
      <c r="H113" s="45">
        <f t="shared" si="75"/>
        <v>50033.25</v>
      </c>
      <c r="I113" s="682"/>
      <c r="J113" s="46">
        <v>16</v>
      </c>
      <c r="K113" s="44">
        <v>1440</v>
      </c>
      <c r="L113" s="47">
        <v>90</v>
      </c>
      <c r="M113" s="693">
        <v>15</v>
      </c>
      <c r="N113" s="44">
        <f t="shared" si="76"/>
        <v>1290.6976744186045</v>
      </c>
      <c r="O113" s="47">
        <f t="shared" si="77"/>
        <v>86.046511627906966</v>
      </c>
      <c r="P113" s="48">
        <f t="shared" si="72"/>
        <v>-1</v>
      </c>
      <c r="Q113" s="49">
        <f t="shared" si="73"/>
        <v>-3.9534883720930338</v>
      </c>
      <c r="R113" s="686">
        <f t="shared" si="74"/>
        <v>0.95607235142118852</v>
      </c>
      <c r="S113" s="885"/>
      <c r="T113" s="226">
        <v>0.74305555555555558</v>
      </c>
      <c r="U113" s="226">
        <v>0.7729166666666667</v>
      </c>
      <c r="V113" s="227">
        <v>7</v>
      </c>
      <c r="W113" s="695">
        <f t="shared" si="70"/>
        <v>43.000000000000007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-149.30232558139551</v>
      </c>
      <c r="AG113" s="125">
        <f t="shared" si="62"/>
        <v>0.89631782945736427</v>
      </c>
      <c r="AH113" s="878"/>
    </row>
    <row r="114" spans="1:34" s="218" customFormat="1" ht="19.2" customHeight="1">
      <c r="A114" s="897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1584</v>
      </c>
      <c r="H114" s="45">
        <f t="shared" si="75"/>
        <v>82700.639999999999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1284.3243243243232</v>
      </c>
      <c r="O114" s="47">
        <f t="shared" si="77"/>
        <v>75.548489666136661</v>
      </c>
      <c r="P114" s="48">
        <f t="shared" si="72"/>
        <v>0</v>
      </c>
      <c r="Q114" s="49">
        <f t="shared" si="73"/>
        <v>-9.1573926868045135</v>
      </c>
      <c r="R114" s="686">
        <f t="shared" si="74"/>
        <v>0.89189189189189111</v>
      </c>
      <c r="S114" s="885"/>
      <c r="T114" s="226">
        <v>0.78888888888888897</v>
      </c>
      <c r="U114" s="226">
        <v>0.8402777777777779</v>
      </c>
      <c r="V114" s="227">
        <v>23</v>
      </c>
      <c r="W114" s="695">
        <f t="shared" si="70"/>
        <v>74.000000000000057</v>
      </c>
      <c r="X114" s="216">
        <v>0.77777777777777779</v>
      </c>
      <c r="Y114" s="216">
        <v>0.78819444444444453</v>
      </c>
      <c r="Z114" s="217"/>
      <c r="AA114" s="217"/>
      <c r="AB114" s="879"/>
      <c r="AC114" s="879"/>
      <c r="AD114" s="221"/>
      <c r="AE114" s="221"/>
      <c r="AF114" s="48">
        <f t="shared" si="61"/>
        <v>-155.67567567567676</v>
      </c>
      <c r="AG114" s="125">
        <f t="shared" si="62"/>
        <v>0.89189189189189111</v>
      </c>
      <c r="AH114" s="878"/>
    </row>
    <row r="115" spans="1:34" s="218" customFormat="1" ht="19.2" customHeight="1">
      <c r="A115" s="897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961</v>
      </c>
      <c r="H115" s="45">
        <f t="shared" si="75"/>
        <v>54229.23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1340.9302325581393</v>
      </c>
      <c r="O115" s="47">
        <f t="shared" si="77"/>
        <v>83.808139534883708</v>
      </c>
      <c r="P115" s="48">
        <f t="shared" si="72"/>
        <v>0</v>
      </c>
      <c r="Q115" s="49">
        <f t="shared" si="73"/>
        <v>-9.9418604651162923</v>
      </c>
      <c r="R115" s="686">
        <f t="shared" si="74"/>
        <v>0.89395348837209287</v>
      </c>
      <c r="S115" s="885"/>
      <c r="T115" s="226">
        <v>0.84513888888888899</v>
      </c>
      <c r="U115" s="226">
        <v>0.87500000000000011</v>
      </c>
      <c r="V115" s="227">
        <v>7</v>
      </c>
      <c r="W115" s="695">
        <f t="shared" si="70"/>
        <v>43.000000000000007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-159.06976744186068</v>
      </c>
      <c r="AG115" s="125">
        <f t="shared" si="62"/>
        <v>0.89395348837209287</v>
      </c>
      <c r="AH115" s="878"/>
    </row>
    <row r="116" spans="1:34" s="218" customFormat="1" ht="19.2" customHeight="1">
      <c r="A116" s="897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785</v>
      </c>
      <c r="H116" s="45">
        <f t="shared" si="75"/>
        <v>35309.299999999996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1177.4999999999995</v>
      </c>
      <c r="O116" s="47">
        <f t="shared" si="77"/>
        <v>61.973684210526294</v>
      </c>
      <c r="P116" s="48">
        <f t="shared" si="72"/>
        <v>0</v>
      </c>
      <c r="Q116" s="49">
        <f t="shared" si="73"/>
        <v>-16.973684210526336</v>
      </c>
      <c r="R116" s="686">
        <f t="shared" si="74"/>
        <v>0.7849999999999997</v>
      </c>
      <c r="S116" s="885"/>
      <c r="T116" s="226">
        <v>0.88055555555555565</v>
      </c>
      <c r="U116" s="226">
        <v>0.90833333333333344</v>
      </c>
      <c r="V116" s="227">
        <v>8</v>
      </c>
      <c r="W116" s="695">
        <f t="shared" si="70"/>
        <v>40.000000000000014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-322.50000000000045</v>
      </c>
      <c r="AG116" s="125">
        <f t="shared" si="62"/>
        <v>0.7849999999999997</v>
      </c>
      <c r="AH116" s="878"/>
    </row>
    <row r="117" spans="1:34" s="218" customFormat="1" ht="19.2" customHeight="1">
      <c r="A117" s="897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754</v>
      </c>
      <c r="H117" s="45">
        <f t="shared" si="75"/>
        <v>40474.720000000001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1159.9999999999993</v>
      </c>
      <c r="O117" s="47">
        <f t="shared" si="77"/>
        <v>57.999999999999964</v>
      </c>
      <c r="P117" s="48">
        <f t="shared" si="72"/>
        <v>0</v>
      </c>
      <c r="Q117" s="49">
        <f t="shared" si="73"/>
        <v>-17.000000000000036</v>
      </c>
      <c r="R117" s="686">
        <f t="shared" si="74"/>
        <v>0.77333333333333287</v>
      </c>
      <c r="S117" s="885"/>
      <c r="T117" s="226">
        <v>0.91388888888888897</v>
      </c>
      <c r="U117" s="226">
        <v>0.94097222222222232</v>
      </c>
      <c r="V117" s="227">
        <v>8</v>
      </c>
      <c r="W117" s="695">
        <f t="shared" si="70"/>
        <v>39.000000000000021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-340.00000000000068</v>
      </c>
      <c r="AG117" s="125">
        <f t="shared" si="62"/>
        <v>0.77333333333333287</v>
      </c>
      <c r="AH117" s="878"/>
    </row>
    <row r="118" spans="1:34" s="218" customFormat="1" ht="19.2" customHeight="1">
      <c r="A118" s="897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885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885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885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17.444444444444443</v>
      </c>
      <c r="N121" s="202">
        <f t="shared" si="78"/>
        <v>1240.8855798664922</v>
      </c>
      <c r="O121" s="203">
        <f t="shared" si="78"/>
        <v>71.900794723359695</v>
      </c>
      <c r="P121" s="48">
        <f t="shared" ref="P121:P130" si="79">M121-J121</f>
        <v>-0.11111111111111427</v>
      </c>
      <c r="Q121" s="49">
        <f t="shared" ref="Q121:Q130" si="80">O121-L121</f>
        <v>-9.5390726465902276</v>
      </c>
      <c r="R121" s="172">
        <f t="shared" ref="R121:R130" si="81">O121/L121</f>
        <v>0.88286974236760607</v>
      </c>
      <c r="S121" s="893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-180.22553124461888</v>
      </c>
      <c r="AG121" s="125">
        <f>N121/K121</f>
        <v>0.87317984509760982</v>
      </c>
      <c r="AH121" s="878"/>
    </row>
    <row r="122" spans="1:34" ht="19.2" customHeight="1">
      <c r="A122" s="900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1176</v>
      </c>
      <c r="H122" s="45">
        <f t="shared" ref="H122:H132" si="82">F122*G122</f>
        <v>68995.92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1356.9230769230776</v>
      </c>
      <c r="O122" s="237">
        <f t="shared" ref="O122:O130" si="84">N122/M122</f>
        <v>71.417004048583024</v>
      </c>
      <c r="P122" s="108">
        <f t="shared" si="79"/>
        <v>0</v>
      </c>
      <c r="Q122" s="182">
        <f t="shared" si="80"/>
        <v>-4.3724696356274961</v>
      </c>
      <c r="R122" s="109">
        <f t="shared" si="81"/>
        <v>0.94230769230769273</v>
      </c>
      <c r="S122" s="894">
        <f>R134</f>
        <v>0.90501326538389737</v>
      </c>
      <c r="T122" s="50">
        <v>0.5</v>
      </c>
      <c r="U122" s="50">
        <v>0.53611111111111109</v>
      </c>
      <c r="V122" s="227">
        <v>5</v>
      </c>
      <c r="W122" s="695">
        <f t="shared" si="70"/>
        <v>51.999999999999972</v>
      </c>
      <c r="X122" s="53"/>
      <c r="Y122" s="53"/>
      <c r="Z122" s="54"/>
      <c r="AA122" s="54"/>
      <c r="AB122" s="879"/>
      <c r="AC122" s="879"/>
      <c r="AD122" s="682"/>
      <c r="AE122" s="682"/>
      <c r="AF122" s="48">
        <f t="shared" si="61"/>
        <v>-83.076923076922412</v>
      </c>
      <c r="AG122" s="686">
        <f t="shared" si="62"/>
        <v>0.94230769230769273</v>
      </c>
      <c r="AH122" s="893">
        <f>AG134</f>
        <v>0.90637314053262075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1302</v>
      </c>
      <c r="H123" s="45">
        <f t="shared" si="82"/>
        <v>77495.040000000008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1302.0000000000011</v>
      </c>
      <c r="O123" s="86">
        <f t="shared" si="84"/>
        <v>62.000000000000057</v>
      </c>
      <c r="P123" s="54">
        <f t="shared" si="79"/>
        <v>0</v>
      </c>
      <c r="Q123" s="88">
        <f t="shared" si="80"/>
        <v>-3.9523809523808922</v>
      </c>
      <c r="R123" s="683">
        <f t="shared" si="81"/>
        <v>0.94007220216606591</v>
      </c>
      <c r="S123" s="894"/>
      <c r="T123" s="50">
        <v>0.54097222222222219</v>
      </c>
      <c r="U123" s="50">
        <v>0.58263888888888882</v>
      </c>
      <c r="V123" s="227">
        <v>7</v>
      </c>
      <c r="W123" s="695">
        <f t="shared" si="70"/>
        <v>59.999999999999943</v>
      </c>
      <c r="X123" s="53"/>
      <c r="Y123" s="53"/>
      <c r="Z123" s="54"/>
      <c r="AA123" s="54"/>
      <c r="AB123" s="879"/>
      <c r="AC123" s="879"/>
      <c r="AD123" s="682"/>
      <c r="AE123" s="682"/>
      <c r="AF123" s="48">
        <f t="shared" si="61"/>
        <v>-82.999999999998863</v>
      </c>
      <c r="AG123" s="686">
        <f t="shared" si="62"/>
        <v>0.9400722021660658</v>
      </c>
      <c r="AH123" s="894"/>
    </row>
    <row r="124" spans="1:34" ht="19.2" customHeight="1">
      <c r="A124" s="900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831.6</v>
      </c>
      <c r="H124" s="45">
        <f t="shared" si="82"/>
        <v>44374.175999999999</v>
      </c>
      <c r="I124" s="238"/>
      <c r="J124" s="46">
        <v>19</v>
      </c>
      <c r="K124" s="44">
        <v>1636</v>
      </c>
      <c r="L124" s="47">
        <v>86.10526315789474</v>
      </c>
      <c r="M124" s="696">
        <v>19</v>
      </c>
      <c r="N124" s="174">
        <f t="shared" si="83"/>
        <v>1467.529411764704</v>
      </c>
      <c r="O124" s="237">
        <f t="shared" si="84"/>
        <v>77.238390092879158</v>
      </c>
      <c r="P124" s="108">
        <f t="shared" si="79"/>
        <v>0</v>
      </c>
      <c r="Q124" s="182">
        <f t="shared" si="80"/>
        <v>-8.8668730650155823</v>
      </c>
      <c r="R124" s="109">
        <f t="shared" si="81"/>
        <v>0.89702286782683616</v>
      </c>
      <c r="S124" s="901"/>
      <c r="T124" s="50">
        <v>0.59791666666666654</v>
      </c>
      <c r="U124" s="50">
        <v>0.62152777777777768</v>
      </c>
      <c r="V124" s="227">
        <v>22</v>
      </c>
      <c r="W124" s="695">
        <f t="shared" si="70"/>
        <v>34.000000000000043</v>
      </c>
      <c r="X124" s="188">
        <v>0.58680555555555558</v>
      </c>
      <c r="Y124" s="188">
        <v>0.59722222222222221</v>
      </c>
      <c r="Z124" s="54"/>
      <c r="AA124" s="54"/>
      <c r="AB124" s="879"/>
      <c r="AC124" s="879"/>
      <c r="AD124" s="682"/>
      <c r="AE124" s="682"/>
      <c r="AF124" s="108">
        <f t="shared" si="61"/>
        <v>-168.47058823529596</v>
      </c>
      <c r="AG124" s="109">
        <f t="shared" si="62"/>
        <v>0.89702286782683616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1196</v>
      </c>
      <c r="H125" s="45">
        <f t="shared" si="82"/>
        <v>67920.84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1464.4897959183677</v>
      </c>
      <c r="O125" s="237">
        <f t="shared" si="84"/>
        <v>81.360544217687092</v>
      </c>
      <c r="P125" s="108">
        <f t="shared" si="79"/>
        <v>0</v>
      </c>
      <c r="Q125" s="182">
        <f t="shared" si="80"/>
        <v>-9.5283446712017934</v>
      </c>
      <c r="R125" s="109">
        <f t="shared" si="81"/>
        <v>0.8951649119305426</v>
      </c>
      <c r="S125" s="901"/>
      <c r="T125" s="50">
        <v>0.70833333333333337</v>
      </c>
      <c r="U125" s="50">
        <v>0.74236111111111114</v>
      </c>
      <c r="V125" s="227">
        <v>5</v>
      </c>
      <c r="W125" s="695">
        <f t="shared" si="70"/>
        <v>48.999999999999986</v>
      </c>
      <c r="X125" s="64"/>
      <c r="Y125" s="64"/>
      <c r="Z125" s="54"/>
      <c r="AA125" s="54"/>
      <c r="AB125" s="879"/>
      <c r="AC125" s="879"/>
      <c r="AD125" s="682"/>
      <c r="AE125" s="682"/>
      <c r="AF125" s="48">
        <f t="shared" si="61"/>
        <v>-171.51020408163231</v>
      </c>
      <c r="AG125" s="686">
        <f t="shared" si="62"/>
        <v>0.8951649119305426</v>
      </c>
      <c r="AH125" s="895"/>
    </row>
    <row r="126" spans="1:34" ht="19.2" customHeight="1">
      <c r="A126" s="900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1437.2727272727273</v>
      </c>
      <c r="O126" s="86">
        <f t="shared" si="84"/>
        <v>79.848484848484844</v>
      </c>
      <c r="P126" s="54">
        <f t="shared" si="79"/>
        <v>0</v>
      </c>
      <c r="Q126" s="88">
        <f t="shared" si="80"/>
        <v>-11.040404040404042</v>
      </c>
      <c r="R126" s="683">
        <f t="shared" si="81"/>
        <v>0.87852856190264506</v>
      </c>
      <c r="S126" s="901"/>
      <c r="T126" s="50">
        <v>0.74722222222222223</v>
      </c>
      <c r="U126" s="50">
        <v>0.77777777777777779</v>
      </c>
      <c r="V126" s="227">
        <v>7</v>
      </c>
      <c r="W126" s="695">
        <f t="shared" si="70"/>
        <v>44</v>
      </c>
      <c r="X126" s="64"/>
      <c r="Y126" s="64"/>
      <c r="Z126" s="54"/>
      <c r="AA126" s="54"/>
      <c r="AB126" s="879"/>
      <c r="AC126" s="879"/>
      <c r="AD126" s="682"/>
      <c r="AE126" s="682"/>
      <c r="AF126" s="108">
        <f t="shared" si="61"/>
        <v>-198.72727272727275</v>
      </c>
      <c r="AG126" s="109">
        <f t="shared" si="62"/>
        <v>0.87852856190264506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1258</v>
      </c>
      <c r="H127" s="45">
        <f t="shared" si="82"/>
        <v>59880.800000000003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1324.2105263157905</v>
      </c>
      <c r="O127" s="86">
        <f t="shared" si="84"/>
        <v>69.695290858725812</v>
      </c>
      <c r="P127" s="54">
        <f t="shared" si="79"/>
        <v>0</v>
      </c>
      <c r="Q127" s="88">
        <f t="shared" si="80"/>
        <v>-6.0941828254847081</v>
      </c>
      <c r="R127" s="683">
        <f t="shared" si="81"/>
        <v>0.91959064327485451</v>
      </c>
      <c r="S127" s="901"/>
      <c r="T127" s="50">
        <v>0.78194444444444444</v>
      </c>
      <c r="U127" s="50">
        <v>0.82152777777777775</v>
      </c>
      <c r="V127" s="684">
        <v>6</v>
      </c>
      <c r="W127" s="695">
        <f t="shared" si="70"/>
        <v>56.999999999999957</v>
      </c>
      <c r="X127" s="64"/>
      <c r="Y127" s="64"/>
      <c r="Z127" s="54"/>
      <c r="AA127" s="54"/>
      <c r="AB127" s="879"/>
      <c r="AC127" s="879"/>
      <c r="AD127" s="682"/>
      <c r="AE127" s="682"/>
      <c r="AF127" s="108">
        <f t="shared" si="61"/>
        <v>-115.7894736842095</v>
      </c>
      <c r="AG127" s="109">
        <f t="shared" si="62"/>
        <v>0.91959064327485451</v>
      </c>
      <c r="AH127" s="895"/>
    </row>
    <row r="128" spans="1:34" ht="19.2" customHeight="1">
      <c r="A128" s="900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1069</v>
      </c>
      <c r="H128" s="45">
        <f t="shared" si="82"/>
        <v>54166.23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1394.3478260869565</v>
      </c>
      <c r="O128" s="86">
        <f t="shared" si="84"/>
        <v>77.463768115942031</v>
      </c>
      <c r="P128" s="54">
        <f t="shared" si="79"/>
        <v>0</v>
      </c>
      <c r="Q128" s="88">
        <f t="shared" si="80"/>
        <v>-5.8695652173912976</v>
      </c>
      <c r="R128" s="683">
        <f t="shared" si="81"/>
        <v>0.92956521739130438</v>
      </c>
      <c r="S128" s="901"/>
      <c r="T128" s="50">
        <v>0.82638888888888884</v>
      </c>
      <c r="U128" s="50">
        <v>0.85833333333333328</v>
      </c>
      <c r="V128" s="684">
        <v>7</v>
      </c>
      <c r="W128" s="695">
        <f t="shared" si="70"/>
        <v>46</v>
      </c>
      <c r="X128" s="64"/>
      <c r="Y128" s="64"/>
      <c r="Z128" s="54"/>
      <c r="AA128" s="54"/>
      <c r="AB128" s="879"/>
      <c r="AC128" s="879"/>
      <c r="AD128" s="682">
        <v>1</v>
      </c>
      <c r="AE128" s="682"/>
      <c r="AF128" s="48">
        <f t="shared" si="61"/>
        <v>-105.6521739130435</v>
      </c>
      <c r="AG128" s="686">
        <f t="shared" si="62"/>
        <v>0.92956521739130438</v>
      </c>
      <c r="AH128" s="895"/>
    </row>
    <row r="129" spans="1:34" ht="19.2" customHeight="1">
      <c r="A129" s="900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1069</v>
      </c>
      <c r="H129" s="45">
        <f t="shared" si="82"/>
        <v>62183.73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1425.3333333333335</v>
      </c>
      <c r="O129" s="86">
        <f t="shared" si="84"/>
        <v>89.083333333333343</v>
      </c>
      <c r="P129" s="54">
        <f t="shared" si="79"/>
        <v>0</v>
      </c>
      <c r="Q129" s="88">
        <f t="shared" si="80"/>
        <v>-13.166666666666657</v>
      </c>
      <c r="R129" s="683">
        <f t="shared" si="81"/>
        <v>0.87123064384678084</v>
      </c>
      <c r="S129" s="901"/>
      <c r="T129" s="50">
        <v>0.87430555555555545</v>
      </c>
      <c r="U129" s="50">
        <v>0.90555555555555545</v>
      </c>
      <c r="V129" s="684">
        <v>23</v>
      </c>
      <c r="W129" s="695">
        <f t="shared" si="70"/>
        <v>45</v>
      </c>
      <c r="X129" s="64">
        <v>0.86249999999999993</v>
      </c>
      <c r="Y129" s="64">
        <v>0.87361111111111101</v>
      </c>
      <c r="Z129" s="54"/>
      <c r="AA129" s="54"/>
      <c r="AB129" s="879"/>
      <c r="AC129" s="879"/>
      <c r="AD129" s="682"/>
      <c r="AE129" s="682"/>
      <c r="AF129" s="108">
        <f t="shared" si="61"/>
        <v>-210.66666666666652</v>
      </c>
      <c r="AG129" s="109">
        <f t="shared" si="62"/>
        <v>0.87123064384678084</v>
      </c>
      <c r="AH129" s="895"/>
    </row>
    <row r="130" spans="1:34" ht="19.2" customHeight="1">
      <c r="A130" s="900"/>
      <c r="B130" s="200" t="s">
        <v>132</v>
      </c>
      <c r="C130" s="157"/>
      <c r="D130" s="59" t="s">
        <v>204</v>
      </c>
      <c r="E130" s="60"/>
      <c r="F130" s="355">
        <v>51.06</v>
      </c>
      <c r="G130" s="57">
        <v>1344</v>
      </c>
      <c r="H130" s="45">
        <f t="shared" si="82"/>
        <v>68624.639999999999</v>
      </c>
      <c r="I130" s="682"/>
      <c r="J130" s="46">
        <v>16</v>
      </c>
      <c r="K130" s="44">
        <v>1500</v>
      </c>
      <c r="L130" s="47">
        <v>93.75</v>
      </c>
      <c r="M130" s="693">
        <v>16</v>
      </c>
      <c r="N130" s="57">
        <f t="shared" si="83"/>
        <v>1344.0000000000011</v>
      </c>
      <c r="O130" s="86">
        <f t="shared" si="84"/>
        <v>84.000000000000071</v>
      </c>
      <c r="P130" s="54">
        <f t="shared" si="79"/>
        <v>0</v>
      </c>
      <c r="Q130" s="88">
        <f t="shared" si="80"/>
        <v>-9.7499999999999289</v>
      </c>
      <c r="R130" s="683">
        <f t="shared" si="81"/>
        <v>0.8960000000000008</v>
      </c>
      <c r="S130" s="901"/>
      <c r="T130" s="50">
        <v>0.91111111111111098</v>
      </c>
      <c r="U130" s="50">
        <v>0.95277777777777761</v>
      </c>
      <c r="V130" s="684">
        <v>8</v>
      </c>
      <c r="W130" s="695">
        <f t="shared" si="70"/>
        <v>59.999999999999943</v>
      </c>
      <c r="X130" s="64"/>
      <c r="Y130" s="64"/>
      <c r="Z130" s="54"/>
      <c r="AA130" s="54"/>
      <c r="AB130" s="879"/>
      <c r="AC130" s="879"/>
      <c r="AD130" s="682"/>
      <c r="AE130" s="682"/>
      <c r="AF130" s="108">
        <f t="shared" si="61"/>
        <v>-155.99999999999886</v>
      </c>
      <c r="AG130" s="109">
        <f t="shared" si="62"/>
        <v>0.8960000000000008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901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879"/>
      <c r="AC131" s="879"/>
      <c r="AD131" s="682"/>
      <c r="AE131" s="682"/>
      <c r="AF131" s="48">
        <f t="shared" si="61"/>
        <v>0</v>
      </c>
      <c r="AG131" s="68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901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879"/>
      <c r="AC132" s="879"/>
      <c r="AD132" s="682"/>
      <c r="AE132" s="682"/>
      <c r="AF132" s="65"/>
      <c r="AG132" s="68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901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82"/>
      <c r="AE133" s="682"/>
      <c r="AF133" s="65"/>
      <c r="AG133" s="687"/>
      <c r="AH133" s="895"/>
    </row>
    <row r="134" spans="1:34" ht="19.2" customHeight="1">
      <c r="A134" s="900"/>
      <c r="B134" s="168">
        <v>0</v>
      </c>
      <c r="C134" s="100" t="s">
        <v>1479</v>
      </c>
      <c r="D134" s="875" t="s">
        <v>1460</v>
      </c>
      <c r="E134" s="875"/>
      <c r="F134" s="365"/>
      <c r="G134" s="101"/>
      <c r="H134" s="102"/>
      <c r="I134" s="241"/>
      <c r="J134" s="242">
        <v>18.222222222222221</v>
      </c>
      <c r="K134" s="242">
        <v>1534.3333333333333</v>
      </c>
      <c r="L134" s="243">
        <v>84.971966954423095</v>
      </c>
      <c r="M134" s="242">
        <f t="shared" ref="M134:O134" si="85">AVERAGE(M122:M133)</f>
        <v>18.222222222222221</v>
      </c>
      <c r="N134" s="242">
        <f t="shared" si="85"/>
        <v>1390.6785219572178</v>
      </c>
      <c r="O134" s="243">
        <f t="shared" si="85"/>
        <v>76.900757279515062</v>
      </c>
      <c r="P134" s="51">
        <f t="shared" ref="P134:P144" si="86">M134-J134</f>
        <v>0</v>
      </c>
      <c r="Q134" s="139">
        <f t="shared" ref="Q134:Q144" si="87">O134-L134</f>
        <v>-8.0712096749080331</v>
      </c>
      <c r="R134" s="244">
        <f t="shared" ref="R134:R144" si="88">O134/L134</f>
        <v>0.90501326538389737</v>
      </c>
      <c r="S134" s="894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-143.6548113761155</v>
      </c>
      <c r="AG134" s="686">
        <f t="shared" si="62"/>
        <v>0.90637314053262075</v>
      </c>
      <c r="AH134" s="895"/>
    </row>
    <row r="135" spans="1:34" ht="19.2" customHeight="1">
      <c r="A135" s="881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1592.8000000000002</v>
      </c>
      <c r="H135" s="245">
        <f t="shared" ref="H135:H146" si="89">F135*G135</f>
        <v>86154.552000000011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1426.3880597014927</v>
      </c>
      <c r="O135" s="115">
        <f t="shared" ref="O135:O144" si="91">N135/M135</f>
        <v>89.149253731343293</v>
      </c>
      <c r="P135" s="54">
        <f t="shared" si="86"/>
        <v>0</v>
      </c>
      <c r="Q135" s="88">
        <f t="shared" si="87"/>
        <v>-4.6007462686567067</v>
      </c>
      <c r="R135" s="683">
        <f t="shared" si="88"/>
        <v>0.95092537313432846</v>
      </c>
      <c r="S135" s="885">
        <f>R147</f>
        <v>0.91578305482991507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879"/>
      <c r="AC135" s="879"/>
      <c r="AD135" s="682"/>
      <c r="AE135" s="682"/>
      <c r="AF135" s="116">
        <f t="shared" si="61"/>
        <v>-73.611940298507307</v>
      </c>
      <c r="AG135" s="120">
        <f t="shared" si="62"/>
        <v>0.95092537313432846</v>
      </c>
      <c r="AH135" s="878">
        <f>AG147</f>
        <v>0.92766249808427215</v>
      </c>
    </row>
    <row r="136" spans="1:34" ht="19.2" customHeight="1">
      <c r="A136" s="882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1135</v>
      </c>
      <c r="H136" s="84">
        <f t="shared" si="89"/>
        <v>65529.224999999999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1389.7959183673472</v>
      </c>
      <c r="O136" s="86">
        <f t="shared" si="91"/>
        <v>86.862244897959201</v>
      </c>
      <c r="P136" s="54">
        <f t="shared" si="86"/>
        <v>0</v>
      </c>
      <c r="Q136" s="88">
        <f t="shared" si="87"/>
        <v>-10.950255102040799</v>
      </c>
      <c r="R136" s="683">
        <f t="shared" si="88"/>
        <v>0.88804851013887998</v>
      </c>
      <c r="S136" s="885"/>
      <c r="T136" s="246">
        <v>0.50972222222222219</v>
      </c>
      <c r="U136" s="50">
        <v>0.54374999999999996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879"/>
      <c r="AC136" s="879"/>
      <c r="AD136" s="682"/>
      <c r="AE136" s="682"/>
      <c r="AF136" s="48">
        <f t="shared" si="61"/>
        <v>-175.20408163265279</v>
      </c>
      <c r="AG136" s="125">
        <f t="shared" si="62"/>
        <v>0.88804851013887998</v>
      </c>
      <c r="AH136" s="878"/>
    </row>
    <row r="137" spans="1:34" ht="19.2" customHeight="1">
      <c r="A137" s="882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1037</v>
      </c>
      <c r="H137" s="84">
        <f t="shared" si="89"/>
        <v>52544.79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1414.090909090909</v>
      </c>
      <c r="O137" s="86">
        <f t="shared" si="91"/>
        <v>78.560606060606062</v>
      </c>
      <c r="P137" s="54">
        <f t="shared" si="86"/>
        <v>0</v>
      </c>
      <c r="Q137" s="88">
        <f t="shared" si="87"/>
        <v>-4.7727272727272663</v>
      </c>
      <c r="R137" s="683">
        <f t="shared" si="88"/>
        <v>0.94272727272727275</v>
      </c>
      <c r="S137" s="885"/>
      <c r="T137" s="50">
        <v>0.55972222222222223</v>
      </c>
      <c r="U137" s="50">
        <v>0.59027777777777779</v>
      </c>
      <c r="V137" s="249">
        <v>23</v>
      </c>
      <c r="W137" s="247">
        <f t="shared" si="92"/>
        <v>44</v>
      </c>
      <c r="X137" s="53">
        <v>0.54861111111111105</v>
      </c>
      <c r="Y137" s="53">
        <v>0.55902777777777779</v>
      </c>
      <c r="Z137" s="54"/>
      <c r="AA137" s="54"/>
      <c r="AB137" s="879"/>
      <c r="AC137" s="879"/>
      <c r="AD137" s="682"/>
      <c r="AE137" s="682"/>
      <c r="AF137" s="48">
        <f t="shared" si="61"/>
        <v>-85.909090909090992</v>
      </c>
      <c r="AG137" s="125">
        <f t="shared" si="62"/>
        <v>0.94272727272727264</v>
      </c>
      <c r="AH137" s="878"/>
    </row>
    <row r="138" spans="1:34" ht="19.2" customHeight="1">
      <c r="A138" s="882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1133</v>
      </c>
      <c r="H138" s="84">
        <f t="shared" si="89"/>
        <v>60354.91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1416.2500000000005</v>
      </c>
      <c r="O138" s="86">
        <f t="shared" si="91"/>
        <v>88.515625000000028</v>
      </c>
      <c r="P138" s="54">
        <f t="shared" si="86"/>
        <v>0</v>
      </c>
      <c r="Q138" s="88">
        <f t="shared" si="87"/>
        <v>-5.2343749999999716</v>
      </c>
      <c r="R138" s="688">
        <f t="shared" si="88"/>
        <v>0.94416666666666693</v>
      </c>
      <c r="S138" s="885"/>
      <c r="T138" s="50">
        <v>0.59583333333333333</v>
      </c>
      <c r="U138" s="50">
        <v>0.62916666666666665</v>
      </c>
      <c r="V138" s="249">
        <v>8</v>
      </c>
      <c r="W138" s="247">
        <f t="shared" si="92"/>
        <v>47.999999999999986</v>
      </c>
      <c r="X138" s="53"/>
      <c r="Y138" s="53"/>
      <c r="Z138" s="54"/>
      <c r="AA138" s="54"/>
      <c r="AB138" s="879"/>
      <c r="AC138" s="879"/>
      <c r="AD138" s="682"/>
      <c r="AE138" s="682"/>
      <c r="AF138" s="48">
        <f t="shared" si="61"/>
        <v>-83.749999999999545</v>
      </c>
      <c r="AG138" s="125">
        <f t="shared" si="62"/>
        <v>0.94416666666666693</v>
      </c>
      <c r="AH138" s="878"/>
    </row>
    <row r="139" spans="1:34" ht="19.2" customHeight="1">
      <c r="A139" s="882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1321</v>
      </c>
      <c r="H139" s="84">
        <f t="shared" si="89"/>
        <v>67344.58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1366.5517241379321</v>
      </c>
      <c r="O139" s="86">
        <f t="shared" si="91"/>
        <v>68.327586206896598</v>
      </c>
      <c r="P139" s="54">
        <f t="shared" si="86"/>
        <v>0</v>
      </c>
      <c r="Q139" s="88">
        <f t="shared" si="87"/>
        <v>-3.6724137931034022</v>
      </c>
      <c r="R139" s="683">
        <f t="shared" si="88"/>
        <v>0.94899425287356387</v>
      </c>
      <c r="S139" s="885"/>
      <c r="T139" s="50">
        <v>0.74444444444444446</v>
      </c>
      <c r="U139" s="50">
        <v>0.78472222222222221</v>
      </c>
      <c r="V139" s="250">
        <v>7</v>
      </c>
      <c r="W139" s="247">
        <f t="shared" si="92"/>
        <v>57.999999999999957</v>
      </c>
      <c r="X139" s="53"/>
      <c r="Y139" s="53"/>
      <c r="Z139" s="54"/>
      <c r="AA139" s="54"/>
      <c r="AB139" s="879"/>
      <c r="AC139" s="879"/>
      <c r="AD139" s="682"/>
      <c r="AE139" s="682"/>
      <c r="AF139" s="48">
        <f t="shared" si="61"/>
        <v>-73.448275862067931</v>
      </c>
      <c r="AG139" s="125">
        <f t="shared" si="62"/>
        <v>0.94899425287356398</v>
      </c>
      <c r="AH139" s="878"/>
    </row>
    <row r="140" spans="1:34" ht="19.2" customHeight="1">
      <c r="A140" s="883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883</v>
      </c>
      <c r="H140" s="84">
        <f t="shared" si="89"/>
        <v>44741.61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1394.2105263157885</v>
      </c>
      <c r="O140" s="86">
        <f t="shared" si="91"/>
        <v>82.012383900928739</v>
      </c>
      <c r="P140" s="54">
        <f t="shared" si="86"/>
        <v>0</v>
      </c>
      <c r="Q140" s="88">
        <f t="shared" si="87"/>
        <v>-6.2229102167183186</v>
      </c>
      <c r="R140" s="683">
        <f t="shared" si="88"/>
        <v>0.92947368421052567</v>
      </c>
      <c r="S140" s="886"/>
      <c r="T140" s="63">
        <v>0.79999999999999993</v>
      </c>
      <c r="U140" s="252">
        <v>0.82638888888888884</v>
      </c>
      <c r="V140" s="253">
        <v>22</v>
      </c>
      <c r="W140" s="247">
        <f t="shared" si="92"/>
        <v>38.000000000000028</v>
      </c>
      <c r="X140" s="53">
        <v>0.78888888888888886</v>
      </c>
      <c r="Y140" s="53">
        <v>0.79861111111111116</v>
      </c>
      <c r="Z140" s="54"/>
      <c r="AA140" s="54"/>
      <c r="AB140" s="879"/>
      <c r="AC140" s="879"/>
      <c r="AD140" s="682"/>
      <c r="AE140" s="682"/>
      <c r="AF140" s="48">
        <f t="shared" si="61"/>
        <v>-105.78947368421154</v>
      </c>
      <c r="AG140" s="125">
        <f t="shared" si="62"/>
        <v>0.92947368421052567</v>
      </c>
      <c r="AH140" s="878"/>
    </row>
    <row r="141" spans="1:34" ht="19.2" customHeight="1">
      <c r="A141" s="883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1496</v>
      </c>
      <c r="H141" s="84">
        <f t="shared" si="89"/>
        <v>76176.320000000007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1320.0000000000018</v>
      </c>
      <c r="O141" s="86">
        <f t="shared" si="91"/>
        <v>69.473684210526415</v>
      </c>
      <c r="P141" s="54">
        <f t="shared" si="86"/>
        <v>0</v>
      </c>
      <c r="Q141" s="88">
        <f t="shared" si="87"/>
        <v>-6.3157894736841058</v>
      </c>
      <c r="R141" s="683">
        <f t="shared" si="88"/>
        <v>0.91666666666666807</v>
      </c>
      <c r="S141" s="886"/>
      <c r="T141" s="63">
        <v>0.83124999999999993</v>
      </c>
      <c r="U141" s="252">
        <v>0.8784722222222221</v>
      </c>
      <c r="V141" s="55">
        <v>7</v>
      </c>
      <c r="W141" s="247">
        <f t="shared" si="92"/>
        <v>67.999999999999915</v>
      </c>
      <c r="X141" s="53"/>
      <c r="Y141" s="53"/>
      <c r="Z141" s="54"/>
      <c r="AA141" s="54"/>
      <c r="AB141" s="879"/>
      <c r="AC141" s="879"/>
      <c r="AD141" s="682"/>
      <c r="AE141" s="682"/>
      <c r="AF141" s="48">
        <f t="shared" si="61"/>
        <v>-119.99999999999818</v>
      </c>
      <c r="AG141" s="125">
        <f t="shared" si="62"/>
        <v>0.91666666666666796</v>
      </c>
      <c r="AH141" s="878"/>
    </row>
    <row r="142" spans="1:34" ht="19.2" customHeight="1">
      <c r="A142" s="883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742</v>
      </c>
      <c r="H142" s="84">
        <f t="shared" si="89"/>
        <v>39222.120000000003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1349.0909090909074</v>
      </c>
      <c r="O142" s="86">
        <f t="shared" si="91"/>
        <v>71.00478468899513</v>
      </c>
      <c r="P142" s="54">
        <f t="shared" si="86"/>
        <v>1</v>
      </c>
      <c r="Q142" s="88">
        <f t="shared" si="87"/>
        <v>-12.328548644338198</v>
      </c>
      <c r="R142" s="683">
        <f t="shared" si="88"/>
        <v>0.85205741626794163</v>
      </c>
      <c r="S142" s="886"/>
      <c r="T142" s="63">
        <v>0.88194444444444431</v>
      </c>
      <c r="U142" s="252">
        <v>0.90486111111111101</v>
      </c>
      <c r="V142" s="55">
        <v>5</v>
      </c>
      <c r="W142" s="247">
        <f t="shared" si="92"/>
        <v>33.000000000000043</v>
      </c>
      <c r="X142" s="53"/>
      <c r="Y142" s="53"/>
      <c r="Z142" s="54"/>
      <c r="AA142" s="54"/>
      <c r="AB142" s="879"/>
      <c r="AC142" s="879"/>
      <c r="AD142" s="682"/>
      <c r="AE142" s="682"/>
      <c r="AF142" s="48">
        <f t="shared" si="61"/>
        <v>-150.90909090909258</v>
      </c>
      <c r="AG142" s="125">
        <f t="shared" si="62"/>
        <v>0.8993939393939383</v>
      </c>
      <c r="AH142" s="878"/>
    </row>
    <row r="143" spans="1:34" ht="19.2" customHeight="1">
      <c r="A143" s="883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758</v>
      </c>
      <c r="H143" s="84">
        <f t="shared" si="89"/>
        <v>38407.86</v>
      </c>
      <c r="I143" s="682"/>
      <c r="J143" s="46">
        <v>17</v>
      </c>
      <c r="K143" s="44">
        <v>1440</v>
      </c>
      <c r="L143" s="47">
        <v>84.705882352941174</v>
      </c>
      <c r="M143" s="228">
        <v>17</v>
      </c>
      <c r="N143" s="57">
        <f t="shared" si="90"/>
        <v>1337.6470588235277</v>
      </c>
      <c r="O143" s="86">
        <f t="shared" si="91"/>
        <v>78.68512110726634</v>
      </c>
      <c r="P143" s="54">
        <f t="shared" si="86"/>
        <v>0</v>
      </c>
      <c r="Q143" s="88">
        <f t="shared" si="87"/>
        <v>-6.0207612456748336</v>
      </c>
      <c r="R143" s="683">
        <f t="shared" si="88"/>
        <v>0.9289215686274499</v>
      </c>
      <c r="S143" s="886"/>
      <c r="T143" s="63">
        <v>0.91041666666666654</v>
      </c>
      <c r="U143" s="252">
        <v>0.93402777777777768</v>
      </c>
      <c r="V143" s="55">
        <v>8</v>
      </c>
      <c r="W143" s="247">
        <f t="shared" si="92"/>
        <v>34.000000000000043</v>
      </c>
      <c r="X143" s="53"/>
      <c r="Y143" s="53"/>
      <c r="Z143" s="54"/>
      <c r="AA143" s="54"/>
      <c r="AB143" s="879"/>
      <c r="AC143" s="879"/>
      <c r="AD143" s="682"/>
      <c r="AE143" s="682"/>
      <c r="AF143" s="48">
        <f t="shared" si="61"/>
        <v>-102.35294117647231</v>
      </c>
      <c r="AG143" s="125">
        <f t="shared" si="62"/>
        <v>0.92892156862744979</v>
      </c>
      <c r="AH143" s="878"/>
    </row>
    <row r="144" spans="1:34" ht="19.2" customHeight="1">
      <c r="A144" s="883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937</v>
      </c>
      <c r="H144" s="84">
        <f t="shared" si="89"/>
        <v>47309.130000000005</v>
      </c>
      <c r="I144" s="682"/>
      <c r="J144" s="87">
        <v>14</v>
      </c>
      <c r="K144" s="57">
        <v>1440</v>
      </c>
      <c r="L144" s="86">
        <v>102.85714285714286</v>
      </c>
      <c r="M144" s="693">
        <v>15</v>
      </c>
      <c r="N144" s="57">
        <f t="shared" si="90"/>
        <v>1338.5714285714282</v>
      </c>
      <c r="O144" s="86">
        <f t="shared" si="91"/>
        <v>89.238095238095212</v>
      </c>
      <c r="P144" s="54">
        <f t="shared" si="86"/>
        <v>1</v>
      </c>
      <c r="Q144" s="88">
        <f t="shared" si="87"/>
        <v>-13.619047619047649</v>
      </c>
      <c r="R144" s="683">
        <f t="shared" si="88"/>
        <v>0.86759259259259236</v>
      </c>
      <c r="S144" s="886"/>
      <c r="T144" s="63">
        <v>0.93958333333333321</v>
      </c>
      <c r="U144" s="252">
        <v>0.96874999999999989</v>
      </c>
      <c r="V144" s="55">
        <v>8</v>
      </c>
      <c r="W144" s="247">
        <f t="shared" si="92"/>
        <v>42.000000000000014</v>
      </c>
      <c r="X144" s="53"/>
      <c r="Y144" s="53"/>
      <c r="Z144" s="54"/>
      <c r="AA144" s="54"/>
      <c r="AB144" s="879"/>
      <c r="AC144" s="879"/>
      <c r="AD144" s="682"/>
      <c r="AE144" s="682"/>
      <c r="AF144" s="48">
        <f t="shared" si="61"/>
        <v>-101.42857142857179</v>
      </c>
      <c r="AG144" s="125">
        <f t="shared" si="62"/>
        <v>0.92956349206349187</v>
      </c>
      <c r="AH144" s="878"/>
    </row>
    <row r="145" spans="1:34" ht="19.2" customHeight="1">
      <c r="A145" s="883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82"/>
      <c r="AE145" s="68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82"/>
      <c r="AE146" s="682"/>
      <c r="AF146" s="54"/>
      <c r="AG146" s="683"/>
      <c r="AH146" s="878"/>
    </row>
    <row r="147" spans="1:34" ht="19.2" customHeight="1">
      <c r="A147" s="884"/>
      <c r="B147" s="257">
        <v>0</v>
      </c>
      <c r="C147" s="100" t="s">
        <v>1481</v>
      </c>
      <c r="D147" s="875" t="s">
        <v>1460</v>
      </c>
      <c r="E147" s="875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1375.2596534099334</v>
      </c>
      <c r="O147" s="243">
        <f t="shared" si="93"/>
        <v>80.182938504261699</v>
      </c>
      <c r="P147" s="51">
        <f t="shared" ref="P147:P151" si="94">M147-J147</f>
        <v>0.19999999999999929</v>
      </c>
      <c r="Q147" s="139">
        <f t="shared" ref="Q147:Q151" si="95">O147-L147</f>
        <v>-7.3737574635991336</v>
      </c>
      <c r="R147" s="258">
        <f t="shared" ref="R147:R151" si="96">O147/L147</f>
        <v>0.91578305482991507</v>
      </c>
      <c r="S147" s="887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0</v>
      </c>
      <c r="AF147" s="204">
        <f t="shared" si="61"/>
        <v>-107.24034659006657</v>
      </c>
      <c r="AG147" s="259">
        <f t="shared" si="62"/>
        <v>0.92766249808427215</v>
      </c>
      <c r="AH147" s="878"/>
    </row>
    <row r="148" spans="1:34" ht="19.2" customHeight="1">
      <c r="A148" s="890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228</v>
      </c>
      <c r="H148" s="84">
        <f t="shared" ref="H148:H172" si="97">F148*G148</f>
        <v>12656.279999999999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1243.6363636363681</v>
      </c>
      <c r="O148" s="47">
        <f t="shared" ref="O148:O151" si="99">N148/M148</f>
        <v>103.63636363636401</v>
      </c>
      <c r="P148" s="48">
        <f t="shared" si="94"/>
        <v>0</v>
      </c>
      <c r="Q148" s="49">
        <f t="shared" si="95"/>
        <v>-21.36363636363599</v>
      </c>
      <c r="R148" s="686">
        <f t="shared" si="96"/>
        <v>0.8290909090909121</v>
      </c>
      <c r="S148" s="891">
        <f>R160</f>
        <v>0.83541526039406877</v>
      </c>
      <c r="T148" s="246">
        <v>0.70833333333333337</v>
      </c>
      <c r="U148" s="50">
        <v>0.71597222222222223</v>
      </c>
      <c r="V148" s="684">
        <v>5</v>
      </c>
      <c r="W148" s="695">
        <f>(U148-T148)*24*60</f>
        <v>10.999999999999961</v>
      </c>
      <c r="X148" s="53"/>
      <c r="Y148" s="53"/>
      <c r="Z148" s="54"/>
      <c r="AA148" s="54"/>
      <c r="AB148" s="879"/>
      <c r="AC148" s="879"/>
      <c r="AD148" s="682"/>
      <c r="AE148" s="682"/>
      <c r="AF148" s="48">
        <f t="shared" si="61"/>
        <v>-256.36363636363194</v>
      </c>
      <c r="AG148" s="125">
        <f t="shared" si="62"/>
        <v>0.82909090909091199</v>
      </c>
      <c r="AH148" s="878">
        <f>AG160</f>
        <v>0.8339763913208913</v>
      </c>
    </row>
    <row r="149" spans="1:34" ht="19.2" customHeight="1">
      <c r="A149" s="890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1369</v>
      </c>
      <c r="H149" s="84">
        <f t="shared" si="97"/>
        <v>39112.33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1441.0526315789484</v>
      </c>
      <c r="O149" s="47">
        <f t="shared" si="99"/>
        <v>120.0877192982457</v>
      </c>
      <c r="P149" s="48">
        <f t="shared" si="94"/>
        <v>0</v>
      </c>
      <c r="Q149" s="49">
        <f t="shared" si="95"/>
        <v>-4.9122807017542982</v>
      </c>
      <c r="R149" s="686">
        <f t="shared" si="96"/>
        <v>0.96070175438596561</v>
      </c>
      <c r="S149" s="892"/>
      <c r="T149" s="246">
        <v>0.72083333333333333</v>
      </c>
      <c r="U149" s="50">
        <v>0.76041666666666663</v>
      </c>
      <c r="V149" s="684">
        <v>7</v>
      </c>
      <c r="W149" s="695">
        <f t="shared" ref="W149:W159" si="100">(U149-T149)*24*60</f>
        <v>56.999999999999957</v>
      </c>
      <c r="X149" s="53"/>
      <c r="Y149" s="53"/>
      <c r="Z149" s="54"/>
      <c r="AA149" s="54"/>
      <c r="AB149" s="879"/>
      <c r="AC149" s="879"/>
      <c r="AD149" s="682"/>
      <c r="AE149" s="682"/>
      <c r="AF149" s="48">
        <f t="shared" si="61"/>
        <v>-58.947368421051578</v>
      </c>
      <c r="AG149" s="125">
        <f t="shared" si="62"/>
        <v>0.96070175438596561</v>
      </c>
      <c r="AH149" s="880"/>
    </row>
    <row r="150" spans="1:34" ht="19.2" customHeight="1">
      <c r="A150" s="890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290</v>
      </c>
      <c r="H150" s="84">
        <f t="shared" si="97"/>
        <v>5921.8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1087.5000000000039</v>
      </c>
      <c r="O150" s="47">
        <f t="shared" si="99"/>
        <v>90.625000000000327</v>
      </c>
      <c r="P150" s="48">
        <f t="shared" si="94"/>
        <v>0</v>
      </c>
      <c r="Q150" s="49">
        <f t="shared" si="95"/>
        <v>-34.374999999999673</v>
      </c>
      <c r="R150" s="686">
        <f t="shared" si="96"/>
        <v>0.72500000000000264</v>
      </c>
      <c r="S150" s="892"/>
      <c r="T150" s="246">
        <v>0.76458333333333328</v>
      </c>
      <c r="U150" s="50">
        <v>0.77569444444444435</v>
      </c>
      <c r="V150" s="684">
        <v>6</v>
      </c>
      <c r="W150" s="695">
        <f t="shared" si="100"/>
        <v>15.999999999999943</v>
      </c>
      <c r="X150" s="216"/>
      <c r="Y150" s="216"/>
      <c r="Z150" s="217"/>
      <c r="AA150" s="217"/>
      <c r="AB150" s="879"/>
      <c r="AC150" s="879"/>
      <c r="AD150" s="682">
        <v>1</v>
      </c>
      <c r="AE150" s="682"/>
      <c r="AF150" s="48">
        <f t="shared" si="61"/>
        <v>-412.49999999999613</v>
      </c>
      <c r="AG150" s="125">
        <f t="shared" si="62"/>
        <v>0.72500000000000253</v>
      </c>
      <c r="AH150" s="880"/>
    </row>
    <row r="151" spans="1:34" s="218" customFormat="1" ht="19.2" customHeight="1">
      <c r="A151" s="890"/>
      <c r="B151" s="682" t="s">
        <v>132</v>
      </c>
      <c r="C151" s="221"/>
      <c r="D151" s="59" t="s">
        <v>1362</v>
      </c>
      <c r="E151" s="60"/>
      <c r="F151" s="362">
        <v>51.44</v>
      </c>
      <c r="G151" s="57">
        <v>256.02000000000004</v>
      </c>
      <c r="H151" s="84">
        <f t="shared" si="97"/>
        <v>13169.668800000001</v>
      </c>
      <c r="I151" s="260">
        <v>1</v>
      </c>
      <c r="J151" s="87">
        <v>20</v>
      </c>
      <c r="K151" s="57">
        <v>1440</v>
      </c>
      <c r="L151" s="86">
        <v>72</v>
      </c>
      <c r="M151" s="228">
        <v>20</v>
      </c>
      <c r="N151" s="44">
        <f t="shared" si="98"/>
        <v>1181.6307692307737</v>
      </c>
      <c r="O151" s="47">
        <f t="shared" si="99"/>
        <v>59.081538461538685</v>
      </c>
      <c r="P151" s="48">
        <f t="shared" si="94"/>
        <v>0</v>
      </c>
      <c r="Q151" s="49">
        <f t="shared" si="95"/>
        <v>-12.918461538461315</v>
      </c>
      <c r="R151" s="686">
        <f t="shared" si="96"/>
        <v>0.8205769230769262</v>
      </c>
      <c r="S151" s="892"/>
      <c r="T151" s="246">
        <v>0.79166666666666652</v>
      </c>
      <c r="U151" s="50">
        <v>0.80069444444444426</v>
      </c>
      <c r="V151" s="684">
        <v>23</v>
      </c>
      <c r="W151" s="695">
        <f t="shared" si="100"/>
        <v>12.999999999999954</v>
      </c>
      <c r="X151" s="216">
        <v>0.78055555555555556</v>
      </c>
      <c r="Y151" s="216">
        <v>0.79027777777777775</v>
      </c>
      <c r="Z151" s="217"/>
      <c r="AA151" s="217"/>
      <c r="AB151" s="879"/>
      <c r="AC151" s="879"/>
      <c r="AD151" s="221"/>
      <c r="AE151" s="221"/>
      <c r="AF151" s="48">
        <f t="shared" si="61"/>
        <v>-258.36923076922631</v>
      </c>
      <c r="AG151" s="125">
        <f t="shared" si="62"/>
        <v>0.8205769230769262</v>
      </c>
      <c r="AH151" s="880"/>
    </row>
    <row r="152" spans="1:34" s="218" customFormat="1" ht="19.2" customHeight="1">
      <c r="A152" s="890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892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892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892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892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892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892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1483</v>
      </c>
      <c r="D160" s="888" t="s">
        <v>1460</v>
      </c>
      <c r="E160" s="889"/>
      <c r="F160" s="356"/>
      <c r="G160" s="202"/>
      <c r="H160" s="201"/>
      <c r="I160" s="72"/>
      <c r="J160" s="269">
        <v>14</v>
      </c>
      <c r="K160" s="269">
        <v>1485</v>
      </c>
      <c r="L160" s="270">
        <v>111.75</v>
      </c>
      <c r="M160" s="269">
        <f t="shared" ref="M160:O160" si="101">AVERAGE(M148:M159)</f>
        <v>14</v>
      </c>
      <c r="N160" s="269">
        <f t="shared" si="101"/>
        <v>1238.4549411115236</v>
      </c>
      <c r="O160" s="270">
        <f t="shared" si="101"/>
        <v>93.357655349037188</v>
      </c>
      <c r="P160" s="65">
        <f t="shared" ref="P160:P163" si="102">M160-J160</f>
        <v>0</v>
      </c>
      <c r="Q160" s="74">
        <f t="shared" ref="Q160:Q163" si="103">O160-L160</f>
        <v>-18.392344650962812</v>
      </c>
      <c r="R160" s="271">
        <f>O160/L160</f>
        <v>0.83541526039406877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0</v>
      </c>
      <c r="AF160" s="65">
        <f t="shared" si="61"/>
        <v>-246.54505888847643</v>
      </c>
      <c r="AG160" s="129">
        <f t="shared" si="62"/>
        <v>0.8339763913208913</v>
      </c>
      <c r="AH160" s="880"/>
    </row>
    <row r="161" spans="1:36" ht="19.2" customHeight="1">
      <c r="A161" s="877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2669</v>
      </c>
      <c r="H161" s="84">
        <f t="shared" ref="H161:H170" si="104">F161*G161</f>
        <v>91359.87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2135.1999999999994</v>
      </c>
      <c r="O161" s="86">
        <f t="shared" ref="O161:O165" si="106">N161/M161</f>
        <v>164.24615384615379</v>
      </c>
      <c r="P161" s="54">
        <f t="shared" si="102"/>
        <v>0</v>
      </c>
      <c r="Q161" s="88">
        <f t="shared" si="103"/>
        <v>-8.8307692307692776</v>
      </c>
      <c r="R161" s="683">
        <f t="shared" ref="R161:R163" si="107">O161/L161</f>
        <v>0.94897777777777748</v>
      </c>
      <c r="S161" s="878">
        <f>R173</f>
        <v>0.93550365487021636</v>
      </c>
      <c r="T161" s="89">
        <v>0.16666666666666666</v>
      </c>
      <c r="U161" s="89">
        <v>0.21875</v>
      </c>
      <c r="V161" s="682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879"/>
      <c r="AC161" s="879"/>
      <c r="AD161" s="682"/>
      <c r="AE161" s="682"/>
      <c r="AF161" s="54">
        <f t="shared" si="61"/>
        <v>-114.80000000000064</v>
      </c>
      <c r="AG161" s="683">
        <f t="shared" si="62"/>
        <v>0.94897777777777748</v>
      </c>
      <c r="AH161" s="878">
        <f>AG173</f>
        <v>0.93863210544872155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2616</v>
      </c>
      <c r="H162" s="84">
        <f t="shared" si="104"/>
        <v>89545.68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2179.9999999999991</v>
      </c>
      <c r="O162" s="86">
        <f t="shared" si="106"/>
        <v>167.69230769230762</v>
      </c>
      <c r="P162" s="54">
        <f t="shared" si="102"/>
        <v>0</v>
      </c>
      <c r="Q162" s="88">
        <f t="shared" si="103"/>
        <v>-5.3846153846154436</v>
      </c>
      <c r="R162" s="683">
        <f t="shared" si="107"/>
        <v>0.96888888888888858</v>
      </c>
      <c r="S162" s="878"/>
      <c r="T162" s="89">
        <v>0.22430555555555556</v>
      </c>
      <c r="U162" s="89">
        <v>0.27430555555555558</v>
      </c>
      <c r="V162" s="682">
        <v>8</v>
      </c>
      <c r="W162" s="90">
        <f t="shared" si="108"/>
        <v>72.000000000000028</v>
      </c>
      <c r="X162" s="96"/>
      <c r="Y162" s="96"/>
      <c r="Z162" s="54"/>
      <c r="AA162" s="54"/>
      <c r="AB162" s="879"/>
      <c r="AC162" s="879"/>
      <c r="AD162" s="682"/>
      <c r="AE162" s="682"/>
      <c r="AF162" s="54">
        <f t="shared" si="61"/>
        <v>-70.000000000000909</v>
      </c>
      <c r="AG162" s="683">
        <f t="shared" si="62"/>
        <v>0.96888888888888847</v>
      </c>
      <c r="AH162" s="878"/>
    </row>
    <row r="163" spans="1:36" ht="19.2" customHeight="1">
      <c r="A163" s="877"/>
      <c r="B163" s="121" t="s">
        <v>131</v>
      </c>
      <c r="C163" s="121"/>
      <c r="D163" s="248" t="s">
        <v>63</v>
      </c>
      <c r="E163" s="248"/>
      <c r="F163" s="361">
        <v>35.33</v>
      </c>
      <c r="G163" s="57">
        <v>1759</v>
      </c>
      <c r="H163" s="84">
        <f t="shared" si="104"/>
        <v>62145.469999999994</v>
      </c>
      <c r="I163" s="682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2029.6153846153857</v>
      </c>
      <c r="O163" s="86">
        <f t="shared" si="106"/>
        <v>169.13461538461547</v>
      </c>
      <c r="P163" s="54">
        <f t="shared" si="102"/>
        <v>0</v>
      </c>
      <c r="Q163" s="88">
        <f t="shared" si="103"/>
        <v>-7.3653846153845279</v>
      </c>
      <c r="R163" s="683">
        <f t="shared" si="107"/>
        <v>0.9582697755502293</v>
      </c>
      <c r="S163" s="878"/>
      <c r="T163" s="89">
        <v>0.2902777777777778</v>
      </c>
      <c r="U163" s="89">
        <v>0.3263888888888889</v>
      </c>
      <c r="V163" s="682">
        <v>23</v>
      </c>
      <c r="W163" s="90">
        <f t="shared" si="108"/>
        <v>51.999999999999972</v>
      </c>
      <c r="X163" s="96">
        <v>0.27916666666666667</v>
      </c>
      <c r="Y163" s="96">
        <v>0.28888888888888892</v>
      </c>
      <c r="Z163" s="54"/>
      <c r="AA163" s="54"/>
      <c r="AB163" s="879"/>
      <c r="AC163" s="879"/>
      <c r="AD163" s="682"/>
      <c r="AE163" s="682"/>
      <c r="AF163" s="54">
        <f t="shared" si="61"/>
        <v>-88.384615384614335</v>
      </c>
      <c r="AG163" s="683">
        <f t="shared" si="62"/>
        <v>0.9582697755502293</v>
      </c>
      <c r="AH163" s="878"/>
    </row>
    <row r="164" spans="1:36" ht="19.2" customHeight="1">
      <c r="A164" s="877"/>
      <c r="B164" s="121" t="s">
        <v>131</v>
      </c>
      <c r="C164" s="121"/>
      <c r="D164" s="273" t="s">
        <v>95</v>
      </c>
      <c r="E164" s="273"/>
      <c r="F164" s="361">
        <v>35.83</v>
      </c>
      <c r="G164" s="57">
        <v>3618</v>
      </c>
      <c r="H164" s="84">
        <f t="shared" si="104"/>
        <v>129632.93999999999</v>
      </c>
      <c r="I164" s="682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2149.3069306930684</v>
      </c>
      <c r="O164" s="86">
        <f t="shared" si="106"/>
        <v>195.39153915391532</v>
      </c>
      <c r="P164" s="54">
        <f>M164-J164</f>
        <v>0</v>
      </c>
      <c r="Q164" s="88">
        <f>O164-L164</f>
        <v>-9.1539153915392149</v>
      </c>
      <c r="R164" s="683">
        <f>O164/L164</f>
        <v>0.95524752475247499</v>
      </c>
      <c r="S164" s="878"/>
      <c r="T164" s="89">
        <v>0.36666666666666664</v>
      </c>
      <c r="U164" s="89">
        <v>0.43680555555555556</v>
      </c>
      <c r="V164" s="682">
        <v>5</v>
      </c>
      <c r="W164" s="90">
        <f t="shared" si="108"/>
        <v>101.00000000000004</v>
      </c>
      <c r="X164" s="96"/>
      <c r="Y164" s="96"/>
      <c r="Z164" s="54"/>
      <c r="AA164" s="54"/>
      <c r="AB164" s="879"/>
      <c r="AC164" s="879"/>
      <c r="AD164" s="682"/>
      <c r="AE164" s="682"/>
      <c r="AF164" s="54">
        <f>N164-K164</f>
        <v>-100.69306930693165</v>
      </c>
      <c r="AG164" s="683">
        <f>N164/K164</f>
        <v>0.95524752475247487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4817</v>
      </c>
      <c r="H165" s="84">
        <f t="shared" si="104"/>
        <v>175386.96999999997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2428.7394957983197</v>
      </c>
      <c r="O165" s="86">
        <f t="shared" si="106"/>
        <v>242.87394957983196</v>
      </c>
      <c r="P165" s="54">
        <f t="shared" ref="P165" si="109">M165-J165</f>
        <v>0</v>
      </c>
      <c r="Q165" s="88">
        <f t="shared" ref="Q165" si="110">O165-L165</f>
        <v>-34.026050420168019</v>
      </c>
      <c r="R165" s="683">
        <f t="shared" ref="R165" si="111">O165/L165</f>
        <v>0.87711791108642823</v>
      </c>
      <c r="S165" s="878"/>
      <c r="T165" s="89">
        <v>0.45208333333333334</v>
      </c>
      <c r="U165" s="89">
        <v>0.53472222222222221</v>
      </c>
      <c r="V165" s="682">
        <v>22</v>
      </c>
      <c r="W165" s="90">
        <f t="shared" si="108"/>
        <v>118.99999999999997</v>
      </c>
      <c r="X165" s="96">
        <v>0.44097222222222227</v>
      </c>
      <c r="Y165" s="96">
        <v>0.4513888888888889</v>
      </c>
      <c r="Z165" s="54"/>
      <c r="AA165" s="54"/>
      <c r="AB165" s="879"/>
      <c r="AC165" s="879"/>
      <c r="AD165" s="682"/>
      <c r="AE165" s="682"/>
      <c r="AF165" s="54">
        <f>N165-K165</f>
        <v>-340.26050420168031</v>
      </c>
      <c r="AG165" s="683">
        <f>N165/K165</f>
        <v>0.87711791108642823</v>
      </c>
      <c r="AH165" s="878"/>
    </row>
    <row r="166" spans="1:36" ht="19.2" customHeight="1">
      <c r="A166" s="87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682"/>
      <c r="J166" s="87"/>
      <c r="K166" s="57"/>
      <c r="L166" s="86"/>
      <c r="M166" s="87"/>
      <c r="N166" s="57"/>
      <c r="O166" s="86"/>
      <c r="P166" s="54"/>
      <c r="Q166" s="88"/>
      <c r="R166" s="683"/>
      <c r="S166" s="878"/>
      <c r="T166" s="89"/>
      <c r="U166" s="89"/>
      <c r="V166" s="682"/>
      <c r="W166" s="90">
        <f t="shared" si="108"/>
        <v>0</v>
      </c>
      <c r="X166" s="96"/>
      <c r="Y166" s="96"/>
      <c r="Z166" s="54"/>
      <c r="AA166" s="54"/>
      <c r="AB166" s="879"/>
      <c r="AC166" s="879"/>
      <c r="AD166" s="682"/>
      <c r="AE166" s="682"/>
      <c r="AF166" s="54">
        <f>N166-K166</f>
        <v>0</v>
      </c>
      <c r="AG166" s="683" t="e">
        <f>N166/K166</f>
        <v>#DIV/0!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878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82"/>
      <c r="AE167" s="682"/>
      <c r="AF167" s="54">
        <f t="shared" si="61"/>
        <v>0</v>
      </c>
      <c r="AG167" s="683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878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82"/>
      <c r="AE168" s="682"/>
      <c r="AF168" s="54">
        <f t="shared" si="61"/>
        <v>0</v>
      </c>
      <c r="AG168" s="683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878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82"/>
      <c r="AE169" s="682"/>
      <c r="AF169" s="54">
        <f t="shared" si="61"/>
        <v>0</v>
      </c>
      <c r="AG169" s="683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878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82"/>
      <c r="AE170" s="682"/>
      <c r="AF170" s="54">
        <f t="shared" si="61"/>
        <v>0</v>
      </c>
      <c r="AG170" s="683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878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82"/>
      <c r="AE171" s="682"/>
      <c r="AF171" s="54"/>
      <c r="AG171" s="683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878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82"/>
      <c r="AE172" s="682"/>
      <c r="AF172" s="54"/>
      <c r="AG172" s="683"/>
      <c r="AH172" s="878"/>
    </row>
    <row r="173" spans="1:36" ht="19.2" customHeight="1">
      <c r="A173" s="877"/>
      <c r="B173" s="121">
        <v>0</v>
      </c>
      <c r="C173" s="100" t="s">
        <v>1485</v>
      </c>
      <c r="D173" s="875" t="s">
        <v>1460</v>
      </c>
      <c r="E173" s="875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2184.5723622213545</v>
      </c>
      <c r="O173" s="104">
        <f t="shared" si="112"/>
        <v>187.86771313136484</v>
      </c>
      <c r="P173" s="54">
        <f>M173-J173</f>
        <v>0</v>
      </c>
      <c r="Q173" s="88">
        <f>O173-L173</f>
        <v>-12.952147008495302</v>
      </c>
      <c r="R173" s="105">
        <f>O173/L173</f>
        <v>0.93550365487021636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0</v>
      </c>
      <c r="AF173" s="54">
        <f t="shared" si="61"/>
        <v>-142.82763777864557</v>
      </c>
      <c r="AG173" s="683">
        <f t="shared" si="62"/>
        <v>0.93863210544872155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F32" sqref="AF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1496</v>
      </c>
      <c r="E3" s="808"/>
      <c r="F3" s="797" t="s">
        <v>2</v>
      </c>
      <c r="G3" s="758"/>
      <c r="H3" s="809">
        <v>217702.8</v>
      </c>
      <c r="I3" s="810"/>
      <c r="J3" s="797" t="s">
        <v>3</v>
      </c>
      <c r="K3" s="758"/>
      <c r="L3" s="802">
        <v>7264735.22210907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375.57520937940177</v>
      </c>
      <c r="G6" s="799"/>
      <c r="H6" s="777">
        <f>AVERAGE(D13:P13,Q13)</f>
        <v>135.18961473905998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4</v>
      </c>
      <c r="Q6" s="766">
        <v>2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365.89869357565146</v>
      </c>
      <c r="G7" s="770"/>
      <c r="H7" s="771">
        <f>AVERAGE(D14:P14,Q14)</f>
        <v>123.34586550390648</v>
      </c>
      <c r="I7" s="772"/>
      <c r="J7" s="771">
        <f>AVERAGE(D31:E31,G31:H31)</f>
        <v>729.57522757738639</v>
      </c>
      <c r="K7" s="772"/>
      <c r="L7" s="773">
        <f>AVERAGE(J31:M31)</f>
        <v>851.15705782502414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0.9233651441423022</v>
      </c>
      <c r="G8" s="776"/>
      <c r="H8" s="775">
        <f>AVERAGE(D15:O15,P15:Q15)</f>
        <v>0.90430048514328809</v>
      </c>
      <c r="I8" s="776"/>
      <c r="J8" s="775">
        <f>AVERAGE(D32:E32,G32:H32)</f>
        <v>0.94237299517759143</v>
      </c>
      <c r="K8" s="776"/>
      <c r="L8" s="775">
        <f>AVERAGE(J32:M32)</f>
        <v>0.97108359960356228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137.50350140056022</v>
      </c>
      <c r="E13" s="19">
        <v>113.91093337919965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90.861826625386996</v>
      </c>
      <c r="K13" s="19">
        <v>76.72039473684211</v>
      </c>
      <c r="L13" s="19">
        <v>81.439867369949923</v>
      </c>
      <c r="M13" s="19">
        <v>83.556062775987584</v>
      </c>
      <c r="N13" s="19">
        <v>87.556695967860833</v>
      </c>
      <c r="O13" s="19">
        <v>117.1875</v>
      </c>
      <c r="P13" s="19">
        <v>213.49988344988344</v>
      </c>
      <c r="Q13" s="21">
        <v>150</v>
      </c>
    </row>
    <row r="14" spans="2:17" ht="39.9" customHeight="1">
      <c r="B14" s="750"/>
      <c r="C14" s="14" t="s">
        <v>162</v>
      </c>
      <c r="D14" s="19">
        <v>129.30145053424727</v>
      </c>
      <c r="E14" s="19">
        <v>103.64097781220971</v>
      </c>
      <c r="F14" s="19">
        <v>97.539718656509393</v>
      </c>
      <c r="G14" s="19">
        <v>287.49978838565539</v>
      </c>
      <c r="H14" s="19">
        <v>206.27335098790002</v>
      </c>
      <c r="I14" s="19">
        <v>81.036125979192306</v>
      </c>
      <c r="J14" s="19">
        <v>80.836951338308083</v>
      </c>
      <c r="K14" s="19">
        <v>65.652806378357553</v>
      </c>
      <c r="L14" s="19">
        <v>70.548021738865003</v>
      </c>
      <c r="M14" s="19">
        <v>76.556480567735676</v>
      </c>
      <c r="N14" s="19">
        <v>79.850602786494193</v>
      </c>
      <c r="O14" s="19">
        <v>97.787751738626653</v>
      </c>
      <c r="P14" s="19">
        <v>196.84415075665083</v>
      </c>
      <c r="Q14" s="9">
        <v>153.47393939393899</v>
      </c>
    </row>
    <row r="15" spans="2:17" ht="39.9" customHeight="1">
      <c r="B15" s="751"/>
      <c r="C15" s="373" t="s">
        <v>163</v>
      </c>
      <c r="D15" s="10">
        <f t="shared" ref="D15:Q15" si="0">D14/D13</f>
        <v>0.94035023993738431</v>
      </c>
      <c r="E15" s="10">
        <f t="shared" si="0"/>
        <v>0.90984223144935406</v>
      </c>
      <c r="F15" s="10">
        <f t="shared" si="0"/>
        <v>0.82402965971416586</v>
      </c>
      <c r="G15" s="10">
        <f t="shared" si="0"/>
        <v>0.9142575367258976</v>
      </c>
      <c r="H15" s="10">
        <f t="shared" si="0"/>
        <v>0.94510698998092357</v>
      </c>
      <c r="I15" s="10">
        <f t="shared" si="0"/>
        <v>0.90713229055588207</v>
      </c>
      <c r="J15" s="10">
        <f t="shared" si="0"/>
        <v>0.88966900997477916</v>
      </c>
      <c r="K15" s="10">
        <f t="shared" si="0"/>
        <v>0.8557412485109418</v>
      </c>
      <c r="L15" s="10">
        <f t="shared" si="0"/>
        <v>0.8662590450742329</v>
      </c>
      <c r="M15" s="10">
        <f t="shared" si="0"/>
        <v>0.9162289129513238</v>
      </c>
      <c r="N15" s="10">
        <f t="shared" si="0"/>
        <v>0.91198739175590526</v>
      </c>
      <c r="O15" s="10">
        <f t="shared" si="0"/>
        <v>0.83445548150294746</v>
      </c>
      <c r="P15" s="375">
        <f t="shared" si="0"/>
        <v>0.92198715791270047</v>
      </c>
      <c r="Q15" s="11">
        <f t="shared" si="0"/>
        <v>1.0231595959595934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0.4548611111111111</v>
      </c>
    </row>
    <row r="17" spans="2:23" ht="22.8" customHeight="1">
      <c r="B17" s="753"/>
      <c r="C17" s="373" t="s">
        <v>36</v>
      </c>
      <c r="D17" s="12">
        <v>0.62222222222222212</v>
      </c>
      <c r="E17" s="12">
        <v>0.55624999999999991</v>
      </c>
      <c r="F17" s="12">
        <v>0.56249999999999989</v>
      </c>
      <c r="G17" s="12">
        <v>0.51388888888888884</v>
      </c>
      <c r="H17" s="12">
        <v>0.56111111111111112</v>
      </c>
      <c r="I17" s="12">
        <v>0.6201388888888888</v>
      </c>
      <c r="J17" s="12">
        <v>0.69166666666666665</v>
      </c>
      <c r="K17" s="12">
        <v>0.63819444444444429</v>
      </c>
      <c r="L17" s="12">
        <v>0.93819444444444433</v>
      </c>
      <c r="M17" s="12">
        <v>0.91111111111111098</v>
      </c>
      <c r="N17" s="12">
        <v>0.96666666666666667</v>
      </c>
      <c r="O17" s="22">
        <v>0.84097222222222223</v>
      </c>
      <c r="P17" s="12">
        <v>0.50069444444444433</v>
      </c>
      <c r="Q17" s="376">
        <v>0.55208333333333337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18.666666666666668</v>
      </c>
      <c r="E22" s="380">
        <v>17.833333333333332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18.600000000000001</v>
      </c>
      <c r="K22" s="380">
        <v>18.399999999999999</v>
      </c>
      <c r="L22" s="380">
        <v>17.666666666666668</v>
      </c>
      <c r="M22" s="380">
        <v>18.428571428571427</v>
      </c>
      <c r="N22" s="380">
        <v>17.2</v>
      </c>
      <c r="O22" s="380">
        <v>13</v>
      </c>
      <c r="P22" s="380">
        <v>11.5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128.53113830613827</v>
      </c>
      <c r="E31" s="8">
        <v>846.60189321891517</v>
      </c>
      <c r="F31" s="8">
        <v>0</v>
      </c>
      <c r="G31" s="8">
        <v>918.11259920634802</v>
      </c>
      <c r="H31" s="389">
        <v>1025.0552795781443</v>
      </c>
      <c r="I31" s="388">
        <v>0</v>
      </c>
      <c r="J31" s="8">
        <v>1004.0000000000036</v>
      </c>
      <c r="K31" s="8">
        <v>614.69999999999914</v>
      </c>
      <c r="L31" s="8">
        <v>891.11428571723025</v>
      </c>
      <c r="M31" s="389">
        <v>894.81394558286343</v>
      </c>
      <c r="N31" s="372"/>
      <c r="O31" s="372"/>
      <c r="P31" s="372"/>
      <c r="Q31" s="372"/>
    </row>
    <row r="32" spans="2:23" ht="39.9" customHeight="1">
      <c r="B32" s="751"/>
      <c r="C32" s="670" t="s">
        <v>163</v>
      </c>
      <c r="D32" s="390">
        <f t="shared" ref="D32:M32" si="1">D31/D30</f>
        <v>0.58423244684608311</v>
      </c>
      <c r="E32" s="10">
        <f t="shared" si="1"/>
        <v>1.0261841129926244</v>
      </c>
      <c r="F32" s="10">
        <f t="shared" si="1"/>
        <v>0</v>
      </c>
      <c r="G32" s="10">
        <f t="shared" si="1"/>
        <v>1.0201251102292757</v>
      </c>
      <c r="H32" s="10">
        <f t="shared" si="1"/>
        <v>1.1389503106423826</v>
      </c>
      <c r="I32" s="388">
        <f t="shared" si="1"/>
        <v>0</v>
      </c>
      <c r="J32" s="10">
        <f t="shared" si="1"/>
        <v>1.2169696969697015</v>
      </c>
      <c r="K32" s="10">
        <f t="shared" si="1"/>
        <v>0.68299999999999905</v>
      </c>
      <c r="L32" s="10">
        <f t="shared" si="1"/>
        <v>0.99012698413025579</v>
      </c>
      <c r="M32" s="11">
        <f t="shared" si="1"/>
        <v>0.99423771731429267</v>
      </c>
      <c r="N32" s="372"/>
      <c r="O32" s="372"/>
      <c r="P32" s="372"/>
      <c r="Q32" s="372"/>
    </row>
    <row r="33" spans="2:17" ht="25.8" customHeight="1">
      <c r="B33" s="752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3156.0000000000114</v>
      </c>
      <c r="H33" s="376">
        <v>0.17361111111111113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2"/>
      <c r="O33" s="372"/>
      <c r="P33" s="372"/>
      <c r="Q33" s="372"/>
    </row>
    <row r="34" spans="2:17" ht="25.8" customHeight="1">
      <c r="B34" s="753"/>
      <c r="C34" s="670" t="s">
        <v>36</v>
      </c>
      <c r="D34" s="391">
        <v>0.41319444444444442</v>
      </c>
      <c r="E34" s="12">
        <v>0.35069444444444442</v>
      </c>
      <c r="F34" s="12">
        <v>0</v>
      </c>
      <c r="G34" s="12">
        <v>1102.6666666666647</v>
      </c>
      <c r="H34" s="376">
        <v>0.47361111111111115</v>
      </c>
      <c r="I34" s="23">
        <v>0</v>
      </c>
      <c r="J34" s="12">
        <v>0.73263888888888884</v>
      </c>
      <c r="K34" s="12">
        <v>0.78125</v>
      </c>
      <c r="L34" s="12">
        <v>46194.03125</v>
      </c>
      <c r="M34" s="13">
        <v>46194.013888888891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71" sqref="N7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73629</v>
      </c>
      <c r="F1" s="281" t="s">
        <v>3</v>
      </c>
      <c r="G1" s="282">
        <f>SUM(H5:H124)</f>
        <v>1390782.9336363636</v>
      </c>
      <c r="H1" s="283" t="s">
        <v>1539</v>
      </c>
      <c r="I1" s="284">
        <f>+J16+J64+J24+J38+J51+J81+J100+J91+J57+J124+J111</f>
        <v>47.578571428571429</v>
      </c>
      <c r="J1" s="852" t="s">
        <v>1540</v>
      </c>
      <c r="K1" s="853"/>
      <c r="L1" s="854"/>
      <c r="M1" s="852" t="s">
        <v>1423</v>
      </c>
      <c r="N1" s="853"/>
      <c r="O1" s="853"/>
      <c r="P1" s="853"/>
      <c r="Q1" s="853"/>
      <c r="R1" s="854"/>
    </row>
    <row r="2" spans="1:18" ht="26.25" customHeight="1" thickBot="1">
      <c r="A2" s="858" t="s">
        <v>1541</v>
      </c>
      <c r="B2" s="859"/>
      <c r="C2" s="286"/>
      <c r="D2" s="676" t="s">
        <v>1431</v>
      </c>
      <c r="E2" s="287">
        <f>AVERAGE(L16,L24,L38,L51,L100,L111,L91)</f>
        <v>606.40354277270421</v>
      </c>
      <c r="F2" s="288" t="s">
        <v>40</v>
      </c>
      <c r="G2" s="289">
        <f>G1/E1</f>
        <v>18.889064548430152</v>
      </c>
      <c r="H2" s="290" t="s">
        <v>1542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1433</v>
      </c>
      <c r="B3" s="862" t="s">
        <v>1543</v>
      </c>
      <c r="C3" s="678"/>
      <c r="D3" s="863" t="s">
        <v>1435</v>
      </c>
      <c r="E3" s="863"/>
      <c r="F3" s="864" t="s">
        <v>43</v>
      </c>
      <c r="G3" s="865" t="s">
        <v>1544</v>
      </c>
      <c r="H3" s="949" t="s">
        <v>1545</v>
      </c>
      <c r="I3" s="866" t="s">
        <v>1437</v>
      </c>
      <c r="J3" s="868" t="s">
        <v>1441</v>
      </c>
      <c r="K3" s="870" t="s">
        <v>1439</v>
      </c>
      <c r="L3" s="872" t="s">
        <v>1431</v>
      </c>
      <c r="M3" s="874" t="s">
        <v>48</v>
      </c>
      <c r="N3" s="874"/>
      <c r="O3" s="868" t="s">
        <v>106</v>
      </c>
      <c r="P3" s="834" t="s">
        <v>1445</v>
      </c>
      <c r="Q3" s="868" t="s">
        <v>1447</v>
      </c>
      <c r="R3" s="868"/>
    </row>
    <row r="4" spans="1:18" ht="15.75" customHeight="1">
      <c r="A4" s="861"/>
      <c r="B4" s="862"/>
      <c r="C4" s="678"/>
      <c r="D4" s="863"/>
      <c r="E4" s="863"/>
      <c r="F4" s="864"/>
      <c r="G4" s="865"/>
      <c r="H4" s="949"/>
      <c r="I4" s="867"/>
      <c r="J4" s="869"/>
      <c r="K4" s="871"/>
      <c r="L4" s="873"/>
      <c r="M4" s="681" t="s">
        <v>50</v>
      </c>
      <c r="N4" s="681" t="s">
        <v>51</v>
      </c>
      <c r="O4" s="869"/>
      <c r="P4" s="835"/>
      <c r="Q4" s="292" t="s">
        <v>1452</v>
      </c>
      <c r="R4" s="292" t="s">
        <v>1546</v>
      </c>
    </row>
    <row r="5" spans="1:18">
      <c r="A5" s="842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656</v>
      </c>
      <c r="H5" s="296">
        <f>F5*G5</f>
        <v>16819.84</v>
      </c>
      <c r="I5" s="679"/>
      <c r="J5" s="297">
        <v>10</v>
      </c>
      <c r="K5" s="298">
        <f t="shared" ref="K5:K7" si="0">G5/P5*60</f>
        <v>1574.3999999999955</v>
      </c>
      <c r="L5" s="299">
        <f t="shared" ref="L5:L7" si="1">K5/J5</f>
        <v>157.43999999999954</v>
      </c>
      <c r="M5" s="300">
        <v>0.4548611111111111</v>
      </c>
      <c r="N5" s="300">
        <v>0.47222222222222227</v>
      </c>
      <c r="O5" s="292">
        <v>5</v>
      </c>
      <c r="P5" s="673">
        <f t="shared" ref="P5:P7" si="2">(N5-M5)*24*60</f>
        <v>25.000000000000071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75"/>
      <c r="F6" s="476">
        <v>29.85</v>
      </c>
      <c r="G6" s="678">
        <v>1641</v>
      </c>
      <c r="H6" s="296">
        <f t="shared" ref="H6:H15" si="3">F6*G6</f>
        <v>48983.850000000006</v>
      </c>
      <c r="I6" s="679"/>
      <c r="J6" s="297">
        <v>12</v>
      </c>
      <c r="K6" s="298">
        <f t="shared" si="0"/>
        <v>1790.1818181818142</v>
      </c>
      <c r="L6" s="299">
        <f t="shared" si="1"/>
        <v>149.18181818181785</v>
      </c>
      <c r="M6" s="300">
        <v>0.47569444444444442</v>
      </c>
      <c r="N6" s="300">
        <v>0.51388888888888895</v>
      </c>
      <c r="O6" s="292">
        <v>5</v>
      </c>
      <c r="P6" s="673">
        <f t="shared" si="2"/>
        <v>55.000000000000128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75"/>
      <c r="F7" s="476">
        <v>29.52</v>
      </c>
      <c r="G7" s="678">
        <v>1538</v>
      </c>
      <c r="H7" s="296">
        <f t="shared" si="3"/>
        <v>45401.760000000002</v>
      </c>
      <c r="I7" s="679"/>
      <c r="J7" s="297">
        <v>12</v>
      </c>
      <c r="K7" s="298">
        <f t="shared" si="0"/>
        <v>1845.5999999999947</v>
      </c>
      <c r="L7" s="299">
        <f t="shared" si="1"/>
        <v>153.79999999999956</v>
      </c>
      <c r="M7" s="300">
        <v>0.51736111111111105</v>
      </c>
      <c r="N7" s="300">
        <v>0.55208333333333337</v>
      </c>
      <c r="O7" s="292">
        <v>5</v>
      </c>
      <c r="P7" s="673">
        <f t="shared" si="2"/>
        <v>50.000000000000142</v>
      </c>
      <c r="Q7" s="301"/>
      <c r="R7" s="301"/>
    </row>
    <row r="8" spans="1:18">
      <c r="A8" s="842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842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842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842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843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843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843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844"/>
      <c r="B16" s="474">
        <v>0</v>
      </c>
      <c r="C16" s="293" t="s">
        <v>1548</v>
      </c>
      <c r="D16" s="827" t="s">
        <v>1460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1736.7272727272682</v>
      </c>
      <c r="L16" s="309">
        <f>AVERAGE(L5:L15)</f>
        <v>153.47393939393899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1641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1641.0000000000002</v>
      </c>
      <c r="L17" s="299">
        <f>K17/J17</f>
        <v>164.10000000000002</v>
      </c>
      <c r="M17" s="300">
        <v>0.17361111111111113</v>
      </c>
      <c r="N17" s="300">
        <v>0.21527777777777779</v>
      </c>
      <c r="O17" s="292">
        <v>10</v>
      </c>
      <c r="P17" s="673">
        <f>(N17-M17)*24*60</f>
        <v>59.999999999999986</v>
      </c>
      <c r="Q17" s="292"/>
      <c r="R17" s="292"/>
    </row>
    <row r="18" spans="1:18" ht="15.75" customHeight="1">
      <c r="A18" s="845"/>
      <c r="B18" s="474">
        <v>0</v>
      </c>
      <c r="C18" s="701"/>
      <c r="D18" s="312" t="s">
        <v>193</v>
      </c>
      <c r="E18" s="312"/>
      <c r="F18" s="476" t="s">
        <v>133</v>
      </c>
      <c r="G18" s="677">
        <v>1538</v>
      </c>
      <c r="H18" s="296">
        <f t="shared" si="4"/>
        <v>0</v>
      </c>
      <c r="I18" s="679"/>
      <c r="J18" s="297">
        <v>10</v>
      </c>
      <c r="K18" s="298">
        <f t="shared" si="5"/>
        <v>1677.8181818181806</v>
      </c>
      <c r="L18" s="299">
        <f t="shared" ref="L18:L20" si="6">K18/J18</f>
        <v>167.78181818181807</v>
      </c>
      <c r="M18" s="300">
        <v>0.21875</v>
      </c>
      <c r="N18" s="300">
        <v>0.25694444444444448</v>
      </c>
      <c r="O18" s="292">
        <v>5</v>
      </c>
      <c r="P18" s="673">
        <f t="shared" ref="P18:P20" si="7">(N18-M18)*24*60</f>
        <v>55.000000000000043</v>
      </c>
      <c r="Q18" s="301"/>
      <c r="R18" s="301"/>
    </row>
    <row r="19" spans="1:18" ht="15.75" customHeight="1">
      <c r="A19" s="845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1228</v>
      </c>
      <c r="H19" s="296">
        <f t="shared" si="4"/>
        <v>44760.600000000006</v>
      </c>
      <c r="I19" s="679"/>
      <c r="J19" s="297">
        <v>13</v>
      </c>
      <c r="K19" s="298">
        <f t="shared" si="5"/>
        <v>1473.6000000000004</v>
      </c>
      <c r="L19" s="299">
        <f t="shared" si="6"/>
        <v>113.35384615384618</v>
      </c>
      <c r="M19" s="300">
        <v>0.26041666666666669</v>
      </c>
      <c r="N19" s="300">
        <v>0.2951388888888889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846"/>
      <c r="B20" s="474" t="s">
        <v>131</v>
      </c>
      <c r="C20" s="701"/>
      <c r="D20" s="312" t="s">
        <v>818</v>
      </c>
      <c r="E20" s="312"/>
      <c r="F20" s="476">
        <v>30.13</v>
      </c>
      <c r="G20" s="677">
        <v>3410</v>
      </c>
      <c r="H20" s="296">
        <f t="shared" si="4"/>
        <v>102743.3</v>
      </c>
      <c r="I20" s="679"/>
      <c r="J20" s="297">
        <v>18</v>
      </c>
      <c r="K20" s="298">
        <f t="shared" si="5"/>
        <v>1240.0000000000002</v>
      </c>
      <c r="L20" s="299">
        <f t="shared" si="6"/>
        <v>68.8888888888889</v>
      </c>
      <c r="M20" s="300">
        <v>0.2986111111111111</v>
      </c>
      <c r="N20" s="300">
        <v>0.41319444444444442</v>
      </c>
      <c r="O20" s="292">
        <v>5</v>
      </c>
      <c r="P20" s="673">
        <f t="shared" si="7"/>
        <v>164.99999999999997</v>
      </c>
      <c r="Q20" s="301">
        <v>0.4201388888888889</v>
      </c>
      <c r="R20" s="301">
        <v>0.4513888888888889</v>
      </c>
    </row>
    <row r="21" spans="1:18" ht="15.75" customHeight="1">
      <c r="A21" s="846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846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846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847"/>
      <c r="B24" s="474">
        <v>0</v>
      </c>
      <c r="C24" s="6" t="s">
        <v>1550</v>
      </c>
      <c r="D24" s="827" t="s">
        <v>1460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1508.1045454545454</v>
      </c>
      <c r="L24" s="309">
        <f>AVERAGE(L17:L23)</f>
        <v>128.53113830613827</v>
      </c>
      <c r="M24" s="300"/>
      <c r="N24" s="300"/>
      <c r="O24" s="292"/>
      <c r="P24" s="292"/>
      <c r="Q24" s="292"/>
      <c r="R24" s="292"/>
    </row>
    <row r="25" spans="1:18">
      <c r="A25" s="836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703</v>
      </c>
      <c r="H25" s="296">
        <f t="shared" ref="H25:H37" si="8">F25*G25</f>
        <v>10566.09</v>
      </c>
      <c r="I25" s="679"/>
      <c r="J25" s="297">
        <v>4</v>
      </c>
      <c r="K25" s="298">
        <f t="shared" ref="K25:K28" si="9">G25/P25*60</f>
        <v>2812.0000000000027</v>
      </c>
      <c r="L25" s="299">
        <f t="shared" ref="L25:L28" si="10">K25/J25</f>
        <v>703.00000000000068</v>
      </c>
      <c r="M25" s="300">
        <v>0.18055555555555555</v>
      </c>
      <c r="N25" s="300">
        <v>0.19097222222222221</v>
      </c>
      <c r="O25" s="292">
        <v>20</v>
      </c>
      <c r="P25" s="673">
        <f t="shared" ref="P25:P28" si="11">(N25-M25)*24*60</f>
        <v>14.999999999999986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78">
        <v>2213</v>
      </c>
      <c r="H26" s="296">
        <f t="shared" si="8"/>
        <v>40232.339999999997</v>
      </c>
      <c r="I26" s="679"/>
      <c r="J26" s="297">
        <v>4</v>
      </c>
      <c r="K26" s="298">
        <f t="shared" si="9"/>
        <v>2825.1063829787236</v>
      </c>
      <c r="L26" s="299">
        <f t="shared" si="10"/>
        <v>706.27659574468089</v>
      </c>
      <c r="M26" s="300">
        <v>0.20486111111111113</v>
      </c>
      <c r="N26" s="300">
        <v>0.23750000000000002</v>
      </c>
      <c r="O26" s="292">
        <v>20</v>
      </c>
      <c r="P26" s="673">
        <f t="shared" si="11"/>
        <v>46.999999999999993</v>
      </c>
      <c r="Q26" s="301">
        <v>0.23750000000000002</v>
      </c>
      <c r="R26" s="301">
        <v>0.27916666666666667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78">
        <v>1252</v>
      </c>
      <c r="H27" s="296">
        <f t="shared" si="8"/>
        <v>23199.56</v>
      </c>
      <c r="I27" s="679"/>
      <c r="J27" s="297">
        <v>3</v>
      </c>
      <c r="K27" s="298">
        <f t="shared" si="9"/>
        <v>2889.2307692307709</v>
      </c>
      <c r="L27" s="299">
        <f t="shared" si="10"/>
        <v>963.07692307692366</v>
      </c>
      <c r="M27" s="300">
        <v>0.29305555555555557</v>
      </c>
      <c r="N27" s="300">
        <v>0.31111111111111112</v>
      </c>
      <c r="O27" s="292">
        <v>25</v>
      </c>
      <c r="P27" s="673">
        <f t="shared" si="11"/>
        <v>25.999999999999986</v>
      </c>
      <c r="Q27" s="301"/>
      <c r="R27" s="301"/>
    </row>
    <row r="28" spans="1:18">
      <c r="A28" s="836"/>
      <c r="B28" s="474" t="s">
        <v>131</v>
      </c>
      <c r="C28" s="701"/>
      <c r="D28" s="312" t="s">
        <v>1553</v>
      </c>
      <c r="E28" s="317"/>
      <c r="F28" s="476">
        <v>24.93</v>
      </c>
      <c r="G28" s="678">
        <v>1876</v>
      </c>
      <c r="H28" s="296">
        <f t="shared" si="8"/>
        <v>46768.68</v>
      </c>
      <c r="I28" s="679"/>
      <c r="J28" s="297">
        <v>3</v>
      </c>
      <c r="K28" s="298">
        <f t="shared" si="9"/>
        <v>3042.1621621621662</v>
      </c>
      <c r="L28" s="299">
        <f t="shared" si="10"/>
        <v>1014.0540540540554</v>
      </c>
      <c r="M28" s="300">
        <v>0.32500000000000001</v>
      </c>
      <c r="N28" s="300">
        <v>0.35069444444444442</v>
      </c>
      <c r="O28" s="292">
        <v>20</v>
      </c>
      <c r="P28" s="673">
        <f t="shared" si="11"/>
        <v>36.99999999999995</v>
      </c>
      <c r="Q28" s="301"/>
      <c r="R28" s="301"/>
    </row>
    <row r="29" spans="1:18">
      <c r="A29" s="836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836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836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836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836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2892.1248285929159</v>
      </c>
      <c r="L38" s="309">
        <f>AVERAGE(L25:L37)</f>
        <v>846.60189321891517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8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8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8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8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8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8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8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1460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755</v>
      </c>
      <c r="H52" s="296">
        <f>F52*G52</f>
        <v>13725.9</v>
      </c>
      <c r="I52" s="679"/>
      <c r="J52" s="297">
        <v>3</v>
      </c>
      <c r="K52" s="298">
        <f>G52/P52*60</f>
        <v>3235.7142857142785</v>
      </c>
      <c r="L52" s="299">
        <f>K52/J52</f>
        <v>1078.5714285714262</v>
      </c>
      <c r="M52" s="300">
        <v>0.2986111111111111</v>
      </c>
      <c r="N52" s="300">
        <v>0.30833333333333335</v>
      </c>
      <c r="O52" s="298">
        <v>10</v>
      </c>
      <c r="P52" s="673">
        <f>(N52-M52)*24*60</f>
        <v>14.00000000000003</v>
      </c>
      <c r="Q52" s="301"/>
      <c r="R52" s="301"/>
    </row>
    <row r="53" spans="1:18" ht="15.6" customHeight="1">
      <c r="A53" s="825"/>
      <c r="B53" s="474" t="s">
        <v>131</v>
      </c>
      <c r="C53" s="701"/>
      <c r="D53" s="315" t="s">
        <v>110</v>
      </c>
      <c r="E53" s="331"/>
      <c r="F53" s="476">
        <v>25.03</v>
      </c>
      <c r="G53" s="302">
        <v>473</v>
      </c>
      <c r="H53" s="296">
        <f t="shared" ref="H53:H116" si="13">F53*G53</f>
        <v>11839.19</v>
      </c>
      <c r="I53" s="679"/>
      <c r="J53" s="297">
        <v>4</v>
      </c>
      <c r="K53" s="298">
        <f t="shared" ref="K53:K57" si="14">G53/P53*60</f>
        <v>3547.5000000000127</v>
      </c>
      <c r="L53" s="299">
        <f t="shared" ref="L53:L57" si="15">K53/J53</f>
        <v>886.87500000000318</v>
      </c>
      <c r="M53" s="300">
        <v>0.32222222222222224</v>
      </c>
      <c r="N53" s="300">
        <v>0.32777777777777778</v>
      </c>
      <c r="O53" s="298">
        <v>20</v>
      </c>
      <c r="P53" s="673">
        <f t="shared" ref="P53:P57" si="16">(N53-M53)*24*60</f>
        <v>7.9999999999999716</v>
      </c>
      <c r="Q53" s="301"/>
      <c r="R53" s="301"/>
    </row>
    <row r="54" spans="1:18" ht="15.6" customHeight="1">
      <c r="A54" s="825"/>
      <c r="B54" s="474" t="s">
        <v>131</v>
      </c>
      <c r="C54" s="701"/>
      <c r="D54" s="315" t="s">
        <v>111</v>
      </c>
      <c r="E54" s="675"/>
      <c r="F54" s="476">
        <v>24.82</v>
      </c>
      <c r="G54" s="302">
        <v>644</v>
      </c>
      <c r="H54" s="296">
        <f t="shared" si="13"/>
        <v>15984.08</v>
      </c>
      <c r="I54" s="679"/>
      <c r="J54" s="297">
        <v>4</v>
      </c>
      <c r="K54" s="298">
        <f t="shared" si="14"/>
        <v>3219.9999999999686</v>
      </c>
      <c r="L54" s="299">
        <f t="shared" si="15"/>
        <v>804.99999999999216</v>
      </c>
      <c r="M54" s="300">
        <v>0.34166666666666662</v>
      </c>
      <c r="N54" s="300">
        <v>0.35000000000000003</v>
      </c>
      <c r="O54" s="298">
        <v>20</v>
      </c>
      <c r="P54" s="673">
        <f t="shared" si="16"/>
        <v>12.000000000000117</v>
      </c>
      <c r="Q54" s="301"/>
      <c r="R54" s="301"/>
    </row>
    <row r="55" spans="1:18" ht="15.6" customHeight="1">
      <c r="A55" s="825"/>
      <c r="B55" s="474" t="s">
        <v>131</v>
      </c>
      <c r="C55" s="701"/>
      <c r="D55" s="315" t="s">
        <v>112</v>
      </c>
      <c r="E55" s="317"/>
      <c r="F55" s="476">
        <v>30</v>
      </c>
      <c r="G55" s="302">
        <v>903</v>
      </c>
      <c r="H55" s="296">
        <f t="shared" si="13"/>
        <v>27090</v>
      </c>
      <c r="I55" s="679"/>
      <c r="J55" s="297">
        <v>4</v>
      </c>
      <c r="K55" s="298">
        <f t="shared" si="14"/>
        <v>3386.2499999999955</v>
      </c>
      <c r="L55" s="299">
        <f t="shared" si="15"/>
        <v>846.56249999999886</v>
      </c>
      <c r="M55" s="300">
        <v>0.36388888888888887</v>
      </c>
      <c r="N55" s="300">
        <v>0.375</v>
      </c>
      <c r="O55" s="298">
        <v>20</v>
      </c>
      <c r="P55" s="673">
        <f t="shared" si="16"/>
        <v>16.000000000000021</v>
      </c>
      <c r="Q55" s="301">
        <v>0.375</v>
      </c>
      <c r="R55" s="301">
        <v>0.41666666666666669</v>
      </c>
    </row>
    <row r="56" spans="1:18" ht="15.6" customHeight="1">
      <c r="A56" s="825"/>
      <c r="B56" s="474" t="s">
        <v>131</v>
      </c>
      <c r="C56" s="701"/>
      <c r="D56" s="316" t="s">
        <v>1556</v>
      </c>
      <c r="E56" s="317"/>
      <c r="F56" s="476">
        <v>23.72</v>
      </c>
      <c r="G56" s="302">
        <v>526</v>
      </c>
      <c r="H56" s="296">
        <f t="shared" si="13"/>
        <v>12476.72</v>
      </c>
      <c r="I56" s="679"/>
      <c r="J56" s="297">
        <v>4</v>
      </c>
      <c r="K56" s="298">
        <f t="shared" si="14"/>
        <v>3156.0000000000114</v>
      </c>
      <c r="L56" s="299">
        <f t="shared" si="15"/>
        <v>789.00000000000284</v>
      </c>
      <c r="M56" s="300">
        <v>0.43055555555555558</v>
      </c>
      <c r="N56" s="300">
        <v>0.4375</v>
      </c>
      <c r="O56" s="298">
        <v>25</v>
      </c>
      <c r="P56" s="673">
        <f t="shared" si="16"/>
        <v>9.9999999999999645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1654</v>
      </c>
      <c r="H57" s="296">
        <f t="shared" si="13"/>
        <v>28233.78</v>
      </c>
      <c r="I57" s="679"/>
      <c r="J57" s="297">
        <v>3</v>
      </c>
      <c r="K57" s="298">
        <f t="shared" si="14"/>
        <v>3307.9999999999941</v>
      </c>
      <c r="L57" s="299">
        <f t="shared" si="15"/>
        <v>1102.6666666666647</v>
      </c>
      <c r="M57" s="300">
        <v>0.4513888888888889</v>
      </c>
      <c r="N57" s="300">
        <v>0.47222222222222227</v>
      </c>
      <c r="O57" s="298">
        <v>20</v>
      </c>
      <c r="P57" s="673">
        <f t="shared" si="16"/>
        <v>30.000000000000053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825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825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825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825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826"/>
      <c r="B64" s="474">
        <v>0</v>
      </c>
      <c r="C64" s="6" t="s">
        <v>1558</v>
      </c>
      <c r="D64" s="827" t="s">
        <v>1460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3308.9107142857101</v>
      </c>
      <c r="L64" s="309">
        <f>AVERAGE(L52:L63)</f>
        <v>918.11259920634802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496</v>
      </c>
      <c r="H65" s="296">
        <f>F65*G65</f>
        <v>11051.781818181818</v>
      </c>
      <c r="I65" s="679"/>
      <c r="J65" s="297">
        <v>4</v>
      </c>
      <c r="K65" s="298">
        <f t="shared" ref="K65:K72" si="17">G65/P65*60</f>
        <v>3306.6666666666783</v>
      </c>
      <c r="L65" s="299">
        <f t="shared" ref="L65:L72" si="18">K65/J65</f>
        <v>826.66666666666958</v>
      </c>
      <c r="M65" s="300">
        <v>0.17361111111111113</v>
      </c>
      <c r="N65" s="300">
        <v>0.17986111111111111</v>
      </c>
      <c r="O65" s="298">
        <v>10</v>
      </c>
      <c r="P65" s="673">
        <f>(N65-M65)*24*60</f>
        <v>8.999999999999968</v>
      </c>
      <c r="Q65" s="301"/>
      <c r="R65" s="301"/>
    </row>
    <row r="66" spans="1:18" ht="15.6" customHeight="1">
      <c r="A66" s="829"/>
      <c r="B66" s="474" t="s">
        <v>131</v>
      </c>
      <c r="C66" s="701"/>
      <c r="D66" s="316" t="s">
        <v>115</v>
      </c>
      <c r="E66" s="331"/>
      <c r="F66" s="476">
        <v>18.18</v>
      </c>
      <c r="G66" s="302">
        <v>1178</v>
      </c>
      <c r="H66" s="296">
        <f t="shared" ref="H66:H74" si="19">F66*G66</f>
        <v>21416.04</v>
      </c>
      <c r="I66" s="679"/>
      <c r="J66" s="297">
        <v>3</v>
      </c>
      <c r="K66" s="298">
        <f t="shared" si="17"/>
        <v>3212.727272727273</v>
      </c>
      <c r="L66" s="299">
        <f t="shared" si="18"/>
        <v>1070.909090909091</v>
      </c>
      <c r="M66" s="300">
        <v>0.19375000000000001</v>
      </c>
      <c r="N66" s="300">
        <v>0.20902777777777778</v>
      </c>
      <c r="O66" s="298">
        <v>20</v>
      </c>
      <c r="P66" s="673">
        <f t="shared" ref="P66:P72" si="20">(N66-M66)*24*60</f>
        <v>22</v>
      </c>
      <c r="Q66" s="301"/>
      <c r="R66" s="301"/>
    </row>
    <row r="67" spans="1:18" ht="15.6" customHeight="1">
      <c r="A67" s="829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1283</v>
      </c>
      <c r="H67" s="296">
        <f t="shared" si="19"/>
        <v>22954.036363636362</v>
      </c>
      <c r="I67" s="679"/>
      <c r="J67" s="297">
        <v>3</v>
      </c>
      <c r="K67" s="298">
        <f t="shared" si="17"/>
        <v>3207.4999999999955</v>
      </c>
      <c r="L67" s="299">
        <f t="shared" si="18"/>
        <v>1069.1666666666652</v>
      </c>
      <c r="M67" s="300">
        <v>0.22291666666666665</v>
      </c>
      <c r="N67" s="300">
        <v>0.23958333333333334</v>
      </c>
      <c r="O67" s="298">
        <v>20</v>
      </c>
      <c r="P67" s="673">
        <f t="shared" si="20"/>
        <v>24.000000000000036</v>
      </c>
      <c r="Q67" s="301">
        <v>0.23958333333333334</v>
      </c>
      <c r="R67" s="301">
        <v>0.28125</v>
      </c>
    </row>
    <row r="68" spans="1:18" ht="15.6" customHeight="1">
      <c r="A68" s="829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3207</v>
      </c>
      <c r="H68" s="296">
        <f t="shared" si="19"/>
        <v>45814.285714285703</v>
      </c>
      <c r="I68" s="679"/>
      <c r="J68" s="297">
        <v>3</v>
      </c>
      <c r="K68" s="298">
        <f t="shared" si="17"/>
        <v>3206.9999999999986</v>
      </c>
      <c r="L68" s="299">
        <f t="shared" si="18"/>
        <v>1068.9999999999995</v>
      </c>
      <c r="M68" s="300">
        <v>0.2951388888888889</v>
      </c>
      <c r="N68" s="300">
        <v>0.33680555555555558</v>
      </c>
      <c r="O68" s="298">
        <v>25</v>
      </c>
      <c r="P68" s="673">
        <f t="shared" si="20"/>
        <v>60.000000000000028</v>
      </c>
      <c r="Q68" s="301"/>
      <c r="R68" s="301"/>
    </row>
    <row r="69" spans="1:18" ht="15.6" customHeight="1">
      <c r="A69" s="829"/>
      <c r="B69" s="474" t="s">
        <v>131</v>
      </c>
      <c r="C69" s="701"/>
      <c r="D69" s="316" t="s">
        <v>1562</v>
      </c>
      <c r="E69" s="317"/>
      <c r="F69" s="476">
        <v>16.66</v>
      </c>
      <c r="G69" s="302">
        <v>2191</v>
      </c>
      <c r="H69" s="296">
        <f t="shared" si="19"/>
        <v>36502.06</v>
      </c>
      <c r="I69" s="679"/>
      <c r="J69" s="297">
        <v>4</v>
      </c>
      <c r="K69" s="298">
        <f t="shared" si="17"/>
        <v>3206.3414634146334</v>
      </c>
      <c r="L69" s="299">
        <f t="shared" si="18"/>
        <v>801.58536585365835</v>
      </c>
      <c r="M69" s="300">
        <v>0.35069444444444442</v>
      </c>
      <c r="N69" s="300">
        <v>0.37916666666666665</v>
      </c>
      <c r="O69" s="298">
        <v>20</v>
      </c>
      <c r="P69" s="673">
        <f t="shared" si="20"/>
        <v>41.000000000000014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2233</v>
      </c>
      <c r="H70" s="296">
        <f t="shared" si="19"/>
        <v>31328.989999999998</v>
      </c>
      <c r="I70" s="679"/>
      <c r="J70" s="297">
        <v>3</v>
      </c>
      <c r="K70" s="298">
        <f t="shared" si="17"/>
        <v>3267.8048780487793</v>
      </c>
      <c r="L70" s="299">
        <f t="shared" si="18"/>
        <v>1089.2682926829264</v>
      </c>
      <c r="M70" s="300">
        <v>0.39305555555555555</v>
      </c>
      <c r="N70" s="300">
        <v>0.42152777777777778</v>
      </c>
      <c r="O70" s="298">
        <v>20</v>
      </c>
      <c r="P70" s="673">
        <f t="shared" si="20"/>
        <v>41.000000000000014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1563</v>
      </c>
      <c r="E71" s="317"/>
      <c r="F71" s="476">
        <v>25.2</v>
      </c>
      <c r="G71" s="334">
        <v>531</v>
      </c>
      <c r="H71" s="296">
        <f t="shared" si="19"/>
        <v>13381.199999999999</v>
      </c>
      <c r="I71" s="679"/>
      <c r="J71" s="297">
        <v>3</v>
      </c>
      <c r="K71" s="298">
        <f t="shared" si="17"/>
        <v>3539.9999999999814</v>
      </c>
      <c r="L71" s="299">
        <f t="shared" si="18"/>
        <v>1179.9999999999939</v>
      </c>
      <c r="M71" s="300">
        <v>0.43541666666666662</v>
      </c>
      <c r="N71" s="300">
        <v>0.44166666666666665</v>
      </c>
      <c r="O71" s="298">
        <v>20</v>
      </c>
      <c r="P71" s="673">
        <f t="shared" si="20"/>
        <v>9.000000000000048</v>
      </c>
      <c r="Q71" s="301"/>
      <c r="R71" s="301"/>
    </row>
    <row r="72" spans="1:18" ht="15.6" customHeight="1">
      <c r="A72" s="829"/>
      <c r="B72" s="474" t="s">
        <v>131</v>
      </c>
      <c r="C72" s="701"/>
      <c r="D72" s="332" t="s">
        <v>1564</v>
      </c>
      <c r="E72" s="317"/>
      <c r="F72" s="476">
        <v>20.72</v>
      </c>
      <c r="G72" s="302">
        <v>1422</v>
      </c>
      <c r="H72" s="296">
        <f t="shared" si="19"/>
        <v>29463.84</v>
      </c>
      <c r="I72" s="679"/>
      <c r="J72" s="297">
        <v>3</v>
      </c>
      <c r="K72" s="298">
        <f t="shared" si="17"/>
        <v>3281.5384615384532</v>
      </c>
      <c r="L72" s="299">
        <f t="shared" si="18"/>
        <v>1093.8461538461511</v>
      </c>
      <c r="M72" s="300">
        <v>0.45555555555555555</v>
      </c>
      <c r="N72" s="300">
        <v>0.47361111111111115</v>
      </c>
      <c r="O72" s="298">
        <v>20</v>
      </c>
      <c r="P72" s="673">
        <f t="shared" si="20"/>
        <v>26.000000000000068</v>
      </c>
      <c r="Q72" s="301"/>
      <c r="R72" s="301"/>
    </row>
    <row r="73" spans="1:18" ht="15.6" customHeight="1">
      <c r="A73" s="829"/>
      <c r="B73" s="474">
        <v>0</v>
      </c>
      <c r="C73" s="701"/>
      <c r="D73" s="332"/>
      <c r="E73" s="317"/>
      <c r="F73" s="476" t="s">
        <v>133</v>
      </c>
      <c r="G73" s="302">
        <v>1422</v>
      </c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829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830"/>
      <c r="B75" s="474">
        <v>0</v>
      </c>
      <c r="C75" s="6" t="s">
        <v>1565</v>
      </c>
      <c r="D75" s="827" t="s">
        <v>1460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3278.6973427994744</v>
      </c>
      <c r="L75" s="309">
        <f>AVERAGE(L65:L74)</f>
        <v>1025.0552795781443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831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831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831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1460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753</v>
      </c>
      <c r="H82" s="341">
        <f t="shared" ref="H82:H90" si="21">F82*G82</f>
        <v>12966.66</v>
      </c>
      <c r="I82" s="679"/>
      <c r="J82" s="297">
        <v>3</v>
      </c>
      <c r="K82" s="298">
        <f t="shared" ref="K82" si="22">G82/P82*60</f>
        <v>3012.0000000000109</v>
      </c>
      <c r="L82" s="299">
        <f t="shared" ref="L82" si="23">K82/J82</f>
        <v>1004.0000000000036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1551</v>
      </c>
      <c r="D91" s="815" t="s">
        <v>1460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3012.0000000000109</v>
      </c>
      <c r="L91" s="309">
        <f>AVERAGE(L82:L90)</f>
        <v>1004.0000000000036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1362</v>
      </c>
      <c r="H92" s="296">
        <f t="shared" ref="H92:H99" si="25">F92*G92</f>
        <v>33423.479999999996</v>
      </c>
      <c r="I92" s="679"/>
      <c r="J92" s="297">
        <v>3</v>
      </c>
      <c r="K92" s="298">
        <f>G92/P92*60</f>
        <v>2042.9999999999993</v>
      </c>
      <c r="L92" s="299">
        <f t="shared" ref="L92:L93" si="26">K92/J92</f>
        <v>680.99999999999977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1570</v>
      </c>
      <c r="E93" s="335"/>
      <c r="F93" s="476">
        <v>23.27</v>
      </c>
      <c r="G93" s="302">
        <v>914</v>
      </c>
      <c r="H93" s="296">
        <f t="shared" si="25"/>
        <v>21268.78</v>
      </c>
      <c r="I93" s="679"/>
      <c r="J93" s="297">
        <v>4</v>
      </c>
      <c r="K93" s="298">
        <f t="shared" ref="K93" si="27">G93/P93*60</f>
        <v>2193.5999999999935</v>
      </c>
      <c r="L93" s="299">
        <f t="shared" si="26"/>
        <v>548.39999999999839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818"/>
      <c r="B100" s="474">
        <v>0</v>
      </c>
      <c r="C100" s="6" t="s">
        <v>1571</v>
      </c>
      <c r="D100" s="819" t="s">
        <v>1460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2118.2999999999965</v>
      </c>
      <c r="L100" s="309">
        <f>AVERAGE(L92:L99)</f>
        <v>614.69999999999914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985</v>
      </c>
      <c r="H101" s="296">
        <f t="shared" ref="H101:H110" si="28">F101*G101</f>
        <v>24654.550000000003</v>
      </c>
      <c r="I101" s="679"/>
      <c r="J101" s="297">
        <v>4</v>
      </c>
      <c r="K101" s="298">
        <f>G101/P101*60</f>
        <v>2954.9999999999868</v>
      </c>
      <c r="L101" s="299">
        <f t="shared" ref="L101:L105" si="29">K101/J101</f>
        <v>738.7499999999967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1556</v>
      </c>
      <c r="H102" s="296">
        <f t="shared" si="28"/>
        <v>38619.919999999998</v>
      </c>
      <c r="I102" s="679"/>
      <c r="J102" s="297">
        <v>4</v>
      </c>
      <c r="K102" s="298">
        <f t="shared" ref="K102:K105" si="31">G102/P102*60</f>
        <v>3111.9999999999945</v>
      </c>
      <c r="L102" s="299">
        <f t="shared" si="29"/>
        <v>777.99999999999864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821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1716</v>
      </c>
      <c r="H103" s="296">
        <f t="shared" si="28"/>
        <v>51480</v>
      </c>
      <c r="I103" s="679"/>
      <c r="J103" s="297">
        <v>3</v>
      </c>
      <c r="K103" s="298">
        <f t="shared" si="31"/>
        <v>2941.7142857142831</v>
      </c>
      <c r="L103" s="299">
        <f t="shared" si="29"/>
        <v>980.57142857142765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2838</v>
      </c>
      <c r="H104" s="296">
        <f t="shared" si="28"/>
        <v>81081.66</v>
      </c>
      <c r="I104" s="679"/>
      <c r="J104" s="297">
        <v>3</v>
      </c>
      <c r="K104" s="298">
        <f t="shared" si="31"/>
        <v>2837.999999999995</v>
      </c>
      <c r="L104" s="299">
        <f t="shared" si="29"/>
        <v>945.99999999999829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8098</v>
      </c>
      <c r="H105" s="296">
        <f t="shared" si="28"/>
        <v>115685.71428571426</v>
      </c>
      <c r="I105" s="679"/>
      <c r="J105" s="297">
        <v>3</v>
      </c>
      <c r="K105" s="298">
        <f t="shared" si="31"/>
        <v>3036.7500000441905</v>
      </c>
      <c r="L105" s="299">
        <f t="shared" si="29"/>
        <v>1012.2500000147302</v>
      </c>
      <c r="M105" s="300">
        <v>46193.920138888891</v>
      </c>
      <c r="N105" s="300">
        <v>46194.03125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1558</v>
      </c>
      <c r="D111" s="822" t="s">
        <v>1460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2976.6928571516901</v>
      </c>
      <c r="L111" s="309">
        <f>AVERAGE(L101:L110)</f>
        <v>891.11428571723025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1288</v>
      </c>
      <c r="H112" s="341">
        <f t="shared" si="13"/>
        <v>21509.599999999999</v>
      </c>
      <c r="I112" s="679"/>
      <c r="J112" s="297">
        <v>3</v>
      </c>
      <c r="K112" s="298">
        <f t="shared" ref="K112:K118" si="32">G112/P112*60</f>
        <v>3091.1999999999912</v>
      </c>
      <c r="L112" s="299">
        <f t="shared" ref="L112:L118" si="33">K112/J112</f>
        <v>1030.3999999999971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954</v>
      </c>
      <c r="H113" s="341">
        <f t="shared" si="13"/>
        <v>17343.72</v>
      </c>
      <c r="I113" s="679"/>
      <c r="J113" s="297">
        <v>4</v>
      </c>
      <c r="K113" s="298">
        <f t="shared" si="32"/>
        <v>2861.9999999999873</v>
      </c>
      <c r="L113" s="299">
        <f t="shared" si="33"/>
        <v>715.49999999999682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1056</v>
      </c>
      <c r="H114" s="341">
        <f t="shared" si="13"/>
        <v>19198.079999999998</v>
      </c>
      <c r="I114" s="679"/>
      <c r="J114" s="297">
        <v>3</v>
      </c>
      <c r="K114" s="298">
        <f t="shared" si="32"/>
        <v>3168.0000000000114</v>
      </c>
      <c r="L114" s="299">
        <f t="shared" si="33"/>
        <v>1056.0000000000039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5242</v>
      </c>
      <c r="H115" s="341">
        <f t="shared" si="13"/>
        <v>87331.72</v>
      </c>
      <c r="I115" s="679"/>
      <c r="J115" s="297">
        <v>4</v>
      </c>
      <c r="K115" s="298">
        <f t="shared" si="32"/>
        <v>2995.4285714285679</v>
      </c>
      <c r="L115" s="299">
        <f t="shared" si="33"/>
        <v>748.85714285714198</v>
      </c>
      <c r="M115" s="300">
        <v>0.80902777777777779</v>
      </c>
      <c r="N115" s="300">
        <v>0.88194444444444453</v>
      </c>
      <c r="O115" s="292">
        <v>20</v>
      </c>
      <c r="P115" s="673">
        <f t="shared" si="34"/>
        <v>105.00000000000011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1025</v>
      </c>
      <c r="H116" s="341">
        <f t="shared" si="13"/>
        <v>22838.863636363636</v>
      </c>
      <c r="I116" s="679"/>
      <c r="J116" s="297">
        <v>4</v>
      </c>
      <c r="K116" s="298">
        <f t="shared" si="32"/>
        <v>3075.0000000000109</v>
      </c>
      <c r="L116" s="299">
        <f t="shared" si="33"/>
        <v>768.75000000000273</v>
      </c>
      <c r="M116" s="300">
        <v>0.89583333333333337</v>
      </c>
      <c r="N116" s="343">
        <v>0.90972222222222221</v>
      </c>
      <c r="O116" s="292">
        <v>20</v>
      </c>
      <c r="P116" s="673">
        <f t="shared" si="34"/>
        <v>19.999999999999929</v>
      </c>
      <c r="Q116" s="301">
        <v>0.90972222222222221</v>
      </c>
      <c r="R116" s="301">
        <v>0.95138888888888884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3412</v>
      </c>
      <c r="H117" s="341">
        <f t="shared" ref="H117:H123" si="35">F117*G117</f>
        <v>61043.781818181815</v>
      </c>
      <c r="I117" s="679"/>
      <c r="J117" s="297">
        <v>3</v>
      </c>
      <c r="K117" s="298">
        <f t="shared" si="32"/>
        <v>2924.5714286687044</v>
      </c>
      <c r="L117" s="299">
        <f t="shared" si="33"/>
        <v>974.85714288956808</v>
      </c>
      <c r="M117" s="300">
        <v>46193.965277777781</v>
      </c>
      <c r="N117" s="300">
        <v>46194.013888888891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811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5816</v>
      </c>
      <c r="H118" s="341">
        <f t="shared" si="35"/>
        <v>81598.48</v>
      </c>
      <c r="I118" s="679"/>
      <c r="J118" s="297">
        <v>3</v>
      </c>
      <c r="K118" s="298">
        <f t="shared" si="32"/>
        <v>2908</v>
      </c>
      <c r="L118" s="299">
        <f t="shared" si="33"/>
        <v>969.33333333333337</v>
      </c>
      <c r="M118" s="300">
        <v>2.7777777777777776E-2</v>
      </c>
      <c r="N118" s="300">
        <v>0.1111111111111111</v>
      </c>
      <c r="O118" s="298">
        <v>20</v>
      </c>
      <c r="P118" s="673">
        <f t="shared" si="34"/>
        <v>120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811"/>
      <c r="B124" s="293">
        <v>0</v>
      </c>
      <c r="C124" s="6" t="s">
        <v>1565</v>
      </c>
      <c r="D124" s="812" t="s">
        <v>1460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3003.4571428710392</v>
      </c>
      <c r="L124" s="309">
        <f>AVERAGE(L112:L123)</f>
        <v>894.81394558286343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K21" sqref="K2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144073.79999999999</v>
      </c>
      <c r="F1" s="684" t="s">
        <v>3</v>
      </c>
      <c r="G1" s="30">
        <f>SUM(H5:H173)</f>
        <v>5873952.2884727065</v>
      </c>
      <c r="H1" s="699" t="s">
        <v>37</v>
      </c>
      <c r="I1" s="31">
        <f>M17+M30+M43+M56+M69+M82+M95+M108+M121+M134+M147+M160+M173</f>
        <v>197.62857142857141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1421</v>
      </c>
      <c r="Q1" s="938"/>
      <c r="R1" s="938"/>
      <c r="S1" s="938"/>
      <c r="T1" s="938" t="s">
        <v>1423</v>
      </c>
      <c r="U1" s="938"/>
      <c r="V1" s="938"/>
      <c r="W1" s="938"/>
      <c r="X1" s="938"/>
      <c r="Y1" s="938"/>
      <c r="Z1" s="32" t="s">
        <v>1424</v>
      </c>
      <c r="AA1" s="32" t="s">
        <v>1425</v>
      </c>
      <c r="AB1" s="945" t="s">
        <v>1426</v>
      </c>
      <c r="AC1" s="946"/>
      <c r="AD1" s="32" t="s">
        <v>1424</v>
      </c>
      <c r="AE1" s="32" t="s">
        <v>1427</v>
      </c>
      <c r="AF1" s="938" t="s">
        <v>1428</v>
      </c>
      <c r="AG1" s="939"/>
      <c r="AH1" s="939"/>
    </row>
    <row r="2" spans="1:34" ht="26.25" customHeight="1">
      <c r="A2" s="940" t="s">
        <v>1492</v>
      </c>
      <c r="B2" s="940"/>
      <c r="C2" s="700"/>
      <c r="D2" s="700" t="s">
        <v>1431</v>
      </c>
      <c r="E2" s="34">
        <f>AVERAGE(O17,O30,O43,O56,O69,O82,O95,O108,O121,O134,O147,O160,O173)</f>
        <v>121.02832135851938</v>
      </c>
      <c r="F2" s="35" t="s">
        <v>40</v>
      </c>
      <c r="G2" s="36">
        <f>G1/E1</f>
        <v>40.770440485867013</v>
      </c>
      <c r="H2" s="699" t="s">
        <v>41</v>
      </c>
      <c r="I2" s="699">
        <f>COUNT(I5:I173)</f>
        <v>4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939"/>
      <c r="AG2" s="939"/>
      <c r="AH2" s="939"/>
    </row>
    <row r="3" spans="1:34" ht="30.6" customHeight="1">
      <c r="A3" s="879" t="s">
        <v>1433</v>
      </c>
      <c r="B3" s="879" t="s">
        <v>42</v>
      </c>
      <c r="C3" s="936"/>
      <c r="D3" s="879" t="s">
        <v>1435</v>
      </c>
      <c r="E3" s="879"/>
      <c r="F3" s="936" t="s">
        <v>43</v>
      </c>
      <c r="G3" s="928" t="s">
        <v>44</v>
      </c>
      <c r="H3" s="936" t="s">
        <v>45</v>
      </c>
      <c r="I3" s="930" t="s">
        <v>1437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1439</v>
      </c>
      <c r="O3" s="908" t="s">
        <v>1431</v>
      </c>
      <c r="P3" s="934" t="s">
        <v>1441</v>
      </c>
      <c r="Q3" s="908" t="s">
        <v>1431</v>
      </c>
      <c r="R3" s="935" t="s">
        <v>1442</v>
      </c>
      <c r="S3" s="909" t="s">
        <v>1443</v>
      </c>
      <c r="T3" s="928" t="s">
        <v>48</v>
      </c>
      <c r="U3" s="928"/>
      <c r="V3" s="929" t="s">
        <v>49</v>
      </c>
      <c r="W3" s="930" t="s">
        <v>1445</v>
      </c>
      <c r="X3" s="928" t="s">
        <v>1447</v>
      </c>
      <c r="Y3" s="928"/>
      <c r="Z3" s="931" t="s">
        <v>1448</v>
      </c>
      <c r="AA3" s="932"/>
      <c r="AB3" s="941" t="s">
        <v>1449</v>
      </c>
      <c r="AC3" s="942"/>
      <c r="AD3" s="943" t="s">
        <v>1450</v>
      </c>
      <c r="AE3" s="944"/>
      <c r="AF3" s="933" t="s">
        <v>1439</v>
      </c>
      <c r="AG3" s="935" t="s">
        <v>1442</v>
      </c>
      <c r="AH3" s="909" t="s">
        <v>1443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94" t="s">
        <v>50</v>
      </c>
      <c r="U4" s="694" t="s">
        <v>51</v>
      </c>
      <c r="V4" s="928"/>
      <c r="W4" s="930"/>
      <c r="X4" s="684" t="s">
        <v>1452</v>
      </c>
      <c r="Y4" s="684" t="s">
        <v>36</v>
      </c>
      <c r="Z4" s="694" t="s">
        <v>1453</v>
      </c>
      <c r="AA4" s="694" t="s">
        <v>1454</v>
      </c>
      <c r="AB4" s="942"/>
      <c r="AC4" s="942"/>
      <c r="AD4" s="694" t="s">
        <v>1455</v>
      </c>
      <c r="AE4" s="39" t="s">
        <v>1456</v>
      </c>
      <c r="AF4" s="933"/>
      <c r="AG4" s="935"/>
      <c r="AH4" s="909"/>
    </row>
    <row r="5" spans="1:34" ht="18.75" customHeight="1">
      <c r="A5" s="925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5656</v>
      </c>
      <c r="H5" s="45">
        <f t="shared" ref="H5:H16" si="0">F5*G5</f>
        <v>213966.47999999998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2373.1468531468536</v>
      </c>
      <c r="O5" s="47">
        <f t="shared" ref="O5:O10" si="2">N5/M5</f>
        <v>118.65734265734268</v>
      </c>
      <c r="P5" s="48">
        <f t="shared" ref="P5:P10" si="3">M5-J5</f>
        <v>0</v>
      </c>
      <c r="Q5" s="49">
        <f t="shared" ref="Q5:Q10" si="4">O5-L5</f>
        <v>-1.3426573426573185</v>
      </c>
      <c r="R5" s="686">
        <f t="shared" ref="R5:R10" si="5">O5/L5</f>
        <v>0.98881118881118901</v>
      </c>
      <c r="S5" s="894">
        <f>R17</f>
        <v>0.94035023993738431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879"/>
      <c r="AC5" s="879"/>
      <c r="AD5" s="52"/>
      <c r="AE5" s="52"/>
      <c r="AF5" s="48">
        <f t="shared" ref="AF5:AF70" si="6">N5-K5</f>
        <v>-26.853146853146427</v>
      </c>
      <c r="AG5" s="686">
        <f t="shared" ref="AG5:AG70" si="7">N5/K5</f>
        <v>0.98881118881118901</v>
      </c>
      <c r="AH5" s="894">
        <f>AG17</f>
        <v>0.94098537763913515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3341</v>
      </c>
      <c r="H6" s="45">
        <f t="shared" si="0"/>
        <v>156793.13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2252.3595505617977</v>
      </c>
      <c r="O6" s="47">
        <f t="shared" si="2"/>
        <v>107.25521669341894</v>
      </c>
      <c r="P6" s="48">
        <f t="shared" si="3"/>
        <v>0</v>
      </c>
      <c r="Q6" s="49">
        <f t="shared" si="4"/>
        <v>-7.0304975922953474</v>
      </c>
      <c r="R6" s="686">
        <f t="shared" si="5"/>
        <v>0.93848314606741567</v>
      </c>
      <c r="S6" s="894"/>
      <c r="T6" s="89">
        <v>0.36458333333333331</v>
      </c>
      <c r="U6" s="89">
        <v>0.42638888888888887</v>
      </c>
      <c r="V6" s="684">
        <v>22</v>
      </c>
      <c r="W6" s="695">
        <f t="shared" ref="W6:W17" si="8">(U6-T6)*24*60</f>
        <v>89</v>
      </c>
      <c r="X6" s="53">
        <v>0.35416666666666669</v>
      </c>
      <c r="Y6" s="53">
        <v>0.36388888888888887</v>
      </c>
      <c r="Z6" s="54"/>
      <c r="AA6" s="54"/>
      <c r="AB6" s="879"/>
      <c r="AC6" s="879"/>
      <c r="AD6" s="682"/>
      <c r="AE6" s="682"/>
      <c r="AF6" s="48">
        <f t="shared" si="6"/>
        <v>-147.64044943820227</v>
      </c>
      <c r="AG6" s="686">
        <f t="shared" si="7"/>
        <v>0.93848314606741567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1135</v>
      </c>
      <c r="H7" s="45">
        <f t="shared" si="0"/>
        <v>44253.65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2348.2758620689674</v>
      </c>
      <c r="O7" s="47">
        <f t="shared" si="2"/>
        <v>130.45977011494264</v>
      </c>
      <c r="P7" s="48">
        <f t="shared" si="3"/>
        <v>0</v>
      </c>
      <c r="Q7" s="49">
        <f t="shared" si="4"/>
        <v>-12.3735632183907</v>
      </c>
      <c r="R7" s="686">
        <f t="shared" si="5"/>
        <v>0.9133706192411386</v>
      </c>
      <c r="S7" s="894"/>
      <c r="T7" s="89">
        <v>0.43124999999999997</v>
      </c>
      <c r="U7" s="89">
        <v>0.45138888888888884</v>
      </c>
      <c r="V7" s="684">
        <v>7</v>
      </c>
      <c r="W7" s="695">
        <f t="shared" si="8"/>
        <v>28.999999999999979</v>
      </c>
      <c r="X7" s="53"/>
      <c r="Y7" s="53"/>
      <c r="Z7" s="54"/>
      <c r="AA7" s="54"/>
      <c r="AB7" s="879"/>
      <c r="AC7" s="879"/>
      <c r="AD7" s="682"/>
      <c r="AE7" s="682"/>
      <c r="AF7" s="48">
        <f t="shared" si="6"/>
        <v>-222.7241379310326</v>
      </c>
      <c r="AG7" s="686">
        <f t="shared" si="7"/>
        <v>0.9133706192411386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3144</v>
      </c>
      <c r="H8" s="45">
        <f t="shared" si="0"/>
        <v>112838.16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2418.4615384615372</v>
      </c>
      <c r="O8" s="47">
        <f t="shared" si="2"/>
        <v>134.35897435897428</v>
      </c>
      <c r="P8" s="48">
        <f t="shared" si="3"/>
        <v>0</v>
      </c>
      <c r="Q8" s="49">
        <f t="shared" si="4"/>
        <v>-8.4743589743590633</v>
      </c>
      <c r="R8" s="686">
        <f t="shared" si="5"/>
        <v>0.94066959877928313</v>
      </c>
      <c r="S8" s="894"/>
      <c r="T8" s="89">
        <v>0.45694444444444438</v>
      </c>
      <c r="U8" s="89">
        <v>0.51111111111111107</v>
      </c>
      <c r="V8" s="684">
        <v>8</v>
      </c>
      <c r="W8" s="695">
        <f t="shared" si="8"/>
        <v>78.000000000000043</v>
      </c>
      <c r="X8" s="53"/>
      <c r="Y8" s="53"/>
      <c r="Z8" s="54"/>
      <c r="AA8" s="54"/>
      <c r="AB8" s="879"/>
      <c r="AC8" s="879"/>
      <c r="AD8" s="682"/>
      <c r="AE8" s="682"/>
      <c r="AF8" s="48">
        <f t="shared" si="6"/>
        <v>-152.5384615384628</v>
      </c>
      <c r="AG8" s="686">
        <f t="shared" si="7"/>
        <v>0.94066959877928324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2439.4736842105244</v>
      </c>
      <c r="O9" s="47">
        <f t="shared" si="2"/>
        <v>143.49845201238378</v>
      </c>
      <c r="P9" s="48">
        <f t="shared" si="3"/>
        <v>0</v>
      </c>
      <c r="Q9" s="49">
        <f t="shared" si="4"/>
        <v>-7.7368421052632925</v>
      </c>
      <c r="R9" s="686">
        <f t="shared" si="5"/>
        <v>0.94884235091813462</v>
      </c>
      <c r="S9" s="894"/>
      <c r="T9" s="89">
        <v>0.55138888888888882</v>
      </c>
      <c r="U9" s="89">
        <v>0.57777777777777772</v>
      </c>
      <c r="V9" s="684">
        <v>5</v>
      </c>
      <c r="W9" s="695">
        <f t="shared" si="8"/>
        <v>38.000000000000028</v>
      </c>
      <c r="X9" s="53"/>
      <c r="Y9" s="53"/>
      <c r="Z9" s="54"/>
      <c r="AA9" s="54"/>
      <c r="AB9" s="879"/>
      <c r="AC9" s="879"/>
      <c r="AD9" s="682"/>
      <c r="AE9" s="682"/>
      <c r="AF9" s="48">
        <f t="shared" si="6"/>
        <v>-131.52631578947558</v>
      </c>
      <c r="AG9" s="686">
        <f t="shared" si="7"/>
        <v>0.94884235091813474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2421</v>
      </c>
      <c r="H10" s="45">
        <f t="shared" si="0"/>
        <v>75317.31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2548.421052631581</v>
      </c>
      <c r="O10" s="47">
        <f t="shared" si="2"/>
        <v>141.57894736842115</v>
      </c>
      <c r="P10" s="48">
        <f t="shared" si="3"/>
        <v>0</v>
      </c>
      <c r="Q10" s="49">
        <f t="shared" si="4"/>
        <v>-12.254385964912188</v>
      </c>
      <c r="R10" s="686">
        <f t="shared" si="5"/>
        <v>0.92033985288247766</v>
      </c>
      <c r="S10" s="895"/>
      <c r="T10" s="89">
        <v>0.58263888888888882</v>
      </c>
      <c r="U10" s="89">
        <v>0.62222222222222212</v>
      </c>
      <c r="V10" s="684">
        <v>7</v>
      </c>
      <c r="W10" s="695">
        <f t="shared" si="8"/>
        <v>56.999999999999957</v>
      </c>
      <c r="X10" s="53"/>
      <c r="Y10" s="53"/>
      <c r="Z10" s="54"/>
      <c r="AA10" s="54"/>
      <c r="AB10" s="879"/>
      <c r="AC10" s="879"/>
      <c r="AD10" s="682"/>
      <c r="AE10" s="682"/>
      <c r="AF10" s="48">
        <f t="shared" si="6"/>
        <v>-220.57894736841899</v>
      </c>
      <c r="AG10" s="686">
        <f t="shared" si="7"/>
        <v>0.92033985288247777</v>
      </c>
      <c r="AH10" s="895"/>
    </row>
    <row r="11" spans="1:34" ht="19.2" customHeight="1">
      <c r="A11" s="927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895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879"/>
      <c r="AC11" s="879"/>
      <c r="AD11" s="682"/>
      <c r="AE11" s="682"/>
      <c r="AF11" s="48">
        <f t="shared" si="6"/>
        <v>0</v>
      </c>
      <c r="AG11" s="686" t="e">
        <f t="shared" si="7"/>
        <v>#DIV/0!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895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879"/>
      <c r="AC12" s="879"/>
      <c r="AD12" s="682"/>
      <c r="AE12" s="682"/>
      <c r="AF12" s="48">
        <f t="shared" si="6"/>
        <v>0</v>
      </c>
      <c r="AG12" s="686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895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879"/>
      <c r="AC13" s="879"/>
      <c r="AD13" s="682"/>
      <c r="AE13" s="682"/>
      <c r="AF13" s="48">
        <f t="shared" si="6"/>
        <v>0</v>
      </c>
      <c r="AG13" s="68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895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879"/>
      <c r="AC14" s="879"/>
      <c r="AD14" s="682"/>
      <c r="AE14" s="682"/>
      <c r="AF14" s="48">
        <f t="shared" si="6"/>
        <v>0</v>
      </c>
      <c r="AG14" s="68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895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879"/>
      <c r="AC15" s="879"/>
      <c r="AD15" s="682"/>
      <c r="AE15" s="682"/>
      <c r="AF15" s="48">
        <f t="shared" si="6"/>
        <v>0</v>
      </c>
      <c r="AG15" s="68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895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879"/>
      <c r="AC16" s="879"/>
      <c r="AD16" s="682"/>
      <c r="AE16" s="682"/>
      <c r="AF16" s="48">
        <f t="shared" si="6"/>
        <v>0</v>
      </c>
      <c r="AG16" s="68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1458</v>
      </c>
      <c r="D17" s="889" t="s">
        <v>1460</v>
      </c>
      <c r="E17" s="889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2396.6897568468771</v>
      </c>
      <c r="O17" s="73">
        <f t="shared" si="9"/>
        <v>129.30145053424727</v>
      </c>
      <c r="P17" s="65">
        <f t="shared" ref="P17:P23" si="10">M17-J17</f>
        <v>0</v>
      </c>
      <c r="Q17" s="74">
        <f t="shared" ref="Q17:Q23" si="11">O17-L17</f>
        <v>-8.202050866312959</v>
      </c>
      <c r="R17" s="75">
        <f>O17/L17</f>
        <v>0.94035023993738431</v>
      </c>
      <c r="S17" s="895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0</v>
      </c>
      <c r="AF17" s="65">
        <f t="shared" si="6"/>
        <v>-150.31024315312288</v>
      </c>
      <c r="AG17" s="687">
        <f t="shared" si="7"/>
        <v>0.94098537763913515</v>
      </c>
      <c r="AH17" s="895"/>
    </row>
    <row r="18" spans="1:34" ht="19.2" customHeight="1">
      <c r="A18" s="877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3343.8999999999996</v>
      </c>
      <c r="H18" s="84">
        <f t="shared" ref="H18:H29" si="12">F18*G18</f>
        <v>123256.15399999998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2204.7692307692305</v>
      </c>
      <c r="O18" s="86">
        <f t="shared" ref="O18:O23" si="14">N18/M18</f>
        <v>122.48717948717947</v>
      </c>
      <c r="P18" s="54">
        <f t="shared" si="10"/>
        <v>0</v>
      </c>
      <c r="Q18" s="88">
        <f t="shared" si="11"/>
        <v>-10.846153846153868</v>
      </c>
      <c r="R18" s="683">
        <f t="shared" ref="R18:R23" si="15">O18/L18</f>
        <v>0.91865384615384604</v>
      </c>
      <c r="S18" s="878">
        <f>R30</f>
        <v>0.90984223144935406</v>
      </c>
      <c r="T18" s="89">
        <v>0.125</v>
      </c>
      <c r="U18" s="89">
        <v>0.18819444444444444</v>
      </c>
      <c r="V18" s="682">
        <v>5</v>
      </c>
      <c r="W18" s="90">
        <f>(U18-T18)*24*60</f>
        <v>91</v>
      </c>
      <c r="X18" s="86"/>
      <c r="Y18" s="86"/>
      <c r="Z18" s="54"/>
      <c r="AA18" s="54"/>
      <c r="AB18" s="879"/>
      <c r="AC18" s="879"/>
      <c r="AD18" s="682">
        <v>1</v>
      </c>
      <c r="AE18" s="682"/>
      <c r="AF18" s="91">
        <f t="shared" si="6"/>
        <v>-195.23076923076951</v>
      </c>
      <c r="AG18" s="92">
        <f t="shared" si="7"/>
        <v>0.91865384615384604</v>
      </c>
      <c r="AH18" s="920">
        <f>AG30</f>
        <v>0.90998842626303189</v>
      </c>
    </row>
    <row r="19" spans="1:34" ht="19.2" customHeight="1">
      <c r="A19" s="877"/>
      <c r="B19" s="692" t="s">
        <v>129</v>
      </c>
      <c r="C19" s="691"/>
      <c r="D19" s="82" t="s">
        <v>62</v>
      </c>
      <c r="E19" s="83"/>
      <c r="F19" s="355">
        <v>38.39</v>
      </c>
      <c r="G19" s="57">
        <v>1754</v>
      </c>
      <c r="H19" s="84">
        <f t="shared" si="12"/>
        <v>67336.06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1384.7368421052629</v>
      </c>
      <c r="O19" s="95">
        <f t="shared" si="14"/>
        <v>81.455108359133106</v>
      </c>
      <c r="P19" s="54">
        <f t="shared" si="10"/>
        <v>0</v>
      </c>
      <c r="Q19" s="88">
        <f t="shared" si="11"/>
        <v>-10.603715170278662</v>
      </c>
      <c r="R19" s="683">
        <f t="shared" si="15"/>
        <v>0.88481587354968871</v>
      </c>
      <c r="S19" s="878"/>
      <c r="T19" s="89">
        <v>0.19305555555555556</v>
      </c>
      <c r="U19" s="89">
        <v>0.24583333333333335</v>
      </c>
      <c r="V19" s="682">
        <v>7</v>
      </c>
      <c r="W19" s="90">
        <f>(U19-T19)*24*60</f>
        <v>76.000000000000014</v>
      </c>
      <c r="X19" s="96"/>
      <c r="Y19" s="96"/>
      <c r="Z19" s="54"/>
      <c r="AA19" s="54"/>
      <c r="AB19" s="879"/>
      <c r="AC19" s="879"/>
      <c r="AD19" s="682"/>
      <c r="AE19" s="682"/>
      <c r="AF19" s="48">
        <f t="shared" si="6"/>
        <v>-180.26315789473711</v>
      </c>
      <c r="AG19" s="686">
        <f t="shared" si="7"/>
        <v>0.88481587354968871</v>
      </c>
      <c r="AH19" s="921"/>
    </row>
    <row r="20" spans="1:34" ht="19.2" customHeight="1">
      <c r="A20" s="877"/>
      <c r="B20" s="692" t="s">
        <v>129</v>
      </c>
      <c r="C20" s="55"/>
      <c r="D20" s="42" t="s">
        <v>817</v>
      </c>
      <c r="E20" s="83"/>
      <c r="F20" s="355">
        <v>49.91</v>
      </c>
      <c r="G20" s="57">
        <v>2885</v>
      </c>
      <c r="H20" s="84">
        <f t="shared" si="12"/>
        <v>143990.34999999998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1418.8524590163938</v>
      </c>
      <c r="O20" s="95">
        <f t="shared" si="14"/>
        <v>83.461909353905526</v>
      </c>
      <c r="P20" s="54">
        <f t="shared" si="10"/>
        <v>0</v>
      </c>
      <c r="Q20" s="88">
        <f t="shared" si="11"/>
        <v>-8.5969141755062424</v>
      </c>
      <c r="R20" s="683">
        <f t="shared" si="15"/>
        <v>0.90661498978683319</v>
      </c>
      <c r="S20" s="878"/>
      <c r="T20" s="89">
        <v>0.26111111111111113</v>
      </c>
      <c r="U20" s="89">
        <v>0.34583333333333333</v>
      </c>
      <c r="V20" s="682">
        <v>22</v>
      </c>
      <c r="W20" s="90">
        <f t="shared" ref="W20:W29" si="16">(U20-T20)*24*60</f>
        <v>121.99999999999997</v>
      </c>
      <c r="X20" s="96">
        <v>0.25</v>
      </c>
      <c r="Y20" s="96">
        <v>0.26041666666666669</v>
      </c>
      <c r="Z20" s="54"/>
      <c r="AA20" s="54"/>
      <c r="AB20" s="879"/>
      <c r="AC20" s="879"/>
      <c r="AD20" s="682"/>
      <c r="AE20" s="682"/>
      <c r="AF20" s="91">
        <f t="shared" si="6"/>
        <v>-146.14754098360618</v>
      </c>
      <c r="AG20" s="92">
        <f t="shared" si="7"/>
        <v>0.90661498978683308</v>
      </c>
      <c r="AH20" s="921"/>
    </row>
    <row r="21" spans="1:34" ht="19.2" customHeight="1">
      <c r="A21" s="877"/>
      <c r="B21" s="692" t="s">
        <v>129</v>
      </c>
      <c r="C21" s="97"/>
      <c r="D21" s="98" t="s">
        <v>210</v>
      </c>
      <c r="E21" s="43"/>
      <c r="F21" s="355">
        <v>44.3</v>
      </c>
      <c r="G21" s="44">
        <v>2429</v>
      </c>
      <c r="H21" s="84">
        <f t="shared" si="12"/>
        <v>107604.7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1442.9702970297035</v>
      </c>
      <c r="O21" s="95">
        <f t="shared" si="14"/>
        <v>80.1650165016502</v>
      </c>
      <c r="P21" s="54">
        <f t="shared" si="10"/>
        <v>0</v>
      </c>
      <c r="Q21" s="88">
        <f t="shared" si="11"/>
        <v>-6.7794279427942428</v>
      </c>
      <c r="R21" s="683">
        <f t="shared" si="15"/>
        <v>0.92202574890076905</v>
      </c>
      <c r="S21" s="878"/>
      <c r="T21" s="89">
        <v>0.38611111111111107</v>
      </c>
      <c r="U21" s="89">
        <v>0.45624999999999993</v>
      </c>
      <c r="V21" s="682">
        <v>5</v>
      </c>
      <c r="W21" s="90">
        <f t="shared" si="16"/>
        <v>100.99999999999996</v>
      </c>
      <c r="X21" s="96"/>
      <c r="Y21" s="96"/>
      <c r="Z21" s="54"/>
      <c r="AA21" s="54"/>
      <c r="AB21" s="879"/>
      <c r="AC21" s="879"/>
      <c r="AD21" s="682"/>
      <c r="AE21" s="682"/>
      <c r="AF21" s="48">
        <f t="shared" si="6"/>
        <v>-122.02970297029651</v>
      </c>
      <c r="AG21" s="686">
        <f t="shared" si="7"/>
        <v>0.92202574890076905</v>
      </c>
      <c r="AH21" s="922"/>
    </row>
    <row r="22" spans="1:34" ht="19.2" customHeight="1">
      <c r="A22" s="877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3130</v>
      </c>
      <c r="H22" s="84">
        <f t="shared" si="12"/>
        <v>120442.4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2504.0000000000009</v>
      </c>
      <c r="O22" s="95">
        <f t="shared" si="14"/>
        <v>131.78947368421058</v>
      </c>
      <c r="P22" s="54">
        <f t="shared" si="10"/>
        <v>0</v>
      </c>
      <c r="Q22" s="88">
        <f t="shared" si="11"/>
        <v>-13.947368421052573</v>
      </c>
      <c r="R22" s="683">
        <f t="shared" si="15"/>
        <v>0.90429758035391883</v>
      </c>
      <c r="S22" s="878"/>
      <c r="T22" s="89">
        <v>0.47222222222222215</v>
      </c>
      <c r="U22" s="89">
        <v>0.52430555555555547</v>
      </c>
      <c r="V22" s="682">
        <v>23</v>
      </c>
      <c r="W22" s="90">
        <f t="shared" si="16"/>
        <v>74.999999999999972</v>
      </c>
      <c r="X22" s="96">
        <v>0.46111111111111108</v>
      </c>
      <c r="Y22" s="96">
        <v>0.47083333333333338</v>
      </c>
      <c r="Z22" s="54"/>
      <c r="AA22" s="54"/>
      <c r="AB22" s="879"/>
      <c r="AC22" s="879"/>
      <c r="AD22" s="682"/>
      <c r="AE22" s="682"/>
      <c r="AF22" s="91">
        <f t="shared" si="6"/>
        <v>-264.99999999999909</v>
      </c>
      <c r="AG22" s="92">
        <f t="shared" si="7"/>
        <v>0.90429758035391872</v>
      </c>
      <c r="AH22" s="922"/>
    </row>
    <row r="23" spans="1:34" ht="19.2" customHeight="1">
      <c r="A23" s="877"/>
      <c r="B23" s="692" t="s">
        <v>127</v>
      </c>
      <c r="C23" s="97"/>
      <c r="D23" s="42" t="s">
        <v>60</v>
      </c>
      <c r="E23" s="43"/>
      <c r="F23" s="355">
        <v>36.86</v>
      </c>
      <c r="G23" s="44">
        <v>1433.1</v>
      </c>
      <c r="H23" s="84">
        <f t="shared" si="12"/>
        <v>52824.065999999999</v>
      </c>
      <c r="I23" s="684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2204.7692307692296</v>
      </c>
      <c r="O23" s="95">
        <f t="shared" si="14"/>
        <v>122.48717948717942</v>
      </c>
      <c r="P23" s="54">
        <f t="shared" si="10"/>
        <v>0</v>
      </c>
      <c r="Q23" s="88">
        <f t="shared" si="11"/>
        <v>-10.846153846153925</v>
      </c>
      <c r="R23" s="683">
        <f t="shared" si="15"/>
        <v>0.9186538461538456</v>
      </c>
      <c r="S23" s="878"/>
      <c r="T23" s="89">
        <v>0.52916666666666656</v>
      </c>
      <c r="U23" s="89">
        <v>0.55624999999999991</v>
      </c>
      <c r="V23" s="682">
        <v>7</v>
      </c>
      <c r="W23" s="90">
        <f t="shared" si="16"/>
        <v>39.000000000000021</v>
      </c>
      <c r="X23" s="96"/>
      <c r="Y23" s="96"/>
      <c r="Z23" s="54"/>
      <c r="AA23" s="54"/>
      <c r="AB23" s="879"/>
      <c r="AC23" s="879"/>
      <c r="AD23" s="682"/>
      <c r="AE23" s="682"/>
      <c r="AF23" s="48">
        <f t="shared" si="6"/>
        <v>-195.23076923077042</v>
      </c>
      <c r="AG23" s="686">
        <f t="shared" si="7"/>
        <v>0.91865384615384571</v>
      </c>
      <c r="AH23" s="922"/>
    </row>
    <row r="24" spans="1:34" ht="19.2" customHeight="1">
      <c r="A24" s="877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878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879"/>
      <c r="AC24" s="879"/>
      <c r="AD24" s="682"/>
      <c r="AE24" s="682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878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879"/>
      <c r="AC25" s="879"/>
      <c r="AD25" s="682"/>
      <c r="AE25" s="682"/>
      <c r="AF25" s="48">
        <f t="shared" si="6"/>
        <v>0</v>
      </c>
      <c r="AG25" s="686" t="e">
        <f t="shared" si="7"/>
        <v>#DIV/0!</v>
      </c>
      <c r="AH25" s="922"/>
    </row>
    <row r="26" spans="1:34" ht="19.2" customHeight="1">
      <c r="A26" s="877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878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879"/>
      <c r="AC26" s="879"/>
      <c r="AD26" s="682"/>
      <c r="AE26" s="68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878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879"/>
      <c r="AC27" s="879"/>
      <c r="AD27" s="682"/>
      <c r="AE27" s="682"/>
      <c r="AF27" s="48">
        <f t="shared" si="6"/>
        <v>0</v>
      </c>
      <c r="AG27" s="68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878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879"/>
      <c r="AC28" s="879"/>
      <c r="AD28" s="682"/>
      <c r="AE28" s="68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878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879"/>
      <c r="AC29" s="879"/>
      <c r="AD29" s="682"/>
      <c r="AE29" s="682"/>
      <c r="AF29" s="48">
        <f t="shared" si="6"/>
        <v>0</v>
      </c>
      <c r="AG29" s="686"/>
      <c r="AH29" s="922"/>
    </row>
    <row r="30" spans="1:34" ht="19.2" customHeight="1">
      <c r="A30" s="877"/>
      <c r="B30" s="99">
        <v>0</v>
      </c>
      <c r="C30" s="100" t="s">
        <v>1462</v>
      </c>
      <c r="D30" s="924" t="s">
        <v>1460</v>
      </c>
      <c r="E30" s="924"/>
      <c r="F30" s="359"/>
      <c r="G30" s="101"/>
      <c r="H30" s="102"/>
      <c r="I30" s="103"/>
      <c r="J30" s="101">
        <v>17.833333333333332</v>
      </c>
      <c r="K30" s="101">
        <v>2044</v>
      </c>
      <c r="L30" s="104">
        <v>113.91093337919965</v>
      </c>
      <c r="M30" s="101">
        <f t="shared" ref="M30:O30" si="17">AVERAGE(M18:M29)</f>
        <v>17.833333333333332</v>
      </c>
      <c r="N30" s="101">
        <f t="shared" si="17"/>
        <v>1860.0163432816371</v>
      </c>
      <c r="O30" s="104">
        <f t="shared" si="17"/>
        <v>103.64097781220971</v>
      </c>
      <c r="P30" s="54">
        <f t="shared" ref="P30:P38" si="18">M30-J30</f>
        <v>0</v>
      </c>
      <c r="Q30" s="88">
        <f t="shared" ref="Q30:Q38" si="19">O30-L30</f>
        <v>-10.269955566989935</v>
      </c>
      <c r="R30" s="105">
        <f t="shared" ref="R30:R38" si="20">O30/L30</f>
        <v>0.90984223144935406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0</v>
      </c>
      <c r="AF30" s="108">
        <f t="shared" si="6"/>
        <v>-183.98365671836291</v>
      </c>
      <c r="AG30" s="109">
        <f t="shared" ref="AG30" si="21">N30/K30</f>
        <v>0.90998842626303189</v>
      </c>
      <c r="AH30" s="923"/>
    </row>
    <row r="31" spans="1:34" ht="19.2" customHeight="1">
      <c r="A31" s="914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2077</v>
      </c>
      <c r="H31" s="112">
        <f t="shared" ref="H31:H40" si="22">F31*G31</f>
        <v>55040.5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1449.0697674418602</v>
      </c>
      <c r="O31" s="115">
        <f t="shared" ref="O31:O38" si="24">N31/M31</f>
        <v>120.75581395348836</v>
      </c>
      <c r="P31" s="116">
        <f t="shared" si="18"/>
        <v>0</v>
      </c>
      <c r="Q31" s="117">
        <f t="shared" si="19"/>
        <v>-45.910852713178301</v>
      </c>
      <c r="R31" s="685">
        <f t="shared" si="20"/>
        <v>0.72453488372093022</v>
      </c>
      <c r="S31" s="915">
        <f>R43</f>
        <v>0.82402965971416586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-550.93023255813978</v>
      </c>
      <c r="AG31" s="120">
        <f t="shared" si="7"/>
        <v>0.72453488372093011</v>
      </c>
      <c r="AH31" s="893">
        <f>AG43</f>
        <v>0.82259008539108014</v>
      </c>
    </row>
    <row r="32" spans="1:34" ht="19.2" customHeight="1">
      <c r="A32" s="907"/>
      <c r="B32" s="121" t="s">
        <v>130</v>
      </c>
      <c r="C32" s="122"/>
      <c r="D32" s="42" t="s">
        <v>200</v>
      </c>
      <c r="E32" s="43"/>
      <c r="F32" s="355">
        <v>27.5</v>
      </c>
      <c r="G32" s="134">
        <v>917</v>
      </c>
      <c r="H32" s="84">
        <f t="shared" si="22"/>
        <v>25217.5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1447.8947368421057</v>
      </c>
      <c r="O32" s="47">
        <f t="shared" si="24"/>
        <v>120.65789473684214</v>
      </c>
      <c r="P32" s="116">
        <f t="shared" si="18"/>
        <v>0</v>
      </c>
      <c r="Q32" s="49">
        <f t="shared" si="19"/>
        <v>-46.008771929824519</v>
      </c>
      <c r="R32" s="686">
        <f t="shared" si="20"/>
        <v>0.72394736842105289</v>
      </c>
      <c r="S32" s="878"/>
      <c r="T32" s="89">
        <v>0.18958333333333335</v>
      </c>
      <c r="U32" s="89">
        <v>0.21597222222222223</v>
      </c>
      <c r="V32" s="142">
        <v>7</v>
      </c>
      <c r="W32" s="90">
        <f t="shared" si="25"/>
        <v>37.999999999999986</v>
      </c>
      <c r="X32" s="123"/>
      <c r="Y32" s="123"/>
      <c r="Z32" s="124"/>
      <c r="AA32" s="124"/>
      <c r="AB32" s="879"/>
      <c r="AC32" s="879"/>
      <c r="AD32" s="682"/>
      <c r="AE32" s="682"/>
      <c r="AF32" s="48">
        <f t="shared" si="6"/>
        <v>-552.10526315789434</v>
      </c>
      <c r="AG32" s="686">
        <f t="shared" si="7"/>
        <v>0.72394736842105278</v>
      </c>
      <c r="AH32" s="894"/>
    </row>
    <row r="33" spans="1:34" ht="19.2" customHeight="1">
      <c r="A33" s="907"/>
      <c r="B33" s="121" t="s">
        <v>132</v>
      </c>
      <c r="C33" s="682"/>
      <c r="D33" s="42" t="s">
        <v>144</v>
      </c>
      <c r="E33" s="83"/>
      <c r="F33" s="355">
        <v>54.09</v>
      </c>
      <c r="G33" s="134">
        <v>444.20000000000005</v>
      </c>
      <c r="H33" s="84">
        <f t="shared" si="22"/>
        <v>24026.778000000006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1269.1428571428569</v>
      </c>
      <c r="O33" s="47">
        <f t="shared" si="24"/>
        <v>79.321428571428555</v>
      </c>
      <c r="P33" s="116">
        <f t="shared" si="18"/>
        <v>0</v>
      </c>
      <c r="Q33" s="49">
        <f t="shared" si="19"/>
        <v>-14.428571428571445</v>
      </c>
      <c r="R33" s="686">
        <f t="shared" si="20"/>
        <v>0.8460952380952379</v>
      </c>
      <c r="S33" s="878"/>
      <c r="T33" s="89">
        <v>0.23125000000000001</v>
      </c>
      <c r="U33" s="89">
        <v>0.24583333333333335</v>
      </c>
      <c r="V33" s="142">
        <v>22</v>
      </c>
      <c r="W33" s="90">
        <f t="shared" si="25"/>
        <v>21.000000000000007</v>
      </c>
      <c r="X33" s="123">
        <v>0.22083333333333333</v>
      </c>
      <c r="Y33" s="123">
        <v>0.23055555555555554</v>
      </c>
      <c r="Z33" s="124"/>
      <c r="AA33" s="124"/>
      <c r="AB33" s="879"/>
      <c r="AC33" s="879"/>
      <c r="AD33" s="682"/>
      <c r="AE33" s="682"/>
      <c r="AF33" s="48">
        <f t="shared" si="6"/>
        <v>-230.85714285714312</v>
      </c>
      <c r="AG33" s="125">
        <f t="shared" si="7"/>
        <v>0.8460952380952379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1192</v>
      </c>
      <c r="H34" s="84">
        <f t="shared" si="22"/>
        <v>67264.56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1375.3846153846162</v>
      </c>
      <c r="O34" s="47">
        <f t="shared" si="24"/>
        <v>76.410256410256451</v>
      </c>
      <c r="P34" s="116">
        <f t="shared" si="18"/>
        <v>0</v>
      </c>
      <c r="Q34" s="49">
        <f t="shared" si="19"/>
        <v>-10.534188034187991</v>
      </c>
      <c r="R34" s="686">
        <f t="shared" si="20"/>
        <v>0.87884000983042565</v>
      </c>
      <c r="S34" s="878"/>
      <c r="T34" s="89">
        <v>0.25069444444444444</v>
      </c>
      <c r="U34" s="89">
        <v>0.28680555555555554</v>
      </c>
      <c r="V34" s="137">
        <v>7</v>
      </c>
      <c r="W34" s="90">
        <f t="shared" si="25"/>
        <v>51.999999999999972</v>
      </c>
      <c r="X34" s="123"/>
      <c r="Y34" s="123"/>
      <c r="Z34" s="124"/>
      <c r="AA34" s="124"/>
      <c r="AB34" s="879"/>
      <c r="AC34" s="879"/>
      <c r="AD34" s="682"/>
      <c r="AE34" s="682"/>
      <c r="AF34" s="48">
        <f t="shared" si="6"/>
        <v>-189.61538461538385</v>
      </c>
      <c r="AG34" s="125">
        <f t="shared" si="7"/>
        <v>0.87884000983042565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1612</v>
      </c>
      <c r="H35" s="84">
        <f t="shared" si="22"/>
        <v>69541.680000000008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1324.9315068493154</v>
      </c>
      <c r="O35" s="47">
        <f t="shared" si="24"/>
        <v>77.937147461724436</v>
      </c>
      <c r="P35" s="116">
        <f t="shared" si="18"/>
        <v>0</v>
      </c>
      <c r="Q35" s="49">
        <f t="shared" si="19"/>
        <v>-10.298146655922622</v>
      </c>
      <c r="R35" s="686">
        <f t="shared" si="20"/>
        <v>0.88328767123287699</v>
      </c>
      <c r="S35" s="878"/>
      <c r="T35" s="89">
        <v>0.29166666666666663</v>
      </c>
      <c r="U35" s="89">
        <v>0.34236111111111106</v>
      </c>
      <c r="V35" s="134">
        <v>7</v>
      </c>
      <c r="W35" s="90">
        <f t="shared" si="25"/>
        <v>72.999999999999986</v>
      </c>
      <c r="X35" s="123"/>
      <c r="Y35" s="123"/>
      <c r="Z35" s="124"/>
      <c r="AA35" s="124"/>
      <c r="AB35" s="879"/>
      <c r="AC35" s="879"/>
      <c r="AD35" s="682"/>
      <c r="AE35" s="682"/>
      <c r="AF35" s="116">
        <f t="shared" si="6"/>
        <v>-175.06849315068462</v>
      </c>
      <c r="AG35" s="120">
        <f t="shared" si="7"/>
        <v>0.88328767123287688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3239</v>
      </c>
      <c r="H36" s="84">
        <f t="shared" si="22"/>
        <v>161658.49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1349.5833333333328</v>
      </c>
      <c r="O36" s="47">
        <f t="shared" si="24"/>
        <v>79.387254901960759</v>
      </c>
      <c r="P36" s="116">
        <f t="shared" si="18"/>
        <v>0</v>
      </c>
      <c r="Q36" s="49">
        <f t="shared" si="19"/>
        <v>-12.671568627451009</v>
      </c>
      <c r="R36" s="686">
        <f t="shared" si="20"/>
        <v>0.86235356762513282</v>
      </c>
      <c r="S36" s="878"/>
      <c r="T36" s="89">
        <v>0.38263888888888881</v>
      </c>
      <c r="U36" s="89">
        <v>0.48263888888888884</v>
      </c>
      <c r="V36" s="134">
        <v>5</v>
      </c>
      <c r="W36" s="90">
        <f t="shared" si="25"/>
        <v>144.00000000000006</v>
      </c>
      <c r="X36" s="123"/>
      <c r="Y36" s="123"/>
      <c r="Z36" s="124"/>
      <c r="AA36" s="124"/>
      <c r="AB36" s="879"/>
      <c r="AC36" s="879"/>
      <c r="AD36" s="682"/>
      <c r="AE36" s="682"/>
      <c r="AF36" s="48">
        <f t="shared" si="6"/>
        <v>-215.4166666666672</v>
      </c>
      <c r="AG36" s="686">
        <f t="shared" si="7"/>
        <v>0.86235356762513282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1308</v>
      </c>
      <c r="H37" s="84">
        <f t="shared" si="22"/>
        <v>61384.44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2065.2631578947403</v>
      </c>
      <c r="O37" s="47">
        <f t="shared" si="24"/>
        <v>114.73684210526335</v>
      </c>
      <c r="P37" s="116">
        <f t="shared" si="18"/>
        <v>-1</v>
      </c>
      <c r="Q37" s="49">
        <f t="shared" si="19"/>
        <v>-11.578947368420856</v>
      </c>
      <c r="R37" s="686">
        <f t="shared" si="20"/>
        <v>0.90833333333333488</v>
      </c>
      <c r="S37" s="878"/>
      <c r="T37" s="89">
        <v>0.49791666666666662</v>
      </c>
      <c r="U37" s="89">
        <v>0.52430555555555547</v>
      </c>
      <c r="V37" s="134">
        <v>22</v>
      </c>
      <c r="W37" s="90">
        <f t="shared" si="25"/>
        <v>37.999999999999943</v>
      </c>
      <c r="X37" s="123">
        <v>0.48749999999999999</v>
      </c>
      <c r="Y37" s="123">
        <v>0.49722222222222223</v>
      </c>
      <c r="Z37" s="124"/>
      <c r="AA37" s="124"/>
      <c r="AB37" s="879"/>
      <c r="AC37" s="879"/>
      <c r="AD37" s="682"/>
      <c r="AE37" s="682"/>
      <c r="AF37" s="48">
        <f t="shared" si="6"/>
        <v>-334.73684210525971</v>
      </c>
      <c r="AG37" s="125">
        <f t="shared" si="7"/>
        <v>0.86052631578947514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1600</v>
      </c>
      <c r="H38" s="84">
        <f t="shared" si="22"/>
        <v>70336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2000.0000000000005</v>
      </c>
      <c r="O38" s="47">
        <f t="shared" si="24"/>
        <v>111.11111111111114</v>
      </c>
      <c r="P38" s="116">
        <f t="shared" si="18"/>
        <v>-1</v>
      </c>
      <c r="Q38" s="49">
        <f t="shared" si="19"/>
        <v>-15.204678362573063</v>
      </c>
      <c r="R38" s="686">
        <f t="shared" si="20"/>
        <v>0.87962962962962987</v>
      </c>
      <c r="S38" s="878"/>
      <c r="T38" s="151">
        <v>0.52916666666666656</v>
      </c>
      <c r="U38" s="151">
        <v>0.56249999999999989</v>
      </c>
      <c r="V38" s="134">
        <v>7</v>
      </c>
      <c r="W38" s="90">
        <f t="shared" si="25"/>
        <v>47.999999999999986</v>
      </c>
      <c r="X38" s="123"/>
      <c r="Y38" s="123"/>
      <c r="Z38" s="124"/>
      <c r="AA38" s="124"/>
      <c r="AB38" s="879"/>
      <c r="AC38" s="879"/>
      <c r="AD38" s="682"/>
      <c r="AE38" s="682"/>
      <c r="AF38" s="48">
        <f t="shared" si="6"/>
        <v>-399.99999999999955</v>
      </c>
      <c r="AG38" s="125">
        <f t="shared" si="7"/>
        <v>0.83333333333333348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878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879"/>
      <c r="AC39" s="879"/>
      <c r="AD39" s="682"/>
      <c r="AE39" s="682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878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879"/>
      <c r="AC40" s="879"/>
      <c r="AD40" s="682"/>
      <c r="AE40" s="682"/>
      <c r="AF40" s="48">
        <f t="shared" si="6"/>
        <v>0</v>
      </c>
      <c r="AG40" s="686" t="e">
        <f t="shared" si="7"/>
        <v>#DIV/0!</v>
      </c>
      <c r="AH40" s="895"/>
    </row>
    <row r="41" spans="1:34" ht="19.2" customHeight="1">
      <c r="A41" s="907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878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879"/>
      <c r="AC41" s="879"/>
      <c r="AD41" s="682"/>
      <c r="AE41" s="682"/>
      <c r="AF41" s="48"/>
      <c r="AG41" s="129"/>
      <c r="AH41" s="895"/>
    </row>
    <row r="42" spans="1:34" ht="19.2" customHeight="1">
      <c r="A42" s="907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878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879"/>
      <c r="AC42" s="879"/>
      <c r="AD42" s="682"/>
      <c r="AE42" s="68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1464</v>
      </c>
      <c r="D43" s="875" t="s">
        <v>1460</v>
      </c>
      <c r="E43" s="875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16</v>
      </c>
      <c r="N43" s="101">
        <f t="shared" si="26"/>
        <v>1535.1587468611033</v>
      </c>
      <c r="O43" s="104">
        <f t="shared" si="26"/>
        <v>97.539718656509393</v>
      </c>
      <c r="P43" s="54">
        <f>M43-J43</f>
        <v>-0.25</v>
      </c>
      <c r="Q43" s="88">
        <f>N43-K43</f>
        <v>-331.09125313889672</v>
      </c>
      <c r="R43" s="105">
        <f t="shared" ref="R43:R50" si="27">O43/L43</f>
        <v>0.82402965971416586</v>
      </c>
      <c r="S43" s="878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0</v>
      </c>
      <c r="AE43" s="107">
        <f>SUM(AE31:AE42)</f>
        <v>0</v>
      </c>
      <c r="AF43" s="48">
        <f t="shared" ref="AF43:AF54" si="28">N43-K43</f>
        <v>-331.09125313889672</v>
      </c>
      <c r="AG43" s="687">
        <f t="shared" si="7"/>
        <v>0.82259008539108014</v>
      </c>
      <c r="AH43" s="895"/>
    </row>
    <row r="44" spans="1:34" s="145" customFormat="1" ht="19.2" customHeight="1">
      <c r="A44" s="9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1455</v>
      </c>
      <c r="H44" s="45">
        <f>F44*G44</f>
        <v>35982.15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2182.4999999999991</v>
      </c>
      <c r="O44" s="138">
        <f t="shared" ref="O44:O50" si="30">N44/M44</f>
        <v>436.49999999999983</v>
      </c>
      <c r="P44" s="51">
        <f t="shared" ref="P44:P50" si="31">M44-J44</f>
        <v>1</v>
      </c>
      <c r="Q44" s="139">
        <f t="shared" ref="Q44:Q50" si="32">O44-L44</f>
        <v>-63.500000000000171</v>
      </c>
      <c r="R44" s="140">
        <f t="shared" si="27"/>
        <v>0.87299999999999967</v>
      </c>
      <c r="S44" s="894">
        <f>R56</f>
        <v>0.9142575367258976</v>
      </c>
      <c r="T44" s="118">
        <v>0.125</v>
      </c>
      <c r="U44" s="118">
        <v>0.15277777777777779</v>
      </c>
      <c r="V44" s="142">
        <v>5</v>
      </c>
      <c r="W44" s="143">
        <f t="shared" ref="W44:W56" si="33">(U44-T44)*24*60</f>
        <v>40.000000000000014</v>
      </c>
      <c r="X44" s="123"/>
      <c r="Y44" s="123"/>
      <c r="Z44" s="124"/>
      <c r="AA44" s="124"/>
      <c r="AB44" s="879"/>
      <c r="AC44" s="879"/>
      <c r="AD44" s="682"/>
      <c r="AE44" s="682"/>
      <c r="AF44" s="144">
        <f t="shared" si="28"/>
        <v>182.49999999999909</v>
      </c>
      <c r="AG44" s="690">
        <f t="shared" si="7"/>
        <v>1.0912499999999996</v>
      </c>
      <c r="AH44" s="911">
        <f>AG56</f>
        <v>0.99943669331087648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1525</v>
      </c>
      <c r="H45" s="45">
        <f>F45*G45</f>
        <v>37713.25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2127.9069767441856</v>
      </c>
      <c r="O45" s="138">
        <f t="shared" si="30"/>
        <v>425.58139534883713</v>
      </c>
      <c r="P45" s="51">
        <f t="shared" si="31"/>
        <v>1</v>
      </c>
      <c r="Q45" s="139">
        <f t="shared" si="32"/>
        <v>-74.418604651162866</v>
      </c>
      <c r="R45" s="140">
        <f t="shared" si="27"/>
        <v>0.85116279069767431</v>
      </c>
      <c r="S45" s="894"/>
      <c r="T45" s="89">
        <v>0.15625</v>
      </c>
      <c r="U45" s="89">
        <v>0.18611111111111112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879"/>
      <c r="AC45" s="879"/>
      <c r="AD45" s="682"/>
      <c r="AE45" s="682"/>
      <c r="AF45" s="144">
        <f t="shared" si="28"/>
        <v>127.90697674418561</v>
      </c>
      <c r="AG45" s="690">
        <f t="shared" si="7"/>
        <v>1.0639534883720929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1644</v>
      </c>
      <c r="H46" s="45">
        <f t="shared" ref="H46:H51" si="34">F46*G46</f>
        <v>51670.92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1450.5882352941176</v>
      </c>
      <c r="O46" s="138">
        <f t="shared" si="30"/>
        <v>207.22689075630251</v>
      </c>
      <c r="P46" s="51">
        <f t="shared" si="31"/>
        <v>0</v>
      </c>
      <c r="Q46" s="139">
        <f t="shared" si="32"/>
        <v>-7.058823529411768</v>
      </c>
      <c r="R46" s="140">
        <f t="shared" si="27"/>
        <v>0.96705882352941175</v>
      </c>
      <c r="S46" s="894"/>
      <c r="T46" s="89">
        <v>0.19166666666666668</v>
      </c>
      <c r="U46" s="89">
        <v>0.2388888888888889</v>
      </c>
      <c r="V46" s="142">
        <v>8</v>
      </c>
      <c r="W46" s="143">
        <f t="shared" si="33"/>
        <v>68</v>
      </c>
      <c r="X46" s="123"/>
      <c r="Y46" s="123"/>
      <c r="Z46" s="124"/>
      <c r="AA46" s="124"/>
      <c r="AB46" s="879"/>
      <c r="AC46" s="879"/>
      <c r="AD46" s="682"/>
      <c r="AE46" s="682"/>
      <c r="AF46" s="144">
        <f t="shared" si="28"/>
        <v>-49.411764705882433</v>
      </c>
      <c r="AG46" s="690">
        <f t="shared" si="7"/>
        <v>0.96705882352941175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1514</v>
      </c>
      <c r="H47" s="45">
        <f t="shared" si="34"/>
        <v>43103.58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1465.16129032258</v>
      </c>
      <c r="O47" s="138">
        <f t="shared" si="30"/>
        <v>209.30875576036857</v>
      </c>
      <c r="P47" s="51">
        <f t="shared" si="31"/>
        <v>0</v>
      </c>
      <c r="Q47" s="139">
        <f t="shared" si="32"/>
        <v>-4.976958525345708</v>
      </c>
      <c r="R47" s="140">
        <f t="shared" si="27"/>
        <v>0.97677419354838668</v>
      </c>
      <c r="S47" s="894"/>
      <c r="T47" s="89">
        <v>0.25625000000000003</v>
      </c>
      <c r="U47" s="89">
        <v>0.2993055555555556</v>
      </c>
      <c r="V47" s="137">
        <v>25</v>
      </c>
      <c r="W47" s="143">
        <f t="shared" si="33"/>
        <v>62.000000000000021</v>
      </c>
      <c r="X47" s="123">
        <v>0.24305555555555555</v>
      </c>
      <c r="Y47" s="123">
        <v>0.25555555555555559</v>
      </c>
      <c r="Z47" s="124"/>
      <c r="AA47" s="124"/>
      <c r="AB47" s="879"/>
      <c r="AC47" s="879"/>
      <c r="AD47" s="682"/>
      <c r="AE47" s="682"/>
      <c r="AF47" s="144">
        <f t="shared" si="28"/>
        <v>-34.838709677419956</v>
      </c>
      <c r="AG47" s="690">
        <f t="shared" si="7"/>
        <v>0.97677419354838668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1338</v>
      </c>
      <c r="H48" s="45">
        <f t="shared" si="34"/>
        <v>15868.679999999998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1459.6363636363644</v>
      </c>
      <c r="O48" s="138">
        <f t="shared" si="30"/>
        <v>243.27272727272739</v>
      </c>
      <c r="P48" s="51">
        <f t="shared" si="31"/>
        <v>0</v>
      </c>
      <c r="Q48" s="139">
        <f t="shared" si="32"/>
        <v>-29.393939393939291</v>
      </c>
      <c r="R48" s="140">
        <f t="shared" si="27"/>
        <v>0.8921982662813962</v>
      </c>
      <c r="S48" s="894"/>
      <c r="T48" s="89">
        <v>0.30486111111111114</v>
      </c>
      <c r="U48" s="89">
        <v>0.34305555555555556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879"/>
      <c r="AC48" s="879"/>
      <c r="AD48" s="682"/>
      <c r="AE48" s="682"/>
      <c r="AF48" s="144">
        <f t="shared" si="28"/>
        <v>-176.36363636363558</v>
      </c>
      <c r="AG48" s="690">
        <f t="shared" si="7"/>
        <v>0.89219826628139631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2512.6200000000003</v>
      </c>
      <c r="H49" s="45">
        <f t="shared" si="34"/>
        <v>25352.335800000004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1463.6621359223298</v>
      </c>
      <c r="O49" s="138">
        <f t="shared" si="30"/>
        <v>243.9436893203883</v>
      </c>
      <c r="P49" s="51">
        <f t="shared" si="31"/>
        <v>0</v>
      </c>
      <c r="Q49" s="139">
        <f t="shared" si="32"/>
        <v>-6.0563106796116983</v>
      </c>
      <c r="R49" s="140">
        <f t="shared" si="27"/>
        <v>0.97577475728155316</v>
      </c>
      <c r="S49" s="894"/>
      <c r="T49" s="89">
        <v>0.36388888888888887</v>
      </c>
      <c r="U49" s="89">
        <v>0.43541666666666667</v>
      </c>
      <c r="V49" s="134">
        <v>30</v>
      </c>
      <c r="W49" s="143">
        <f t="shared" si="33"/>
        <v>103.00000000000003</v>
      </c>
      <c r="X49" s="152">
        <v>0.34722222222222227</v>
      </c>
      <c r="Y49" s="152">
        <v>0.36249999999999999</v>
      </c>
      <c r="Z49" s="153"/>
      <c r="AA49" s="124"/>
      <c r="AB49" s="879"/>
      <c r="AC49" s="879"/>
      <c r="AD49" s="682"/>
      <c r="AE49" s="682"/>
      <c r="AF49" s="144">
        <f t="shared" si="28"/>
        <v>-36.337864077670247</v>
      </c>
      <c r="AG49" s="690">
        <f t="shared" si="7"/>
        <v>0.97577475728155316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2047.32</v>
      </c>
      <c r="H50" s="45">
        <f t="shared" si="34"/>
        <v>20657.4588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1479.9903614457842</v>
      </c>
      <c r="O50" s="138">
        <f t="shared" si="30"/>
        <v>246.66506024096404</v>
      </c>
      <c r="P50" s="51">
        <f t="shared" si="31"/>
        <v>0</v>
      </c>
      <c r="Q50" s="139">
        <f t="shared" si="32"/>
        <v>-3.3349397590359615</v>
      </c>
      <c r="R50" s="140">
        <f t="shared" si="27"/>
        <v>0.98666024096385618</v>
      </c>
      <c r="S50" s="894"/>
      <c r="T50" s="89">
        <v>0.45624999999999999</v>
      </c>
      <c r="U50" s="89">
        <v>0.51388888888888884</v>
      </c>
      <c r="V50" s="134">
        <v>30</v>
      </c>
      <c r="W50" s="143">
        <f t="shared" si="33"/>
        <v>82.999999999999943</v>
      </c>
      <c r="X50" s="152">
        <v>0.44027777777777777</v>
      </c>
      <c r="Y50" s="152">
        <v>0.45555555555555555</v>
      </c>
      <c r="Z50" s="153"/>
      <c r="AA50" s="153"/>
      <c r="AB50" s="879"/>
      <c r="AC50" s="879"/>
      <c r="AD50" s="682"/>
      <c r="AE50" s="682"/>
      <c r="AF50" s="144">
        <f t="shared" si="28"/>
        <v>-20.009638554215826</v>
      </c>
      <c r="AG50" s="690">
        <f t="shared" si="7"/>
        <v>0.98666024096385607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82"/>
      <c r="AE51" s="682"/>
      <c r="AF51" s="144">
        <f t="shared" si="28"/>
        <v>0</v>
      </c>
      <c r="AG51" s="69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82"/>
      <c r="AE52" s="682"/>
      <c r="AF52" s="144">
        <f t="shared" si="28"/>
        <v>0</v>
      </c>
      <c r="AG52" s="69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82"/>
      <c r="AE53" s="682"/>
      <c r="AF53" s="144">
        <f t="shared" si="28"/>
        <v>0</v>
      </c>
      <c r="AG53" s="69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82"/>
      <c r="AE54" s="682"/>
      <c r="AF54" s="144">
        <f t="shared" si="28"/>
        <v>0</v>
      </c>
      <c r="AG54" s="69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82"/>
      <c r="AE55" s="682"/>
      <c r="AF55" s="144"/>
      <c r="AG55" s="690"/>
      <c r="AH55" s="911"/>
    </row>
    <row r="56" spans="1:34" ht="19.2" customHeight="1">
      <c r="A56" s="919"/>
      <c r="B56" s="157">
        <v>0</v>
      </c>
      <c r="C56" s="268" t="s">
        <v>1466</v>
      </c>
      <c r="D56" s="916" t="s">
        <v>1460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1661.3493376236227</v>
      </c>
      <c r="O56" s="104">
        <f t="shared" si="35"/>
        <v>287.49978838565539</v>
      </c>
      <c r="P56" s="158">
        <f>M56-J56</f>
        <v>0.28571428571428559</v>
      </c>
      <c r="Q56" s="117">
        <f>N56-K56</f>
        <v>-0.93637666209156123</v>
      </c>
      <c r="R56" s="159">
        <f t="shared" ref="R56:R62" si="36">O56/L56</f>
        <v>0.9142575367258976</v>
      </c>
      <c r="S56" s="894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-0.93637666209156123</v>
      </c>
      <c r="AG56" s="683">
        <f>N56/K56</f>
        <v>0.99943669331087648</v>
      </c>
      <c r="AH56" s="911"/>
    </row>
    <row r="57" spans="1:34" ht="19.2" customHeight="1">
      <c r="A57" s="906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1001</v>
      </c>
      <c r="H57" s="84">
        <f t="shared" ref="H57:H66" si="37">F57*G57</f>
        <v>28288.260000000002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1429.9999999999995</v>
      </c>
      <c r="O57" s="86">
        <f t="shared" ref="O57:O62" si="39">N57/M57</f>
        <v>204.28571428571422</v>
      </c>
      <c r="P57" s="165">
        <f t="shared" ref="P57:P62" si="40">M57-J57</f>
        <v>0</v>
      </c>
      <c r="Q57" s="49">
        <f t="shared" ref="Q57:Q62" si="41">O57-L57</f>
        <v>-10.000000000000057</v>
      </c>
      <c r="R57" s="686">
        <f t="shared" si="36"/>
        <v>0.95333333333333303</v>
      </c>
      <c r="S57" s="894">
        <f>R69</f>
        <v>0.94510698998092357</v>
      </c>
      <c r="T57" s="50">
        <v>0.125</v>
      </c>
      <c r="U57" s="50">
        <v>0.15416666666666667</v>
      </c>
      <c r="V57" s="684">
        <v>5</v>
      </c>
      <c r="W57" s="695">
        <f>(U57-T57)*24*60</f>
        <v>42.000000000000014</v>
      </c>
      <c r="X57" s="53"/>
      <c r="Y57" s="53"/>
      <c r="Z57" s="54"/>
      <c r="AA57" s="54"/>
      <c r="AB57" s="879"/>
      <c r="AC57" s="879"/>
      <c r="AD57" s="682"/>
      <c r="AE57" s="682"/>
      <c r="AF57" s="48">
        <f t="shared" si="6"/>
        <v>-70.000000000000455</v>
      </c>
      <c r="AG57" s="685">
        <f t="shared" si="7"/>
        <v>0.95333333333333303</v>
      </c>
      <c r="AH57" s="893">
        <f>AG69</f>
        <v>0.9303688750442497</v>
      </c>
    </row>
    <row r="58" spans="1:34" ht="19.2" customHeight="1">
      <c r="A58" s="907"/>
      <c r="B58" s="121" t="s">
        <v>130</v>
      </c>
      <c r="C58" s="682"/>
      <c r="D58" s="42" t="s">
        <v>69</v>
      </c>
      <c r="E58" s="43"/>
      <c r="F58" s="355">
        <v>27.88</v>
      </c>
      <c r="G58" s="44">
        <v>2606</v>
      </c>
      <c r="H58" s="45">
        <f t="shared" si="37"/>
        <v>72655.28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1475.0943396226417</v>
      </c>
      <c r="O58" s="47">
        <f t="shared" si="39"/>
        <v>210.72776280323453</v>
      </c>
      <c r="P58" s="165">
        <f t="shared" si="40"/>
        <v>0</v>
      </c>
      <c r="Q58" s="49">
        <f t="shared" si="41"/>
        <v>-3.5579514824797513</v>
      </c>
      <c r="R58" s="686">
        <f t="shared" si="36"/>
        <v>0.9833962264150945</v>
      </c>
      <c r="S58" s="894"/>
      <c r="T58" s="50">
        <v>0.1590277777777778</v>
      </c>
      <c r="U58" s="50">
        <v>0.2326388888888889</v>
      </c>
      <c r="V58" s="684">
        <v>7</v>
      </c>
      <c r="W58" s="695">
        <f>(U58-T58)*24*60</f>
        <v>105.99999999999999</v>
      </c>
      <c r="X58" s="53"/>
      <c r="Y58" s="53"/>
      <c r="Z58" s="54"/>
      <c r="AA58" s="54"/>
      <c r="AB58" s="912"/>
      <c r="AC58" s="913"/>
      <c r="AD58" s="682"/>
      <c r="AE58" s="682"/>
      <c r="AF58" s="48">
        <f t="shared" si="6"/>
        <v>-24.905660377358345</v>
      </c>
      <c r="AG58" s="686">
        <f t="shared" si="7"/>
        <v>0.98339622641509439</v>
      </c>
      <c r="AH58" s="894"/>
    </row>
    <row r="59" spans="1:34" ht="19.2" customHeight="1">
      <c r="A59" s="907"/>
      <c r="B59" s="121" t="s">
        <v>130</v>
      </c>
      <c r="C59" s="682"/>
      <c r="D59" s="42" t="s">
        <v>70</v>
      </c>
      <c r="E59" s="43"/>
      <c r="F59" s="355">
        <v>28</v>
      </c>
      <c r="G59" s="44">
        <v>2610</v>
      </c>
      <c r="H59" s="45">
        <f t="shared" si="37"/>
        <v>73080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1463.5514018691588</v>
      </c>
      <c r="O59" s="47">
        <f t="shared" si="39"/>
        <v>209.0787716955941</v>
      </c>
      <c r="P59" s="165">
        <f t="shared" si="40"/>
        <v>0</v>
      </c>
      <c r="Q59" s="49">
        <f t="shared" si="41"/>
        <v>-5.2069425901201782</v>
      </c>
      <c r="R59" s="686">
        <f t="shared" si="36"/>
        <v>0.97570093457943918</v>
      </c>
      <c r="S59" s="894"/>
      <c r="T59" s="50">
        <v>0.25</v>
      </c>
      <c r="U59" s="50">
        <v>0.32430555555555557</v>
      </c>
      <c r="V59" s="142">
        <v>25</v>
      </c>
      <c r="W59" s="695">
        <f t="shared" ref="W59:W69" si="42">(U59-T59)*24*60</f>
        <v>107.00000000000001</v>
      </c>
      <c r="X59" s="53">
        <v>0.23611111111111113</v>
      </c>
      <c r="Y59" s="53">
        <v>0.24722222222222223</v>
      </c>
      <c r="Z59" s="54"/>
      <c r="AA59" s="54"/>
      <c r="AB59" s="879"/>
      <c r="AC59" s="879"/>
      <c r="AD59" s="682"/>
      <c r="AE59" s="682"/>
      <c r="AF59" s="48">
        <f t="shared" si="6"/>
        <v>-36.448598130841219</v>
      </c>
      <c r="AG59" s="686">
        <f t="shared" si="7"/>
        <v>0.97570093457943918</v>
      </c>
      <c r="AH59" s="894"/>
    </row>
    <row r="60" spans="1:34" ht="19.2" customHeight="1">
      <c r="A60" s="907"/>
      <c r="B60" s="121" t="s">
        <v>130</v>
      </c>
      <c r="C60" s="682"/>
      <c r="D60" s="42" t="s">
        <v>143</v>
      </c>
      <c r="E60" s="43"/>
      <c r="F60" s="355">
        <v>36.92</v>
      </c>
      <c r="G60" s="44">
        <v>2208</v>
      </c>
      <c r="H60" s="45">
        <f t="shared" si="37"/>
        <v>81519.360000000001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1577.1428571428567</v>
      </c>
      <c r="O60" s="47">
        <f t="shared" si="39"/>
        <v>131.42857142857139</v>
      </c>
      <c r="P60" s="165">
        <f t="shared" si="40"/>
        <v>0</v>
      </c>
      <c r="Q60" s="49">
        <f t="shared" si="41"/>
        <v>-35.238095238095269</v>
      </c>
      <c r="R60" s="686">
        <f t="shared" si="36"/>
        <v>0.78857142857142837</v>
      </c>
      <c r="S60" s="894"/>
      <c r="T60" s="50">
        <v>0.34166666666666667</v>
      </c>
      <c r="U60" s="50">
        <v>0.4</v>
      </c>
      <c r="V60" s="142">
        <v>25</v>
      </c>
      <c r="W60" s="695">
        <f t="shared" si="42"/>
        <v>84.000000000000028</v>
      </c>
      <c r="X60" s="53">
        <v>0.32777777777777778</v>
      </c>
      <c r="Y60" s="53">
        <v>0.75694444444444453</v>
      </c>
      <c r="Z60" s="54"/>
      <c r="AA60" s="54"/>
      <c r="AB60" s="879"/>
      <c r="AC60" s="879"/>
      <c r="AD60" s="682"/>
      <c r="AE60" s="682"/>
      <c r="AF60" s="48">
        <f t="shared" si="6"/>
        <v>-422.85714285714334</v>
      </c>
      <c r="AG60" s="685">
        <f t="shared" si="7"/>
        <v>0.78857142857142837</v>
      </c>
      <c r="AH60" s="894"/>
    </row>
    <row r="61" spans="1:34" ht="19.2" customHeight="1">
      <c r="A61" s="907"/>
      <c r="B61" s="121" t="s">
        <v>132</v>
      </c>
      <c r="C61" s="682"/>
      <c r="D61" s="42" t="s">
        <v>66</v>
      </c>
      <c r="E61" s="43"/>
      <c r="F61" s="355">
        <v>10.09</v>
      </c>
      <c r="G61" s="44">
        <v>2884.86</v>
      </c>
      <c r="H61" s="45">
        <f t="shared" si="37"/>
        <v>29108.237400000002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1442.4300000000003</v>
      </c>
      <c r="O61" s="47">
        <f t="shared" si="39"/>
        <v>240.40500000000006</v>
      </c>
      <c r="P61" s="165">
        <f t="shared" si="40"/>
        <v>0</v>
      </c>
      <c r="Q61" s="49">
        <f t="shared" si="41"/>
        <v>-9.594999999999942</v>
      </c>
      <c r="R61" s="686">
        <f t="shared" si="36"/>
        <v>0.96162000000000025</v>
      </c>
      <c r="S61" s="894"/>
      <c r="T61" s="50">
        <v>0.40347222222222223</v>
      </c>
      <c r="U61" s="50">
        <v>0.48680555555555555</v>
      </c>
      <c r="V61" s="142">
        <v>5</v>
      </c>
      <c r="W61" s="695">
        <f t="shared" si="42"/>
        <v>119.99999999999997</v>
      </c>
      <c r="X61" s="53"/>
      <c r="Y61" s="53"/>
      <c r="Z61" s="54"/>
      <c r="AA61" s="54"/>
      <c r="AB61" s="879"/>
      <c r="AC61" s="879"/>
      <c r="AD61" s="682"/>
      <c r="AE61" s="682"/>
      <c r="AF61" s="48">
        <f t="shared" si="6"/>
        <v>-57.569999999999709</v>
      </c>
      <c r="AG61" s="686">
        <f t="shared" si="7"/>
        <v>0.96162000000000014</v>
      </c>
      <c r="AH61" s="894"/>
    </row>
    <row r="62" spans="1:34" ht="19.2" customHeight="1">
      <c r="A62" s="907"/>
      <c r="B62" s="121" t="s">
        <v>132</v>
      </c>
      <c r="C62" s="682"/>
      <c r="D62" s="42" t="s">
        <v>66</v>
      </c>
      <c r="E62" s="43"/>
      <c r="F62" s="355">
        <v>10.09</v>
      </c>
      <c r="G62" s="134">
        <v>1861.2</v>
      </c>
      <c r="H62" s="45">
        <f t="shared" si="37"/>
        <v>18779.508000000002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1450.2857142857135</v>
      </c>
      <c r="O62" s="47">
        <f t="shared" si="39"/>
        <v>241.71428571428558</v>
      </c>
      <c r="P62" s="165">
        <f t="shared" si="40"/>
        <v>0</v>
      </c>
      <c r="Q62" s="49">
        <f t="shared" si="41"/>
        <v>-8.2857142857144197</v>
      </c>
      <c r="R62" s="686">
        <f t="shared" si="36"/>
        <v>0.9668571428571423</v>
      </c>
      <c r="S62" s="894"/>
      <c r="T62" s="166">
        <v>0.50763888888888886</v>
      </c>
      <c r="U62" s="166">
        <v>0.56111111111111112</v>
      </c>
      <c r="V62" s="142">
        <v>30</v>
      </c>
      <c r="W62" s="695">
        <f t="shared" si="42"/>
        <v>77.000000000000043</v>
      </c>
      <c r="X62" s="53">
        <v>0.49027777777777781</v>
      </c>
      <c r="Y62" s="53">
        <v>0.50694444444444442</v>
      </c>
      <c r="Z62" s="54"/>
      <c r="AA62" s="54"/>
      <c r="AB62" s="879"/>
      <c r="AC62" s="879"/>
      <c r="AD62" s="682"/>
      <c r="AE62" s="682"/>
      <c r="AF62" s="48">
        <f t="shared" si="6"/>
        <v>-49.714285714286461</v>
      </c>
      <c r="AG62" s="686">
        <f t="shared" si="7"/>
        <v>0.9668571428571423</v>
      </c>
      <c r="AH62" s="894"/>
    </row>
    <row r="63" spans="1:34" ht="19.2" customHeight="1">
      <c r="A63" s="907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894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879"/>
      <c r="AC63" s="879"/>
      <c r="AD63" s="682"/>
      <c r="AE63" s="682"/>
      <c r="AF63" s="48">
        <f t="shared" si="6"/>
        <v>0</v>
      </c>
      <c r="AG63" s="685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894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879"/>
      <c r="AC64" s="879"/>
      <c r="AD64" s="682"/>
      <c r="AE64" s="682"/>
      <c r="AF64" s="48">
        <f t="shared" si="6"/>
        <v>0</v>
      </c>
      <c r="AG64" s="686" t="e">
        <f t="shared" si="7"/>
        <v>#DIV/0!</v>
      </c>
      <c r="AH64" s="894"/>
    </row>
    <row r="65" spans="1:34" ht="19.2" customHeight="1">
      <c r="A65" s="908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894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879"/>
      <c r="AC65" s="879"/>
      <c r="AD65" s="682"/>
      <c r="AE65" s="682"/>
      <c r="AF65" s="48">
        <f t="shared" si="6"/>
        <v>0</v>
      </c>
      <c r="AG65" s="686" t="e">
        <f t="shared" si="7"/>
        <v>#DIV/0!</v>
      </c>
      <c r="AH65" s="894"/>
    </row>
    <row r="66" spans="1:34" ht="19.2" customHeight="1">
      <c r="A66" s="908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894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879"/>
      <c r="AC66" s="879"/>
      <c r="AD66" s="682"/>
      <c r="AE66" s="682"/>
      <c r="AF66" s="48">
        <f t="shared" si="6"/>
        <v>0</v>
      </c>
      <c r="AG66" s="685" t="e">
        <f t="shared" si="7"/>
        <v>#DIV/0!</v>
      </c>
      <c r="AH66" s="894"/>
    </row>
    <row r="67" spans="1:34" ht="19.2" customHeight="1">
      <c r="A67" s="908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894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879"/>
      <c r="AC67" s="879"/>
      <c r="AD67" s="682"/>
      <c r="AE67" s="682"/>
      <c r="AF67" s="48">
        <f t="shared" si="6"/>
        <v>0</v>
      </c>
      <c r="AG67" s="686" t="e">
        <f t="shared" si="7"/>
        <v>#DIV/0!</v>
      </c>
      <c r="AH67" s="894"/>
    </row>
    <row r="68" spans="1:34" ht="19.2" customHeight="1">
      <c r="A68" s="908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894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879"/>
      <c r="AC68" s="879"/>
      <c r="AD68" s="682"/>
      <c r="AE68" s="682"/>
      <c r="AF68" s="48"/>
      <c r="AG68" s="686"/>
      <c r="AH68" s="894"/>
    </row>
    <row r="69" spans="1:34" ht="19.2" customHeight="1">
      <c r="A69" s="908"/>
      <c r="B69" s="168">
        <v>0</v>
      </c>
      <c r="C69" s="6" t="s">
        <v>1468</v>
      </c>
      <c r="D69" s="875" t="s">
        <v>1460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1473.0840521533953</v>
      </c>
      <c r="O69" s="73">
        <f t="shared" si="43"/>
        <v>206.27335098790002</v>
      </c>
      <c r="P69" s="48">
        <f>M69-J69</f>
        <v>0</v>
      </c>
      <c r="Q69" s="49">
        <f>N69-K69</f>
        <v>-110.24928117993795</v>
      </c>
      <c r="R69" s="172">
        <f t="shared" ref="R69:R75" si="44">O69/L69</f>
        <v>0.94510698998092357</v>
      </c>
      <c r="S69" s="894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0</v>
      </c>
      <c r="AF69" s="48">
        <f t="shared" si="6"/>
        <v>-110.24928117993795</v>
      </c>
      <c r="AG69" s="686">
        <f t="shared" si="7"/>
        <v>0.9303688750442497</v>
      </c>
      <c r="AH69" s="894"/>
    </row>
    <row r="70" spans="1:34" ht="19.2" customHeight="1">
      <c r="A70" s="909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1354</v>
      </c>
      <c r="H70" s="45">
        <f>F70*G70</f>
        <v>84124.02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1450.7142857142869</v>
      </c>
      <c r="O70" s="47">
        <f t="shared" ref="O70:O75" si="46">N70/M70</f>
        <v>103.62244897959192</v>
      </c>
      <c r="P70" s="48">
        <f t="shared" ref="P70:P75" si="47">M70-J70</f>
        <v>0</v>
      </c>
      <c r="Q70" s="49">
        <f t="shared" ref="Q70:Q75" si="48">O70-L70</f>
        <v>-3.5204081632652162</v>
      </c>
      <c r="R70" s="686">
        <f t="shared" si="44"/>
        <v>0.96714285714285797</v>
      </c>
      <c r="S70" s="894">
        <f>R82</f>
        <v>0.90713229055588207</v>
      </c>
      <c r="T70" s="50">
        <v>0.25</v>
      </c>
      <c r="U70" s="50">
        <v>0.28888888888888886</v>
      </c>
      <c r="V70" s="684">
        <v>5</v>
      </c>
      <c r="W70" s="695">
        <f>(U70-T70)*24*60</f>
        <v>55.999999999999957</v>
      </c>
      <c r="X70" s="684"/>
      <c r="Y70" s="684"/>
      <c r="Z70" s="54"/>
      <c r="AA70" s="54"/>
      <c r="AB70" s="879"/>
      <c r="AC70" s="879"/>
      <c r="AD70" s="682"/>
      <c r="AE70" s="682"/>
      <c r="AF70" s="48">
        <f t="shared" si="6"/>
        <v>-49.285714285713084</v>
      </c>
      <c r="AG70" s="686">
        <f t="shared" si="7"/>
        <v>0.96714285714285797</v>
      </c>
      <c r="AH70" s="894">
        <f>AG82</f>
        <v>0.90407720987796714</v>
      </c>
    </row>
    <row r="71" spans="1:34" ht="19.2" customHeight="1">
      <c r="A71" s="909"/>
      <c r="B71" s="684" t="s">
        <v>128</v>
      </c>
      <c r="C71" s="41"/>
      <c r="D71" s="173" t="s">
        <v>72</v>
      </c>
      <c r="E71" s="43"/>
      <c r="F71" s="355">
        <v>53.36</v>
      </c>
      <c r="G71" s="44">
        <v>3921</v>
      </c>
      <c r="H71" s="45">
        <f>F71*G71</f>
        <v>209224.56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1470.375</v>
      </c>
      <c r="O71" s="47">
        <f t="shared" si="46"/>
        <v>77.388157894736835</v>
      </c>
      <c r="P71" s="48">
        <f t="shared" si="47"/>
        <v>0</v>
      </c>
      <c r="Q71" s="49">
        <f t="shared" si="48"/>
        <v>-8.7171052631579045</v>
      </c>
      <c r="R71" s="686">
        <f t="shared" si="44"/>
        <v>0.89876222493887514</v>
      </c>
      <c r="S71" s="894"/>
      <c r="T71" s="50">
        <v>0.30416666666666664</v>
      </c>
      <c r="U71" s="50">
        <v>0.41527777777777775</v>
      </c>
      <c r="V71" s="684">
        <v>22</v>
      </c>
      <c r="W71" s="695">
        <f t="shared" ref="W71:W81" si="49">(U71-T71)*24*60</f>
        <v>160</v>
      </c>
      <c r="X71" s="53">
        <v>0.29305555555555557</v>
      </c>
      <c r="Y71" s="53">
        <v>0.30277777777777776</v>
      </c>
      <c r="Z71" s="54"/>
      <c r="AA71" s="54"/>
      <c r="AB71" s="879"/>
      <c r="AC71" s="879"/>
      <c r="AD71" s="682">
        <v>1</v>
      </c>
      <c r="AE71" s="682"/>
      <c r="AF71" s="48">
        <f>N71-K71</f>
        <v>-165.625</v>
      </c>
      <c r="AG71" s="686">
        <f>N71/K71</f>
        <v>0.89876222493887525</v>
      </c>
      <c r="AH71" s="894"/>
    </row>
    <row r="72" spans="1:34" ht="19.2" customHeight="1">
      <c r="A72" s="909"/>
      <c r="B72" s="684" t="s">
        <v>132</v>
      </c>
      <c r="C72" s="66"/>
      <c r="D72" s="173" t="s">
        <v>79</v>
      </c>
      <c r="E72" s="43"/>
      <c r="F72" s="355">
        <v>56.43</v>
      </c>
      <c r="G72" s="44">
        <v>804</v>
      </c>
      <c r="H72" s="45">
        <f t="shared" ref="H72:H80" si="50">F72*G72</f>
        <v>45369.72</v>
      </c>
      <c r="I72" s="684"/>
      <c r="J72" s="87">
        <v>18</v>
      </c>
      <c r="K72" s="57">
        <v>1500</v>
      </c>
      <c r="L72" s="86">
        <v>83.333333333333329</v>
      </c>
      <c r="M72" s="696">
        <v>18</v>
      </c>
      <c r="N72" s="44">
        <f t="shared" si="45"/>
        <v>1303.7837837837828</v>
      </c>
      <c r="O72" s="47">
        <f t="shared" si="46"/>
        <v>72.432432432432378</v>
      </c>
      <c r="P72" s="48">
        <f t="shared" si="47"/>
        <v>0</v>
      </c>
      <c r="Q72" s="49">
        <f t="shared" si="48"/>
        <v>-10.90090090090095</v>
      </c>
      <c r="R72" s="686">
        <f t="shared" si="44"/>
        <v>0.86918918918918864</v>
      </c>
      <c r="S72" s="894"/>
      <c r="T72" s="50">
        <v>0.42013888888888884</v>
      </c>
      <c r="U72" s="50">
        <v>0.4458333333333333</v>
      </c>
      <c r="V72" s="684">
        <v>7</v>
      </c>
      <c r="W72" s="695">
        <f t="shared" si="49"/>
        <v>37.000000000000028</v>
      </c>
      <c r="X72" s="53"/>
      <c r="Y72" s="53"/>
      <c r="Z72" s="54"/>
      <c r="AA72" s="54"/>
      <c r="AB72" s="879"/>
      <c r="AC72" s="879"/>
      <c r="AD72" s="682"/>
      <c r="AE72" s="682"/>
      <c r="AF72" s="48">
        <f>N72-K72</f>
        <v>-196.21621621621716</v>
      </c>
      <c r="AG72" s="686">
        <f>N72/K72</f>
        <v>0.86918918918918853</v>
      </c>
      <c r="AH72" s="894"/>
    </row>
    <row r="73" spans="1:34" ht="19.2" customHeight="1">
      <c r="A73" s="909"/>
      <c r="B73" s="684" t="s">
        <v>128</v>
      </c>
      <c r="C73" s="175"/>
      <c r="D73" s="176" t="s">
        <v>56</v>
      </c>
      <c r="E73" s="177"/>
      <c r="F73" s="355">
        <v>59.34</v>
      </c>
      <c r="G73" s="44">
        <v>494</v>
      </c>
      <c r="H73" s="45">
        <f t="shared" si="50"/>
        <v>29313.960000000003</v>
      </c>
      <c r="I73" s="682"/>
      <c r="J73" s="178">
        <v>17</v>
      </c>
      <c r="K73" s="179">
        <v>1440</v>
      </c>
      <c r="L73" s="86">
        <v>84.705882352941174</v>
      </c>
      <c r="M73" s="693">
        <v>17</v>
      </c>
      <c r="N73" s="44">
        <f t="shared" si="45"/>
        <v>1140.0000000000007</v>
      </c>
      <c r="O73" s="47">
        <f t="shared" si="46"/>
        <v>67.058823529411811</v>
      </c>
      <c r="P73" s="48">
        <f t="shared" si="47"/>
        <v>0</v>
      </c>
      <c r="Q73" s="49">
        <f t="shared" si="48"/>
        <v>-17.647058823529363</v>
      </c>
      <c r="R73" s="686">
        <f t="shared" si="44"/>
        <v>0.79166666666666718</v>
      </c>
      <c r="S73" s="894"/>
      <c r="T73" s="50">
        <v>0.44999999999999996</v>
      </c>
      <c r="U73" s="50">
        <v>0.4680555555555555</v>
      </c>
      <c r="V73" s="684">
        <v>6</v>
      </c>
      <c r="W73" s="695">
        <f t="shared" si="49"/>
        <v>25.999999999999986</v>
      </c>
      <c r="X73" s="180"/>
      <c r="Y73" s="180"/>
      <c r="Z73" s="124"/>
      <c r="AA73" s="124"/>
      <c r="AB73" s="879"/>
      <c r="AC73" s="879"/>
      <c r="AD73" s="682"/>
      <c r="AE73" s="682"/>
      <c r="AF73" s="48">
        <f>N73-K73</f>
        <v>-299.99999999999932</v>
      </c>
      <c r="AG73" s="686">
        <f>N73/K73</f>
        <v>0.79166666666666718</v>
      </c>
      <c r="AH73" s="894"/>
    </row>
    <row r="74" spans="1:34" ht="19.2" customHeight="1">
      <c r="A74" s="909"/>
      <c r="B74" s="684" t="s">
        <v>128</v>
      </c>
      <c r="C74" s="175"/>
      <c r="D74" s="176" t="s">
        <v>73</v>
      </c>
      <c r="E74" s="177"/>
      <c r="F74" s="355">
        <v>53.76</v>
      </c>
      <c r="G74" s="44">
        <v>1793</v>
      </c>
      <c r="H74" s="45">
        <f t="shared" si="50"/>
        <v>96391.679999999993</v>
      </c>
      <c r="I74" s="684"/>
      <c r="J74" s="46">
        <v>16</v>
      </c>
      <c r="K74" s="174">
        <v>1440</v>
      </c>
      <c r="L74" s="47">
        <v>90</v>
      </c>
      <c r="M74" s="696">
        <v>16</v>
      </c>
      <c r="N74" s="44">
        <f t="shared" si="45"/>
        <v>1361.7721518987335</v>
      </c>
      <c r="O74" s="47">
        <f t="shared" si="46"/>
        <v>85.110759493670841</v>
      </c>
      <c r="P74" s="48">
        <f t="shared" si="47"/>
        <v>0</v>
      </c>
      <c r="Q74" s="49">
        <f t="shared" si="48"/>
        <v>-4.8892405063291591</v>
      </c>
      <c r="R74" s="686">
        <f t="shared" si="44"/>
        <v>0.94567510548523159</v>
      </c>
      <c r="S74" s="894"/>
      <c r="T74" s="50">
        <v>0.50833333333333319</v>
      </c>
      <c r="U74" s="50">
        <v>0.56319444444444433</v>
      </c>
      <c r="V74" s="684">
        <v>5</v>
      </c>
      <c r="W74" s="695">
        <f t="shared" si="49"/>
        <v>79.000000000000043</v>
      </c>
      <c r="X74" s="180"/>
      <c r="Y74" s="180"/>
      <c r="Z74" s="124"/>
      <c r="AA74" s="124"/>
      <c r="AB74" s="879"/>
      <c r="AC74" s="879"/>
      <c r="AD74" s="682"/>
      <c r="AE74" s="682"/>
      <c r="AF74" s="48">
        <f t="shared" ref="AF74:AF80" si="51">N74-K74</f>
        <v>-78.227848101266545</v>
      </c>
      <c r="AG74" s="686">
        <f t="shared" ref="AG74:AG80" si="52">N74/K74</f>
        <v>0.94567510548523159</v>
      </c>
      <c r="AH74" s="894"/>
    </row>
    <row r="75" spans="1:34" ht="19.2" customHeight="1">
      <c r="A75" s="909"/>
      <c r="B75" s="684" t="s">
        <v>128</v>
      </c>
      <c r="C75" s="66"/>
      <c r="D75" s="173" t="s">
        <v>74</v>
      </c>
      <c r="E75" s="43"/>
      <c r="F75" s="355">
        <v>47.51</v>
      </c>
      <c r="G75" s="57">
        <v>1690</v>
      </c>
      <c r="H75" s="45">
        <f t="shared" si="50"/>
        <v>80291.899999999994</v>
      </c>
      <c r="I75" s="684"/>
      <c r="J75" s="46">
        <v>17</v>
      </c>
      <c r="K75" s="174">
        <v>1440</v>
      </c>
      <c r="L75" s="47">
        <v>84.705882352941174</v>
      </c>
      <c r="M75" s="696">
        <v>17</v>
      </c>
      <c r="N75" s="44">
        <f t="shared" si="45"/>
        <v>1370.2702702702693</v>
      </c>
      <c r="O75" s="47">
        <f t="shared" si="46"/>
        <v>80.604133545309963</v>
      </c>
      <c r="P75" s="48">
        <f t="shared" si="47"/>
        <v>0</v>
      </c>
      <c r="Q75" s="49">
        <f t="shared" si="48"/>
        <v>-4.1017488076312105</v>
      </c>
      <c r="R75" s="686">
        <f t="shared" si="44"/>
        <v>0.95157657657657602</v>
      </c>
      <c r="S75" s="894"/>
      <c r="T75" s="50">
        <v>0.56874999999999987</v>
      </c>
      <c r="U75" s="50">
        <v>0.6201388888888888</v>
      </c>
      <c r="V75" s="684">
        <v>8</v>
      </c>
      <c r="W75" s="695">
        <f t="shared" si="49"/>
        <v>74.000000000000057</v>
      </c>
      <c r="X75" s="180"/>
      <c r="Y75" s="180"/>
      <c r="Z75" s="124"/>
      <c r="AA75" s="124"/>
      <c r="AB75" s="879"/>
      <c r="AC75" s="879"/>
      <c r="AD75" s="682"/>
      <c r="AE75" s="682"/>
      <c r="AF75" s="48">
        <f t="shared" si="51"/>
        <v>-69.729729729730707</v>
      </c>
      <c r="AG75" s="686">
        <f t="shared" si="52"/>
        <v>0.95157657657657591</v>
      </c>
      <c r="AH75" s="894"/>
    </row>
    <row r="76" spans="1:34" ht="19.2" customHeight="1">
      <c r="A76" s="909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894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879"/>
      <c r="AC76" s="879"/>
      <c r="AD76" s="682"/>
      <c r="AE76" s="682"/>
      <c r="AF76" s="48">
        <f t="shared" si="51"/>
        <v>0</v>
      </c>
      <c r="AG76" s="686" t="e">
        <f t="shared" si="52"/>
        <v>#DIV/0!</v>
      </c>
      <c r="AH76" s="894"/>
    </row>
    <row r="77" spans="1:34" ht="19.2" customHeight="1">
      <c r="A77" s="909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894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879"/>
      <c r="AC77" s="879"/>
      <c r="AD77" s="682"/>
      <c r="AE77" s="682"/>
      <c r="AF77" s="48">
        <f t="shared" si="51"/>
        <v>0</v>
      </c>
      <c r="AG77" s="686" t="e">
        <f t="shared" si="52"/>
        <v>#DIV/0!</v>
      </c>
      <c r="AH77" s="894"/>
    </row>
    <row r="78" spans="1:34" ht="19.2" customHeight="1">
      <c r="A78" s="909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894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879"/>
      <c r="AC78" s="879"/>
      <c r="AD78" s="682"/>
      <c r="AE78" s="682"/>
      <c r="AF78" s="48">
        <f t="shared" si="51"/>
        <v>0</v>
      </c>
      <c r="AG78" s="686" t="e">
        <f t="shared" si="52"/>
        <v>#DIV/0!</v>
      </c>
      <c r="AH78" s="894"/>
    </row>
    <row r="79" spans="1:34" ht="19.2" customHeight="1">
      <c r="A79" s="909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894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879"/>
      <c r="AC79" s="879"/>
      <c r="AD79" s="682"/>
      <c r="AE79" s="682"/>
      <c r="AF79" s="48">
        <f t="shared" si="51"/>
        <v>0</v>
      </c>
      <c r="AG79" s="686" t="e">
        <f t="shared" si="52"/>
        <v>#DIV/0!</v>
      </c>
      <c r="AH79" s="894"/>
    </row>
    <row r="80" spans="1:34" ht="19.2" customHeight="1">
      <c r="A80" s="909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894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879"/>
      <c r="AC80" s="879"/>
      <c r="AD80" s="682"/>
      <c r="AE80" s="682"/>
      <c r="AF80" s="48">
        <f t="shared" si="51"/>
        <v>0</v>
      </c>
      <c r="AG80" s="686" t="e">
        <f t="shared" si="52"/>
        <v>#DIV/0!</v>
      </c>
      <c r="AH80" s="894"/>
    </row>
    <row r="81" spans="1:34" ht="19.2" customHeight="1">
      <c r="A81" s="909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894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879"/>
      <c r="AC81" s="879"/>
      <c r="AD81" s="682"/>
      <c r="AE81" s="68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1470</v>
      </c>
      <c r="D82" s="875" t="s">
        <v>1460</v>
      </c>
      <c r="E82" s="875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1349.4859152778456</v>
      </c>
      <c r="O82" s="184">
        <f t="shared" si="53"/>
        <v>81.036125979192306</v>
      </c>
      <c r="P82" s="116">
        <f>M82-J82</f>
        <v>0</v>
      </c>
      <c r="Q82" s="117">
        <f>N82-K82</f>
        <v>-143.18075138882114</v>
      </c>
      <c r="R82" s="172">
        <f>O82/L82</f>
        <v>0.90713229055588207</v>
      </c>
      <c r="S82" s="894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1</v>
      </c>
      <c r="AE82" s="107">
        <f>SUM(AE70:AE81)</f>
        <v>0</v>
      </c>
      <c r="AF82" s="48">
        <f>N82-K82</f>
        <v>-143.18075138882114</v>
      </c>
      <c r="AG82" s="686">
        <f>N82/K82</f>
        <v>0.90407720987796714</v>
      </c>
      <c r="AH82" s="894"/>
    </row>
    <row r="83" spans="1:34" ht="19.2" customHeight="1">
      <c r="A83" s="902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1880</v>
      </c>
      <c r="H83" s="84">
        <f t="shared" ref="H83:H94" si="54">F83*G83</f>
        <v>114717.6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7" si="55">G83/W83*60</f>
        <v>1359.0361445783128</v>
      </c>
      <c r="O83" s="183">
        <f t="shared" ref="O83:O87" si="56">N83/M83</f>
        <v>79.943302622253697</v>
      </c>
      <c r="P83" s="54">
        <f t="shared" ref="P83:P87" si="57">M83-J83</f>
        <v>0</v>
      </c>
      <c r="Q83" s="88">
        <f t="shared" ref="Q83:Q87" si="58">O83-L83</f>
        <v>-4.7625797306874773</v>
      </c>
      <c r="R83" s="185">
        <f t="shared" ref="R83:R87" si="59">O83/L83</f>
        <v>0.94377510040160617</v>
      </c>
      <c r="S83" s="894">
        <f>R95</f>
        <v>0.88966900997477916</v>
      </c>
      <c r="T83" s="50">
        <v>0.33333333333333331</v>
      </c>
      <c r="U83" s="50">
        <v>0.39097222222222222</v>
      </c>
      <c r="V83" s="684">
        <v>5</v>
      </c>
      <c r="W83" s="695">
        <f t="shared" ref="W83:W93" si="60">(U83-T83)*24*60</f>
        <v>83.000000000000028</v>
      </c>
      <c r="X83" s="53"/>
      <c r="Y83" s="53"/>
      <c r="Z83" s="54"/>
      <c r="AA83" s="54"/>
      <c r="AB83" s="879"/>
      <c r="AC83" s="879"/>
      <c r="AD83" s="682"/>
      <c r="AE83" s="682"/>
      <c r="AF83" s="48">
        <f t="shared" ref="AF83:AF173" si="61">N83-K83</f>
        <v>-80.963855421687185</v>
      </c>
      <c r="AG83" s="686">
        <f t="shared" ref="AG83:AG173" si="62">N83/K83</f>
        <v>0.94377510040160617</v>
      </c>
      <c r="AH83" s="894">
        <f>AG95</f>
        <v>0.88816950380992321</v>
      </c>
    </row>
    <row r="84" spans="1:34" ht="19.2" customHeight="1">
      <c r="A84" s="903"/>
      <c r="B84" s="110" t="s">
        <v>129</v>
      </c>
      <c r="C84" s="691"/>
      <c r="D84" s="186" t="s">
        <v>206</v>
      </c>
      <c r="E84" s="43"/>
      <c r="F84" s="362">
        <v>50.67</v>
      </c>
      <c r="G84" s="44">
        <v>1968</v>
      </c>
      <c r="H84" s="84">
        <f t="shared" si="54"/>
        <v>99718.56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1341.8181818181818</v>
      </c>
      <c r="O84" s="183">
        <f t="shared" si="56"/>
        <v>70.622009569377994</v>
      </c>
      <c r="P84" s="54">
        <f t="shared" si="57"/>
        <v>0</v>
      </c>
      <c r="Q84" s="88">
        <f t="shared" si="58"/>
        <v>-8.3253588516746362</v>
      </c>
      <c r="R84" s="185">
        <f t="shared" si="59"/>
        <v>0.89454545454545464</v>
      </c>
      <c r="S84" s="894"/>
      <c r="T84" s="50">
        <v>0.40694444444444444</v>
      </c>
      <c r="U84" s="50">
        <v>0.46805555555555556</v>
      </c>
      <c r="V84" s="684">
        <v>23</v>
      </c>
      <c r="W84" s="695">
        <f t="shared" si="60"/>
        <v>88</v>
      </c>
      <c r="X84" s="53">
        <v>0.39583333333333331</v>
      </c>
      <c r="Y84" s="53">
        <v>0.40625</v>
      </c>
      <c r="Z84" s="54"/>
      <c r="AA84" s="54"/>
      <c r="AB84" s="879"/>
      <c r="AC84" s="879"/>
      <c r="AD84" s="682"/>
      <c r="AE84" s="682"/>
      <c r="AF84" s="48">
        <f t="shared" si="61"/>
        <v>-158.18181818181824</v>
      </c>
      <c r="AG84" s="686">
        <f t="shared" si="62"/>
        <v>0.89454545454545453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820</v>
      </c>
      <c r="H85" s="84">
        <f t="shared" si="54"/>
        <v>44353.8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1144.1860465116279</v>
      </c>
      <c r="O85" s="183">
        <f t="shared" si="56"/>
        <v>57.20930232558139</v>
      </c>
      <c r="P85" s="54">
        <f t="shared" si="57"/>
        <v>0</v>
      </c>
      <c r="Q85" s="88">
        <f t="shared" si="58"/>
        <v>-10.29069767441861</v>
      </c>
      <c r="R85" s="185">
        <f t="shared" si="59"/>
        <v>0.84754521963824281</v>
      </c>
      <c r="S85" s="894"/>
      <c r="T85" s="50">
        <v>0.5083333333333333</v>
      </c>
      <c r="U85" s="50">
        <v>0.53819444444444442</v>
      </c>
      <c r="V85" s="684">
        <v>5</v>
      </c>
      <c r="W85" s="695">
        <f t="shared" si="60"/>
        <v>43.000000000000007</v>
      </c>
      <c r="X85" s="53"/>
      <c r="Y85" s="53"/>
      <c r="Z85" s="54"/>
      <c r="AA85" s="54"/>
      <c r="AB85" s="879"/>
      <c r="AC85" s="879"/>
      <c r="AD85" s="682"/>
      <c r="AE85" s="682"/>
      <c r="AF85" s="48">
        <f t="shared" si="61"/>
        <v>-205.81395348837214</v>
      </c>
      <c r="AG85" s="686">
        <f t="shared" si="62"/>
        <v>0.84754521963824281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1634</v>
      </c>
      <c r="H86" s="84">
        <f t="shared" si="54"/>
        <v>99821.060000000012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1273.2467532467526</v>
      </c>
      <c r="O86" s="183">
        <f t="shared" si="56"/>
        <v>74.896867838044273</v>
      </c>
      <c r="P86" s="54">
        <f t="shared" si="57"/>
        <v>0</v>
      </c>
      <c r="Q86" s="88">
        <f t="shared" si="58"/>
        <v>-9.8090145148969015</v>
      </c>
      <c r="R86" s="185">
        <f t="shared" si="59"/>
        <v>0.88419913419913376</v>
      </c>
      <c r="S86" s="894"/>
      <c r="T86" s="50">
        <v>0.54374999999999996</v>
      </c>
      <c r="U86" s="50">
        <v>0.59722222222222221</v>
      </c>
      <c r="V86" s="684">
        <v>8</v>
      </c>
      <c r="W86" s="695">
        <f t="shared" si="60"/>
        <v>77.000000000000043</v>
      </c>
      <c r="X86" s="53"/>
      <c r="Y86" s="53"/>
      <c r="Z86" s="54"/>
      <c r="AA86" s="54"/>
      <c r="AB86" s="879"/>
      <c r="AC86" s="879"/>
      <c r="AD86" s="682"/>
      <c r="AE86" s="682"/>
      <c r="AF86" s="48">
        <f t="shared" si="61"/>
        <v>-166.75324675324737</v>
      </c>
      <c r="AG86" s="686">
        <f t="shared" si="62"/>
        <v>0.88419913419913376</v>
      </c>
      <c r="AH86" s="894"/>
    </row>
    <row r="87" spans="1:34" ht="19.2" customHeight="1">
      <c r="A87" s="903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4577</v>
      </c>
      <c r="H87" s="84">
        <f t="shared" si="54"/>
        <v>173010.59999999998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2430.265486725662</v>
      </c>
      <c r="O87" s="183">
        <f t="shared" si="56"/>
        <v>121.5132743362831</v>
      </c>
      <c r="P87" s="54">
        <f t="shared" si="57"/>
        <v>0</v>
      </c>
      <c r="Q87" s="88">
        <f t="shared" si="58"/>
        <v>-16.936725663716885</v>
      </c>
      <c r="R87" s="185">
        <f t="shared" si="59"/>
        <v>0.87766900929059666</v>
      </c>
      <c r="S87" s="894"/>
      <c r="T87" s="50">
        <v>0.61319444444444438</v>
      </c>
      <c r="U87" s="50">
        <v>0.69166666666666665</v>
      </c>
      <c r="V87" s="684">
        <v>23</v>
      </c>
      <c r="W87" s="695">
        <f t="shared" si="60"/>
        <v>113.00000000000009</v>
      </c>
      <c r="X87" s="53">
        <v>0.60138888888888886</v>
      </c>
      <c r="Y87" s="53">
        <v>0.61249999999999993</v>
      </c>
      <c r="Z87" s="54"/>
      <c r="AA87" s="54"/>
      <c r="AB87" s="879"/>
      <c r="AC87" s="879"/>
      <c r="AD87" s="682"/>
      <c r="AE87" s="682"/>
      <c r="AF87" s="48">
        <f t="shared" si="61"/>
        <v>-338.73451327433804</v>
      </c>
      <c r="AG87" s="686">
        <f t="shared" si="62"/>
        <v>0.87766900929059655</v>
      </c>
      <c r="AH87" s="894"/>
    </row>
    <row r="88" spans="1:34" ht="19.2" customHeight="1">
      <c r="A88" s="903"/>
      <c r="B88" s="110">
        <v>0</v>
      </c>
      <c r="C88" s="691"/>
      <c r="D88" s="186"/>
      <c r="E88" s="43"/>
      <c r="F88" s="362" t="s">
        <v>133</v>
      </c>
      <c r="G88" s="57"/>
      <c r="H88" s="84">
        <f t="shared" si="54"/>
        <v>0</v>
      </c>
      <c r="I88" s="684"/>
      <c r="J88" s="87"/>
      <c r="K88" s="57"/>
      <c r="L88" s="86"/>
      <c r="M88" s="693"/>
      <c r="N88" s="57"/>
      <c r="O88" s="183"/>
      <c r="P88" s="54"/>
      <c r="Q88" s="88"/>
      <c r="R88" s="185"/>
      <c r="S88" s="894"/>
      <c r="T88" s="50"/>
      <c r="U88" s="50"/>
      <c r="V88" s="684"/>
      <c r="W88" s="695">
        <f t="shared" si="60"/>
        <v>0</v>
      </c>
      <c r="X88" s="53"/>
      <c r="Y88" s="53"/>
      <c r="Z88" s="54"/>
      <c r="AA88" s="54"/>
      <c r="AB88" s="879"/>
      <c r="AC88" s="879"/>
      <c r="AD88" s="682"/>
      <c r="AE88" s="682"/>
      <c r="AF88" s="48">
        <f t="shared" si="61"/>
        <v>0</v>
      </c>
      <c r="AG88" s="686" t="e">
        <f t="shared" si="62"/>
        <v>#DIV/0!</v>
      </c>
      <c r="AH88" s="894"/>
    </row>
    <row r="89" spans="1:34" ht="19.2" customHeight="1">
      <c r="A89" s="903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894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879"/>
      <c r="AC89" s="879"/>
      <c r="AD89" s="682"/>
      <c r="AE89" s="682"/>
      <c r="AF89" s="48">
        <f t="shared" si="61"/>
        <v>0</v>
      </c>
      <c r="AG89" s="686" t="e">
        <f t="shared" si="62"/>
        <v>#DIV/0!</v>
      </c>
      <c r="AH89" s="894"/>
    </row>
    <row r="90" spans="1:34" ht="19.2" customHeight="1">
      <c r="A90" s="903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894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879"/>
      <c r="AC90" s="879"/>
      <c r="AD90" s="682"/>
      <c r="AE90" s="682"/>
      <c r="AF90" s="48">
        <f t="shared" si="61"/>
        <v>0</v>
      </c>
      <c r="AG90" s="686" t="e">
        <f t="shared" si="62"/>
        <v>#DIV/0!</v>
      </c>
      <c r="AH90" s="894"/>
    </row>
    <row r="91" spans="1:34" ht="19.2" customHeight="1">
      <c r="A91" s="903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895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879"/>
      <c r="AC91" s="879"/>
      <c r="AD91" s="682"/>
      <c r="AE91" s="682"/>
      <c r="AF91" s="48">
        <f t="shared" si="61"/>
        <v>0</v>
      </c>
      <c r="AG91" s="686" t="e">
        <f t="shared" si="62"/>
        <v>#DIV/0!</v>
      </c>
      <c r="AH91" s="895"/>
    </row>
    <row r="92" spans="1:34" ht="19.2" customHeight="1">
      <c r="A92" s="903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895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879"/>
      <c r="AC92" s="879"/>
      <c r="AD92" s="682"/>
      <c r="AE92" s="682"/>
      <c r="AF92" s="48">
        <f t="shared" si="61"/>
        <v>0</v>
      </c>
      <c r="AG92" s="686" t="e">
        <f t="shared" si="62"/>
        <v>#DIV/0!</v>
      </c>
      <c r="AH92" s="895"/>
    </row>
    <row r="93" spans="1:34" ht="19.2" customHeight="1">
      <c r="A93" s="903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904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879"/>
      <c r="AC93" s="879"/>
      <c r="AD93" s="682"/>
      <c r="AE93" s="682"/>
      <c r="AF93" s="48">
        <f t="shared" si="61"/>
        <v>0</v>
      </c>
      <c r="AG93" s="686" t="e">
        <f t="shared" si="62"/>
        <v>#DIV/0!</v>
      </c>
      <c r="AH93" s="895"/>
    </row>
    <row r="94" spans="1:34" ht="19.2" customHeight="1">
      <c r="A94" s="903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904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879"/>
      <c r="AC94" s="879"/>
      <c r="AD94" s="682"/>
      <c r="AE94" s="682"/>
      <c r="AF94" s="48">
        <f t="shared" si="61"/>
        <v>0</v>
      </c>
      <c r="AG94" s="68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1472</v>
      </c>
      <c r="D95" s="875" t="s">
        <v>1460</v>
      </c>
      <c r="E95" s="875"/>
      <c r="F95" s="356"/>
      <c r="G95" s="70"/>
      <c r="H95" s="201"/>
      <c r="I95" s="103"/>
      <c r="J95" s="202">
        <v>18.600000000000001</v>
      </c>
      <c r="K95" s="202">
        <v>1699.8</v>
      </c>
      <c r="L95" s="203">
        <v>90.861826625386996</v>
      </c>
      <c r="M95" s="202">
        <f t="shared" ref="M95:O95" si="63">AVERAGE(M83:M94)</f>
        <v>18.600000000000001</v>
      </c>
      <c r="N95" s="202">
        <f t="shared" si="63"/>
        <v>1509.7105225761075</v>
      </c>
      <c r="O95" s="203">
        <f t="shared" si="63"/>
        <v>80.836951338308083</v>
      </c>
      <c r="P95" s="204">
        <f>M95-J95</f>
        <v>0</v>
      </c>
      <c r="Q95" s="205">
        <f t="shared" ref="Q95:Q100" si="64">O95-L95</f>
        <v>-10.024875287078913</v>
      </c>
      <c r="R95" s="206">
        <f>O95/L95</f>
        <v>0.88966900997477916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0</v>
      </c>
      <c r="AF95" s="65">
        <f t="shared" si="61"/>
        <v>-190.0894774238925</v>
      </c>
      <c r="AG95" s="687">
        <f t="shared" si="62"/>
        <v>0.88816950380992321</v>
      </c>
      <c r="AH95" s="895"/>
    </row>
    <row r="96" spans="1:34" ht="19.2" customHeight="1">
      <c r="A96" s="905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0" si="66">G96/W96*60</f>
        <v>1128.461538461539</v>
      </c>
      <c r="O96" s="47">
        <f t="shared" ref="O96:O100" si="67">N96/M96</f>
        <v>70.528846153846189</v>
      </c>
      <c r="P96" s="48">
        <f t="shared" ref="P96:P100" si="68">M96-J96</f>
        <v>0</v>
      </c>
      <c r="Q96" s="49">
        <f t="shared" si="64"/>
        <v>-16.033653846153811</v>
      </c>
      <c r="R96" s="686">
        <f t="shared" ref="R96:R100" si="69">O96/L96</f>
        <v>0.81477367397945055</v>
      </c>
      <c r="S96" s="894">
        <f>R108</f>
        <v>0.8557412485109418</v>
      </c>
      <c r="T96" s="89">
        <v>0.33333333333333331</v>
      </c>
      <c r="U96" s="89">
        <v>0.38749999999999996</v>
      </c>
      <c r="V96" s="682">
        <v>5</v>
      </c>
      <c r="W96" s="90">
        <f t="shared" ref="W96:W133" si="70">(U96-T96)*24*60</f>
        <v>77.999999999999957</v>
      </c>
      <c r="X96" s="96"/>
      <c r="Y96" s="96"/>
      <c r="Z96" s="54"/>
      <c r="AA96" s="54"/>
      <c r="AB96" s="879"/>
      <c r="AC96" s="879"/>
      <c r="AD96" s="682"/>
      <c r="AE96" s="682"/>
      <c r="AF96" s="54">
        <f t="shared" si="61"/>
        <v>-256.53846153846098</v>
      </c>
      <c r="AG96" s="683">
        <f t="shared" si="62"/>
        <v>0.81477367397945055</v>
      </c>
      <c r="AH96" s="878">
        <f>AG108</f>
        <v>0.84918395949622194</v>
      </c>
    </row>
    <row r="97" spans="1:34" s="215" customFormat="1" ht="19.2" customHeight="1">
      <c r="A97" s="905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2639</v>
      </c>
      <c r="H97" s="210">
        <f t="shared" si="65"/>
        <v>76829.602446483172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1276.935483870968</v>
      </c>
      <c r="O97" s="47">
        <f t="shared" si="67"/>
        <v>63.846774193548399</v>
      </c>
      <c r="P97" s="48">
        <f t="shared" si="68"/>
        <v>0</v>
      </c>
      <c r="Q97" s="49">
        <f t="shared" si="64"/>
        <v>-5.4032258064516014</v>
      </c>
      <c r="R97" s="686">
        <f t="shared" si="69"/>
        <v>0.92197507860719707</v>
      </c>
      <c r="S97" s="894"/>
      <c r="T97" s="211">
        <v>0.40277777777777773</v>
      </c>
      <c r="U97" s="211">
        <v>0.48888888888888882</v>
      </c>
      <c r="V97" s="212">
        <v>22</v>
      </c>
      <c r="W97" s="90">
        <f t="shared" si="70"/>
        <v>123.99999999999996</v>
      </c>
      <c r="X97" s="53">
        <v>0.39166666666666666</v>
      </c>
      <c r="Y97" s="53">
        <v>0.37708333333333338</v>
      </c>
      <c r="Z97" s="54"/>
      <c r="AA97" s="54"/>
      <c r="AB97" s="879"/>
      <c r="AC97" s="879"/>
      <c r="AD97" s="212">
        <v>1</v>
      </c>
      <c r="AE97" s="212"/>
      <c r="AF97" s="213">
        <f t="shared" si="61"/>
        <v>-108.06451612903197</v>
      </c>
      <c r="AG97" s="214">
        <f t="shared" si="62"/>
        <v>0.92197507860719718</v>
      </c>
      <c r="AH97" s="878"/>
    </row>
    <row r="98" spans="1:34" s="218" customFormat="1" ht="19.2" customHeight="1">
      <c r="A98" s="905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686">
        <f t="shared" si="69"/>
        <v>0.79684095860566739</v>
      </c>
      <c r="S98" s="894"/>
      <c r="T98" s="89">
        <v>0.52916666666666656</v>
      </c>
      <c r="U98" s="89">
        <v>0.54097222222222208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879"/>
      <c r="AC98" s="879"/>
      <c r="AD98" s="682"/>
      <c r="AE98" s="682"/>
      <c r="AF98" s="54">
        <f t="shared" si="61"/>
        <v>-352.94117647058442</v>
      </c>
      <c r="AG98" s="683">
        <f t="shared" si="62"/>
        <v>0.75490196078431637</v>
      </c>
      <c r="AH98" s="878"/>
    </row>
    <row r="99" spans="1:34" ht="19.2" customHeight="1">
      <c r="A99" s="905"/>
      <c r="B99" s="684" t="s">
        <v>128</v>
      </c>
      <c r="C99" s="81"/>
      <c r="D99" s="82" t="s">
        <v>58</v>
      </c>
      <c r="E99" s="83"/>
      <c r="F99" s="366">
        <v>77.34</v>
      </c>
      <c r="G99" s="57">
        <v>765</v>
      </c>
      <c r="H99" s="210">
        <f t="shared" si="65"/>
        <v>59165.100000000006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1274.9999999999989</v>
      </c>
      <c r="O99" s="47">
        <f t="shared" si="67"/>
        <v>70.833333333333272</v>
      </c>
      <c r="P99" s="48">
        <f t="shared" si="68"/>
        <v>0</v>
      </c>
      <c r="Q99" s="49">
        <f t="shared" si="64"/>
        <v>-9.1666666666667282</v>
      </c>
      <c r="R99" s="686">
        <f t="shared" si="69"/>
        <v>0.88541666666666585</v>
      </c>
      <c r="S99" s="894"/>
      <c r="T99" s="89">
        <v>0.54583333333333317</v>
      </c>
      <c r="U99" s="89">
        <v>0.57083333333333319</v>
      </c>
      <c r="V99" s="682">
        <v>7</v>
      </c>
      <c r="W99" s="90">
        <f t="shared" si="70"/>
        <v>36.000000000000028</v>
      </c>
      <c r="X99" s="180"/>
      <c r="Y99" s="180"/>
      <c r="Z99" s="124"/>
      <c r="AA99" s="124"/>
      <c r="AB99" s="879"/>
      <c r="AC99" s="879"/>
      <c r="AD99" s="682"/>
      <c r="AE99" s="682"/>
      <c r="AF99" s="213">
        <f t="shared" si="61"/>
        <v>-165.00000000000114</v>
      </c>
      <c r="AG99" s="214">
        <f t="shared" si="62"/>
        <v>0.88541666666666585</v>
      </c>
      <c r="AH99" s="878"/>
    </row>
    <row r="100" spans="1:34" s="218" customFormat="1" ht="19.2" customHeight="1">
      <c r="A100" s="905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1859</v>
      </c>
      <c r="H100" s="210">
        <f t="shared" si="65"/>
        <v>95626.959999999992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1253.2584269662921</v>
      </c>
      <c r="O100" s="47">
        <f t="shared" si="67"/>
        <v>62.662921348314605</v>
      </c>
      <c r="P100" s="48">
        <f t="shared" si="68"/>
        <v>0</v>
      </c>
      <c r="Q100" s="49">
        <f t="shared" si="64"/>
        <v>-9.3370786516853954</v>
      </c>
      <c r="R100" s="686">
        <f t="shared" si="69"/>
        <v>0.87031835205992503</v>
      </c>
      <c r="S100" s="894"/>
      <c r="T100" s="211">
        <v>0.57638888888888873</v>
      </c>
      <c r="U100" s="211">
        <v>0.63819444444444429</v>
      </c>
      <c r="V100" s="212">
        <v>8</v>
      </c>
      <c r="W100" s="90">
        <f t="shared" si="70"/>
        <v>89</v>
      </c>
      <c r="X100" s="219"/>
      <c r="Y100" s="219"/>
      <c r="Z100" s="217"/>
      <c r="AA100" s="217"/>
      <c r="AB100" s="879"/>
      <c r="AC100" s="879"/>
      <c r="AD100" s="682"/>
      <c r="AE100" s="682"/>
      <c r="AF100" s="54">
        <f t="shared" si="61"/>
        <v>-186.74157303370794</v>
      </c>
      <c r="AG100" s="683">
        <f t="shared" si="62"/>
        <v>0.87031835205992503</v>
      </c>
      <c r="AH100" s="878"/>
    </row>
    <row r="101" spans="1:34" s="218" customFormat="1" ht="19.2" customHeight="1">
      <c r="A101" s="905"/>
      <c r="B101" s="684">
        <v>0</v>
      </c>
      <c r="C101" s="55"/>
      <c r="D101" s="82"/>
      <c r="E101" s="83"/>
      <c r="F101" s="366" t="s">
        <v>133</v>
      </c>
      <c r="G101" s="57"/>
      <c r="H101" s="210">
        <f t="shared" si="65"/>
        <v>0</v>
      </c>
      <c r="I101" s="682"/>
      <c r="J101" s="46"/>
      <c r="K101" s="44"/>
      <c r="L101" s="47"/>
      <c r="M101" s="87"/>
      <c r="N101" s="44"/>
      <c r="O101" s="47"/>
      <c r="P101" s="48"/>
      <c r="Q101" s="49"/>
      <c r="R101" s="686"/>
      <c r="S101" s="894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879"/>
      <c r="AC101" s="879"/>
      <c r="AD101" s="682"/>
      <c r="AE101" s="682"/>
      <c r="AF101" s="213">
        <f t="shared" si="61"/>
        <v>0</v>
      </c>
      <c r="AG101" s="214" t="e">
        <f t="shared" si="62"/>
        <v>#DIV/0!</v>
      </c>
      <c r="AH101" s="878"/>
    </row>
    <row r="102" spans="1:34" s="218" customFormat="1" ht="19.2" customHeight="1">
      <c r="A102" s="905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894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879"/>
      <c r="AC102" s="879"/>
      <c r="AD102" s="682"/>
      <c r="AE102" s="682"/>
      <c r="AF102" s="54">
        <f t="shared" si="61"/>
        <v>0</v>
      </c>
      <c r="AG102" s="683" t="e">
        <f t="shared" si="62"/>
        <v>#DIV/0!</v>
      </c>
      <c r="AH102" s="878"/>
    </row>
    <row r="103" spans="1:34" s="218" customFormat="1" ht="19.2" customHeight="1">
      <c r="A103" s="905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894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879"/>
      <c r="AC103" s="879"/>
      <c r="AD103" s="682"/>
      <c r="AE103" s="682"/>
      <c r="AF103" s="54">
        <f t="shared" si="61"/>
        <v>0</v>
      </c>
      <c r="AG103" s="683" t="e">
        <f t="shared" si="62"/>
        <v>#DIV/0!</v>
      </c>
      <c r="AH103" s="878"/>
    </row>
    <row r="104" spans="1:34" s="218" customFormat="1" ht="19.2" customHeight="1">
      <c r="A104" s="905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82"/>
      <c r="AE104" s="682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82"/>
      <c r="AE105" s="682"/>
      <c r="AF105" s="54">
        <f t="shared" si="61"/>
        <v>0</v>
      </c>
      <c r="AG105" s="683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82"/>
      <c r="AE106" s="682"/>
      <c r="AF106" s="54">
        <f t="shared" si="61"/>
        <v>0</v>
      </c>
      <c r="AG106" s="683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82"/>
      <c r="AE107" s="682"/>
      <c r="AF107" s="217"/>
      <c r="AG107" s="683"/>
      <c r="AH107" s="878"/>
    </row>
    <row r="108" spans="1:34" ht="19.2" customHeight="1">
      <c r="A108" s="905"/>
      <c r="B108" s="110">
        <v>0</v>
      </c>
      <c r="C108" s="100" t="s">
        <v>1490</v>
      </c>
      <c r="D108" s="875" t="s">
        <v>1460</v>
      </c>
      <c r="E108" s="875"/>
      <c r="F108" s="367"/>
      <c r="G108" s="101"/>
      <c r="H108" s="102"/>
      <c r="I108" s="103"/>
      <c r="J108" s="101">
        <v>18.600000000000001</v>
      </c>
      <c r="K108" s="101">
        <v>1418</v>
      </c>
      <c r="L108" s="104">
        <v>76.72039473684211</v>
      </c>
      <c r="M108" s="101">
        <f t="shared" ref="M108:O108" si="71">AVERAGE(M96:M107)</f>
        <v>18.399999999999999</v>
      </c>
      <c r="N108" s="101">
        <f t="shared" si="71"/>
        <v>1204.1428545656427</v>
      </c>
      <c r="O108" s="104">
        <f t="shared" si="71"/>
        <v>65.652806378357553</v>
      </c>
      <c r="P108" s="54">
        <f t="shared" ref="P108:P117" si="72">M108-J108</f>
        <v>-0.20000000000000284</v>
      </c>
      <c r="Q108" s="88">
        <f t="shared" ref="Q108:Q117" si="73">O108-L108</f>
        <v>-11.067588358484556</v>
      </c>
      <c r="R108" s="105">
        <f t="shared" ref="R108:R117" si="74">O108/L108</f>
        <v>0.8557412485109418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-213.85714543435734</v>
      </c>
      <c r="AG108" s="683">
        <f t="shared" si="62"/>
        <v>0.84918395949622194</v>
      </c>
      <c r="AH108" s="878"/>
    </row>
    <row r="109" spans="1:34" ht="19.2" customHeight="1">
      <c r="A109" s="896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1445</v>
      </c>
      <c r="H109" s="45">
        <f t="shared" ref="H109:H119" si="75">F109*G109</f>
        <v>43300.138026224973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1187.6712328767114</v>
      </c>
      <c r="O109" s="47">
        <f t="shared" ref="O109:O117" si="77">N109/M109</f>
        <v>65.981735159817305</v>
      </c>
      <c r="P109" s="48">
        <f t="shared" si="72"/>
        <v>0</v>
      </c>
      <c r="Q109" s="49">
        <f t="shared" si="73"/>
        <v>-0.68493150684936666</v>
      </c>
      <c r="R109" s="686">
        <f t="shared" si="74"/>
        <v>0.98972602739725946</v>
      </c>
      <c r="S109" s="899">
        <f>R121</f>
        <v>0.8662590450742329</v>
      </c>
      <c r="T109" s="226">
        <v>0.5</v>
      </c>
      <c r="U109" s="226">
        <v>0.55069444444444449</v>
      </c>
      <c r="V109" s="227">
        <v>5</v>
      </c>
      <c r="W109" s="695">
        <f t="shared" si="70"/>
        <v>73.000000000000057</v>
      </c>
      <c r="X109" s="53"/>
      <c r="Y109" s="53"/>
      <c r="Z109" s="54"/>
      <c r="AA109" s="54"/>
      <c r="AB109" s="879"/>
      <c r="AC109" s="879"/>
      <c r="AD109" s="682"/>
      <c r="AE109" s="682"/>
      <c r="AF109" s="48">
        <f t="shared" si="61"/>
        <v>-12.328767123288571</v>
      </c>
      <c r="AG109" s="125">
        <f t="shared" si="62"/>
        <v>0.98972602739725957</v>
      </c>
      <c r="AH109" s="878">
        <f>AG121</f>
        <v>0.87073007102561806</v>
      </c>
    </row>
    <row r="110" spans="1:34" ht="19.2" customHeight="1">
      <c r="A110" s="897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695</v>
      </c>
      <c r="H110" s="45">
        <f t="shared" si="75"/>
        <v>49727.25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1226.4705882352926</v>
      </c>
      <c r="O110" s="47">
        <f t="shared" si="77"/>
        <v>68.137254901960702</v>
      </c>
      <c r="P110" s="48">
        <f t="shared" si="72"/>
        <v>0</v>
      </c>
      <c r="Q110" s="49">
        <f t="shared" si="73"/>
        <v>-8.8071895424837408</v>
      </c>
      <c r="R110" s="686">
        <f t="shared" si="74"/>
        <v>0.88553833085580702</v>
      </c>
      <c r="S110" s="885"/>
      <c r="T110" s="226">
        <v>0.55625000000000002</v>
      </c>
      <c r="U110" s="226">
        <v>0.57986111111111116</v>
      </c>
      <c r="V110" s="227">
        <v>8</v>
      </c>
      <c r="W110" s="695">
        <f t="shared" si="70"/>
        <v>34.000000000000043</v>
      </c>
      <c r="X110" s="188"/>
      <c r="Y110" s="188"/>
      <c r="Z110" s="54"/>
      <c r="AA110" s="54"/>
      <c r="AB110" s="879"/>
      <c r="AC110" s="879"/>
      <c r="AD110" s="682"/>
      <c r="AE110" s="682"/>
      <c r="AF110" s="48">
        <f t="shared" si="61"/>
        <v>-158.52941176470745</v>
      </c>
      <c r="AG110" s="125">
        <f t="shared" si="62"/>
        <v>0.88553833085580691</v>
      </c>
      <c r="AH110" s="878"/>
    </row>
    <row r="111" spans="1:34" ht="19.2" customHeight="1">
      <c r="A111" s="897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1123</v>
      </c>
      <c r="H111" s="45">
        <f t="shared" si="75"/>
        <v>66863.42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1225.0909090909099</v>
      </c>
      <c r="O111" s="47">
        <f t="shared" si="77"/>
        <v>68.060606060606105</v>
      </c>
      <c r="P111" s="48">
        <f t="shared" si="72"/>
        <v>0</v>
      </c>
      <c r="Q111" s="49">
        <f t="shared" si="73"/>
        <v>-8.8838383838383379</v>
      </c>
      <c r="R111" s="686">
        <f t="shared" si="74"/>
        <v>0.88454217262881585</v>
      </c>
      <c r="S111" s="885"/>
      <c r="T111" s="226">
        <v>0.59583333333333344</v>
      </c>
      <c r="U111" s="226">
        <v>0.63402777777777786</v>
      </c>
      <c r="V111" s="227">
        <v>23</v>
      </c>
      <c r="W111" s="695">
        <f t="shared" si="70"/>
        <v>54.999999999999964</v>
      </c>
      <c r="X111" s="53">
        <v>0.58472222222222225</v>
      </c>
      <c r="Y111" s="53">
        <v>0.59444444444444444</v>
      </c>
      <c r="Z111" s="54"/>
      <c r="AA111" s="54"/>
      <c r="AB111" s="879"/>
      <c r="AC111" s="879"/>
      <c r="AD111" s="682"/>
      <c r="AE111" s="682"/>
      <c r="AF111" s="48">
        <f t="shared" si="61"/>
        <v>-159.90909090909008</v>
      </c>
      <c r="AG111" s="125">
        <f t="shared" si="62"/>
        <v>0.88454217262881585</v>
      </c>
      <c r="AH111" s="878"/>
    </row>
    <row r="112" spans="1:34" ht="19.2" customHeight="1">
      <c r="A112" s="897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865</v>
      </c>
      <c r="H112" s="45">
        <f t="shared" si="75"/>
        <v>48059.4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1265.853658536585</v>
      </c>
      <c r="O112" s="47">
        <f t="shared" si="77"/>
        <v>79.115853658536565</v>
      </c>
      <c r="P112" s="48">
        <f t="shared" si="72"/>
        <v>0</v>
      </c>
      <c r="Q112" s="49">
        <f t="shared" si="73"/>
        <v>-10.884146341463435</v>
      </c>
      <c r="R112" s="686">
        <f t="shared" si="74"/>
        <v>0.87906504065040625</v>
      </c>
      <c r="S112" s="885"/>
      <c r="T112" s="226">
        <v>0.70833333333333337</v>
      </c>
      <c r="U112" s="226">
        <v>0.7368055555555556</v>
      </c>
      <c r="V112" s="227">
        <v>5</v>
      </c>
      <c r="W112" s="695">
        <f t="shared" si="70"/>
        <v>41.000000000000014</v>
      </c>
      <c r="X112" s="216"/>
      <c r="Y112" s="216"/>
      <c r="Z112" s="54"/>
      <c r="AA112" s="54"/>
      <c r="AB112" s="879"/>
      <c r="AC112" s="879"/>
      <c r="AD112" s="682"/>
      <c r="AE112" s="682"/>
      <c r="AF112" s="48">
        <f t="shared" si="61"/>
        <v>-174.14634146341496</v>
      </c>
      <c r="AG112" s="125">
        <f t="shared" si="62"/>
        <v>0.87906504065040625</v>
      </c>
      <c r="AH112" s="878"/>
    </row>
    <row r="113" spans="1:34" s="218" customFormat="1" ht="19.2" customHeight="1">
      <c r="A113" s="897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1095</v>
      </c>
      <c r="H113" s="45">
        <f t="shared" si="75"/>
        <v>59228.55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1263.4615384615392</v>
      </c>
      <c r="O113" s="47">
        <f t="shared" si="77"/>
        <v>78.966346153846203</v>
      </c>
      <c r="P113" s="48">
        <f t="shared" si="72"/>
        <v>0</v>
      </c>
      <c r="Q113" s="49">
        <f t="shared" si="73"/>
        <v>-11.033653846153797</v>
      </c>
      <c r="R113" s="686">
        <f t="shared" si="74"/>
        <v>0.8774038461538467</v>
      </c>
      <c r="S113" s="885"/>
      <c r="T113" s="226">
        <v>0.7416666666666667</v>
      </c>
      <c r="U113" s="226">
        <v>0.77777777777777779</v>
      </c>
      <c r="V113" s="227">
        <v>7</v>
      </c>
      <c r="W113" s="695">
        <f t="shared" si="70"/>
        <v>51.999999999999972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-176.53846153846075</v>
      </c>
      <c r="AG113" s="125">
        <f t="shared" si="62"/>
        <v>0.8774038461538467</v>
      </c>
      <c r="AH113" s="878"/>
    </row>
    <row r="114" spans="1:34" s="218" customFormat="1" ht="19.2" customHeight="1">
      <c r="A114" s="897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1232</v>
      </c>
      <c r="H114" s="45">
        <f t="shared" si="75"/>
        <v>64322.720000000001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1296.8421052631588</v>
      </c>
      <c r="O114" s="47">
        <f t="shared" si="77"/>
        <v>76.284829721362286</v>
      </c>
      <c r="P114" s="48">
        <f t="shared" si="72"/>
        <v>0</v>
      </c>
      <c r="Q114" s="49">
        <f t="shared" si="73"/>
        <v>-8.4210526315788883</v>
      </c>
      <c r="R114" s="686">
        <f t="shared" si="74"/>
        <v>0.90058479532163815</v>
      </c>
      <c r="S114" s="885"/>
      <c r="T114" s="226">
        <v>0.78263888888888888</v>
      </c>
      <c r="U114" s="226">
        <v>0.82222222222222219</v>
      </c>
      <c r="V114" s="227">
        <v>7</v>
      </c>
      <c r="W114" s="695">
        <f t="shared" si="70"/>
        <v>56.999999999999957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-143.15789473684117</v>
      </c>
      <c r="AG114" s="125">
        <f t="shared" si="62"/>
        <v>0.90058479532163804</v>
      </c>
      <c r="AH114" s="878"/>
    </row>
    <row r="115" spans="1:34" s="218" customFormat="1" ht="19.2" customHeight="1">
      <c r="A115" s="897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1131</v>
      </c>
      <c r="H115" s="45">
        <f t="shared" si="75"/>
        <v>63822.33</v>
      </c>
      <c r="I115" s="682"/>
      <c r="J115" s="46">
        <v>16</v>
      </c>
      <c r="K115" s="44">
        <v>1500</v>
      </c>
      <c r="L115" s="47">
        <v>93.75</v>
      </c>
      <c r="M115" s="693">
        <v>17</v>
      </c>
      <c r="N115" s="44">
        <f t="shared" si="76"/>
        <v>1330.5882352941182</v>
      </c>
      <c r="O115" s="47">
        <f t="shared" si="77"/>
        <v>78.269896193771658</v>
      </c>
      <c r="P115" s="48">
        <f t="shared" si="72"/>
        <v>1</v>
      </c>
      <c r="Q115" s="49">
        <f t="shared" si="73"/>
        <v>-15.480103806228342</v>
      </c>
      <c r="R115" s="686">
        <f t="shared" si="74"/>
        <v>0.8348788927335643</v>
      </c>
      <c r="S115" s="885"/>
      <c r="T115" s="226">
        <v>0.83749999999999991</v>
      </c>
      <c r="U115" s="226">
        <v>0.87291666666666656</v>
      </c>
      <c r="V115" s="227">
        <v>22</v>
      </c>
      <c r="W115" s="695">
        <f t="shared" si="70"/>
        <v>50.999999999999979</v>
      </c>
      <c r="X115" s="216">
        <v>0.82638888888888884</v>
      </c>
      <c r="Y115" s="216">
        <v>0.83680555555555547</v>
      </c>
      <c r="Z115" s="217"/>
      <c r="AA115" s="217"/>
      <c r="AB115" s="879"/>
      <c r="AC115" s="879"/>
      <c r="AD115" s="221"/>
      <c r="AE115" s="221"/>
      <c r="AF115" s="48">
        <f t="shared" si="61"/>
        <v>-169.41176470588175</v>
      </c>
      <c r="AG115" s="125">
        <f t="shared" si="62"/>
        <v>0.88705882352941212</v>
      </c>
      <c r="AH115" s="878"/>
    </row>
    <row r="116" spans="1:34" s="218" customFormat="1" ht="19.2" customHeight="1">
      <c r="A116" s="897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820</v>
      </c>
      <c r="H116" s="45">
        <f t="shared" si="75"/>
        <v>36883.599999999999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1171.4285714285711</v>
      </c>
      <c r="O116" s="47">
        <f t="shared" si="77"/>
        <v>61.654135338345846</v>
      </c>
      <c r="P116" s="48">
        <f t="shared" si="72"/>
        <v>0</v>
      </c>
      <c r="Q116" s="49">
        <f t="shared" si="73"/>
        <v>-17.293233082706784</v>
      </c>
      <c r="R116" s="686">
        <f t="shared" si="74"/>
        <v>0.78095238095238073</v>
      </c>
      <c r="S116" s="885"/>
      <c r="T116" s="226">
        <v>0.87777777777777766</v>
      </c>
      <c r="U116" s="226">
        <v>0.90694444444444433</v>
      </c>
      <c r="V116" s="227">
        <v>7</v>
      </c>
      <c r="W116" s="695">
        <f t="shared" si="70"/>
        <v>42.000000000000014</v>
      </c>
      <c r="X116" s="216"/>
      <c r="Y116" s="216"/>
      <c r="Z116" s="217"/>
      <c r="AA116" s="217"/>
      <c r="AB116" s="879"/>
      <c r="AC116" s="879"/>
      <c r="AD116" s="221"/>
      <c r="AE116" s="221"/>
      <c r="AF116" s="48">
        <f t="shared" si="61"/>
        <v>-328.5714285714289</v>
      </c>
      <c r="AG116" s="125">
        <f t="shared" si="62"/>
        <v>0.78095238095238073</v>
      </c>
      <c r="AH116" s="878"/>
    </row>
    <row r="117" spans="1:34" s="218" customFormat="1" ht="19.2" customHeight="1">
      <c r="A117" s="897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760</v>
      </c>
      <c r="H117" s="45">
        <f t="shared" si="75"/>
        <v>40796.800000000003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1169.2307692307686</v>
      </c>
      <c r="O117" s="47">
        <f t="shared" si="77"/>
        <v>58.461538461538431</v>
      </c>
      <c r="P117" s="48">
        <f t="shared" si="72"/>
        <v>0</v>
      </c>
      <c r="Q117" s="49">
        <f t="shared" si="73"/>
        <v>-16.538461538461569</v>
      </c>
      <c r="R117" s="686">
        <f t="shared" si="74"/>
        <v>0.77948717948717905</v>
      </c>
      <c r="S117" s="885"/>
      <c r="T117" s="226">
        <v>0.91111111111111098</v>
      </c>
      <c r="U117" s="226">
        <v>0.93819444444444433</v>
      </c>
      <c r="V117" s="227">
        <v>6</v>
      </c>
      <c r="W117" s="695">
        <f t="shared" si="70"/>
        <v>39.000000000000021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-330.7692307692314</v>
      </c>
      <c r="AG117" s="125">
        <f t="shared" si="62"/>
        <v>0.77948717948717905</v>
      </c>
      <c r="AH117" s="878"/>
    </row>
    <row r="118" spans="1:34" s="218" customFormat="1" ht="19.2" customHeight="1">
      <c r="A118" s="897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885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885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885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17.666666666666668</v>
      </c>
      <c r="N121" s="202">
        <f t="shared" si="78"/>
        <v>1237.4041787130727</v>
      </c>
      <c r="O121" s="203">
        <f t="shared" si="78"/>
        <v>70.548021738865003</v>
      </c>
      <c r="P121" s="48">
        <f t="shared" ref="P121:P128" si="79">M121-J121</f>
        <v>0.11111111111111072</v>
      </c>
      <c r="Q121" s="49">
        <f t="shared" ref="Q121:Q128" si="80">O121-L121</f>
        <v>-10.891845631084919</v>
      </c>
      <c r="R121" s="172">
        <f t="shared" ref="R121:R128" si="81">O121/L121</f>
        <v>0.8662590450742329</v>
      </c>
      <c r="S121" s="893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-183.70693239803836</v>
      </c>
      <c r="AG121" s="125">
        <f>N121/K121</f>
        <v>0.87073007102561806</v>
      </c>
      <c r="AH121" s="878"/>
    </row>
    <row r="122" spans="1:34" ht="19.2" customHeight="1">
      <c r="A122" s="900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1283</v>
      </c>
      <c r="H122" s="45">
        <f t="shared" ref="H122:H132" si="82">F122*G122</f>
        <v>75273.61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28" si="83">G122/W122*60</f>
        <v>1350.5263157894747</v>
      </c>
      <c r="O122" s="237">
        <f t="shared" ref="O122:O128" si="84">N122/M122</f>
        <v>71.080332409972357</v>
      </c>
      <c r="P122" s="108">
        <f t="shared" si="79"/>
        <v>0</v>
      </c>
      <c r="Q122" s="182">
        <f t="shared" si="80"/>
        <v>-4.7091412742381635</v>
      </c>
      <c r="R122" s="109">
        <f t="shared" si="81"/>
        <v>0.93786549707602418</v>
      </c>
      <c r="S122" s="894">
        <f>R134</f>
        <v>0.9162289129513238</v>
      </c>
      <c r="T122" s="50">
        <v>0.5</v>
      </c>
      <c r="U122" s="50">
        <v>0.5395833333333333</v>
      </c>
      <c r="V122" s="227">
        <v>5</v>
      </c>
      <c r="W122" s="695">
        <f t="shared" si="70"/>
        <v>56.999999999999957</v>
      </c>
      <c r="X122" s="53"/>
      <c r="Y122" s="53"/>
      <c r="Z122" s="54"/>
      <c r="AA122" s="54"/>
      <c r="AB122" s="879"/>
      <c r="AC122" s="879"/>
      <c r="AD122" s="682"/>
      <c r="AE122" s="682"/>
      <c r="AF122" s="48">
        <f t="shared" si="61"/>
        <v>-89.473684210525334</v>
      </c>
      <c r="AG122" s="686">
        <f t="shared" si="62"/>
        <v>0.93786549707602407</v>
      </c>
      <c r="AH122" s="893">
        <f>AG134</f>
        <v>0.91755825675040203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1512</v>
      </c>
      <c r="H123" s="45">
        <f t="shared" si="82"/>
        <v>89994.240000000005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1314.7826086956507</v>
      </c>
      <c r="O123" s="86">
        <f t="shared" si="84"/>
        <v>62.608695652173843</v>
      </c>
      <c r="P123" s="54">
        <f t="shared" si="79"/>
        <v>0</v>
      </c>
      <c r="Q123" s="88">
        <f t="shared" si="80"/>
        <v>-3.3436853002071061</v>
      </c>
      <c r="R123" s="683">
        <f t="shared" si="81"/>
        <v>0.94930152252393563</v>
      </c>
      <c r="S123" s="894"/>
      <c r="T123" s="50">
        <v>0.5444444444444444</v>
      </c>
      <c r="U123" s="50">
        <v>0.59236111111111112</v>
      </c>
      <c r="V123" s="227">
        <v>7</v>
      </c>
      <c r="W123" s="695">
        <f t="shared" si="70"/>
        <v>69.000000000000071</v>
      </c>
      <c r="X123" s="53"/>
      <c r="Y123" s="53"/>
      <c r="Z123" s="54"/>
      <c r="AA123" s="54"/>
      <c r="AB123" s="879"/>
      <c r="AC123" s="879"/>
      <c r="AD123" s="682"/>
      <c r="AE123" s="682"/>
      <c r="AF123" s="48">
        <f t="shared" si="61"/>
        <v>-70.217391304349349</v>
      </c>
      <c r="AG123" s="686">
        <f t="shared" si="62"/>
        <v>0.94930152252393551</v>
      </c>
      <c r="AH123" s="894"/>
    </row>
    <row r="124" spans="1:34" ht="19.2" customHeight="1">
      <c r="A124" s="900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1248</v>
      </c>
      <c r="H124" s="45">
        <f t="shared" si="82"/>
        <v>70873.919999999998</v>
      </c>
      <c r="I124" s="238"/>
      <c r="J124" s="46">
        <v>18</v>
      </c>
      <c r="K124" s="44">
        <v>1636</v>
      </c>
      <c r="L124" s="47">
        <v>90.888888888888886</v>
      </c>
      <c r="M124" s="696">
        <v>18</v>
      </c>
      <c r="N124" s="174">
        <f t="shared" si="83"/>
        <v>1440.0000000000009</v>
      </c>
      <c r="O124" s="237">
        <f t="shared" si="84"/>
        <v>80.000000000000057</v>
      </c>
      <c r="P124" s="108">
        <f t="shared" si="79"/>
        <v>0</v>
      </c>
      <c r="Q124" s="182">
        <f t="shared" si="80"/>
        <v>-10.888888888888829</v>
      </c>
      <c r="R124" s="109">
        <f t="shared" si="81"/>
        <v>0.8801955990220055</v>
      </c>
      <c r="S124" s="901"/>
      <c r="T124" s="50">
        <v>0.70833333333333337</v>
      </c>
      <c r="U124" s="50">
        <v>0.74444444444444446</v>
      </c>
      <c r="V124" s="227">
        <v>5</v>
      </c>
      <c r="W124" s="695">
        <f t="shared" si="70"/>
        <v>51.999999999999972</v>
      </c>
      <c r="X124" s="188"/>
      <c r="Y124" s="188"/>
      <c r="Z124" s="54"/>
      <c r="AA124" s="54"/>
      <c r="AB124" s="879"/>
      <c r="AC124" s="879"/>
      <c r="AD124" s="682"/>
      <c r="AE124" s="682"/>
      <c r="AF124" s="108">
        <f t="shared" si="61"/>
        <v>-195.99999999999909</v>
      </c>
      <c r="AG124" s="109">
        <f t="shared" si="62"/>
        <v>0.88019559902200539</v>
      </c>
      <c r="AH124" s="894"/>
    </row>
    <row r="125" spans="1:34" ht="19.2" customHeight="1">
      <c r="A125" s="900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1021</v>
      </c>
      <c r="H125" s="45">
        <f t="shared" si="82"/>
        <v>58064.27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1458.571428571428</v>
      </c>
      <c r="O125" s="237">
        <f t="shared" si="84"/>
        <v>81.031746031745996</v>
      </c>
      <c r="P125" s="108">
        <f t="shared" si="79"/>
        <v>0</v>
      </c>
      <c r="Q125" s="182">
        <f t="shared" si="80"/>
        <v>-9.8571428571428896</v>
      </c>
      <c r="R125" s="109">
        <f t="shared" si="81"/>
        <v>0.89154732797764547</v>
      </c>
      <c r="S125" s="901"/>
      <c r="T125" s="50">
        <v>0.74930555555555556</v>
      </c>
      <c r="U125" s="50">
        <v>0.77847222222222223</v>
      </c>
      <c r="V125" s="227">
        <v>7</v>
      </c>
      <c r="W125" s="695">
        <f t="shared" si="70"/>
        <v>42.000000000000014</v>
      </c>
      <c r="X125" s="64"/>
      <c r="Y125" s="64"/>
      <c r="Z125" s="54"/>
      <c r="AA125" s="54"/>
      <c r="AB125" s="879"/>
      <c r="AC125" s="879"/>
      <c r="AD125" s="682"/>
      <c r="AE125" s="682"/>
      <c r="AF125" s="48">
        <f t="shared" si="61"/>
        <v>-177.42857142857201</v>
      </c>
      <c r="AG125" s="686">
        <f t="shared" si="62"/>
        <v>0.89154732797764547</v>
      </c>
      <c r="AH125" s="895"/>
    </row>
    <row r="126" spans="1:34" ht="19.2" customHeight="1">
      <c r="A126" s="900"/>
      <c r="B126" s="130" t="s">
        <v>132</v>
      </c>
      <c r="C126" s="682"/>
      <c r="D126" s="404" t="s">
        <v>86</v>
      </c>
      <c r="E126" s="177"/>
      <c r="F126" s="355">
        <v>47.6</v>
      </c>
      <c r="G126" s="57">
        <v>1184</v>
      </c>
      <c r="H126" s="45">
        <f t="shared" si="82"/>
        <v>56358.400000000001</v>
      </c>
      <c r="I126" s="682"/>
      <c r="J126" s="46">
        <v>19</v>
      </c>
      <c r="K126" s="44">
        <v>1440</v>
      </c>
      <c r="L126" s="47">
        <v>75.78947368421052</v>
      </c>
      <c r="M126" s="693">
        <v>19</v>
      </c>
      <c r="N126" s="57">
        <f t="shared" si="83"/>
        <v>1366.1538461538469</v>
      </c>
      <c r="O126" s="86">
        <f t="shared" si="84"/>
        <v>71.902834008097201</v>
      </c>
      <c r="P126" s="54">
        <f t="shared" si="79"/>
        <v>0</v>
      </c>
      <c r="Q126" s="88">
        <f t="shared" si="80"/>
        <v>-3.8866396761133188</v>
      </c>
      <c r="R126" s="683">
        <f t="shared" si="81"/>
        <v>0.94871794871794923</v>
      </c>
      <c r="S126" s="901"/>
      <c r="T126" s="50">
        <v>0.78402777777777777</v>
      </c>
      <c r="U126" s="50">
        <v>0.82013888888888886</v>
      </c>
      <c r="V126" s="227">
        <v>8</v>
      </c>
      <c r="W126" s="695">
        <f t="shared" si="70"/>
        <v>51.999999999999972</v>
      </c>
      <c r="X126" s="64"/>
      <c r="Y126" s="64"/>
      <c r="Z126" s="54"/>
      <c r="AA126" s="54"/>
      <c r="AB126" s="879"/>
      <c r="AC126" s="879"/>
      <c r="AD126" s="682"/>
      <c r="AE126" s="682"/>
      <c r="AF126" s="108">
        <f t="shared" si="61"/>
        <v>-73.846153846153129</v>
      </c>
      <c r="AG126" s="109">
        <f t="shared" si="62"/>
        <v>0.94871794871794923</v>
      </c>
      <c r="AH126" s="895"/>
    </row>
    <row r="127" spans="1:34" ht="19.2" customHeight="1">
      <c r="A127" s="900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1230</v>
      </c>
      <c r="H127" s="45">
        <f t="shared" si="82"/>
        <v>62324.1</v>
      </c>
      <c r="I127" s="221"/>
      <c r="J127" s="46">
        <v>18</v>
      </c>
      <c r="K127" s="44">
        <v>1500</v>
      </c>
      <c r="L127" s="47">
        <v>83.333333333333329</v>
      </c>
      <c r="M127" s="696">
        <v>18</v>
      </c>
      <c r="N127" s="57">
        <f t="shared" si="83"/>
        <v>1392.4528301886801</v>
      </c>
      <c r="O127" s="86">
        <f t="shared" si="84"/>
        <v>77.358490566037787</v>
      </c>
      <c r="P127" s="54">
        <f t="shared" si="79"/>
        <v>0</v>
      </c>
      <c r="Q127" s="88">
        <f t="shared" si="80"/>
        <v>-5.9748427672955415</v>
      </c>
      <c r="R127" s="683">
        <f t="shared" si="81"/>
        <v>0.92830188679245351</v>
      </c>
      <c r="S127" s="901"/>
      <c r="T127" s="50">
        <v>0.83541666666666659</v>
      </c>
      <c r="U127" s="50">
        <v>0.87222222222222212</v>
      </c>
      <c r="V127" s="684">
        <v>22</v>
      </c>
      <c r="W127" s="695">
        <f t="shared" si="70"/>
        <v>52.999999999999972</v>
      </c>
      <c r="X127" s="64">
        <v>0.82500000000000007</v>
      </c>
      <c r="Y127" s="64">
        <v>0.83472222222222225</v>
      </c>
      <c r="Z127" s="54"/>
      <c r="AA127" s="54"/>
      <c r="AB127" s="879"/>
      <c r="AC127" s="879"/>
      <c r="AD127" s="682"/>
      <c r="AE127" s="682"/>
      <c r="AF127" s="108">
        <f t="shared" si="61"/>
        <v>-107.54716981131992</v>
      </c>
      <c r="AG127" s="109">
        <f t="shared" si="62"/>
        <v>0.9283018867924534</v>
      </c>
      <c r="AH127" s="895"/>
    </row>
    <row r="128" spans="1:34" ht="19.2" customHeight="1">
      <c r="A128" s="900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1201</v>
      </c>
      <c r="H128" s="45">
        <f t="shared" si="82"/>
        <v>69862.17</v>
      </c>
      <c r="I128" s="682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1470.6122448979597</v>
      </c>
      <c r="O128" s="86">
        <f t="shared" si="84"/>
        <v>91.913265306122483</v>
      </c>
      <c r="P128" s="54">
        <f t="shared" si="79"/>
        <v>0</v>
      </c>
      <c r="Q128" s="88">
        <f t="shared" si="80"/>
        <v>-10.336734693877517</v>
      </c>
      <c r="R128" s="683">
        <f t="shared" si="81"/>
        <v>0.89890724015767709</v>
      </c>
      <c r="S128" s="901"/>
      <c r="T128" s="50">
        <v>0.87708333333333321</v>
      </c>
      <c r="U128" s="50">
        <v>0.91111111111111098</v>
      </c>
      <c r="V128" s="684">
        <v>7</v>
      </c>
      <c r="W128" s="695">
        <f t="shared" si="70"/>
        <v>48.999999999999986</v>
      </c>
      <c r="X128" s="64"/>
      <c r="Y128" s="64"/>
      <c r="Z128" s="54"/>
      <c r="AA128" s="54"/>
      <c r="AB128" s="879"/>
      <c r="AC128" s="879"/>
      <c r="AD128" s="682"/>
      <c r="AE128" s="682"/>
      <c r="AF128" s="48">
        <f t="shared" si="61"/>
        <v>-165.38775510204027</v>
      </c>
      <c r="AG128" s="686">
        <f t="shared" si="62"/>
        <v>0.89890724015767709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682"/>
      <c r="J129" s="46"/>
      <c r="K129" s="44"/>
      <c r="L129" s="47"/>
      <c r="M129" s="87"/>
      <c r="N129" s="57"/>
      <c r="O129" s="86"/>
      <c r="P129" s="54"/>
      <c r="Q129" s="88"/>
      <c r="R129" s="683"/>
      <c r="S129" s="901"/>
      <c r="T129" s="50"/>
      <c r="U129" s="50"/>
      <c r="V129" s="684"/>
      <c r="W129" s="695">
        <f t="shared" si="70"/>
        <v>0</v>
      </c>
      <c r="X129" s="64"/>
      <c r="Y129" s="64"/>
      <c r="Z129" s="54"/>
      <c r="AA129" s="54"/>
      <c r="AB129" s="879"/>
      <c r="AC129" s="879"/>
      <c r="AD129" s="682"/>
      <c r="AE129" s="682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901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879"/>
      <c r="AC130" s="879"/>
      <c r="AD130" s="682"/>
      <c r="AE130" s="682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901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879"/>
      <c r="AC131" s="879"/>
      <c r="AD131" s="682"/>
      <c r="AE131" s="682"/>
      <c r="AF131" s="48">
        <f t="shared" si="61"/>
        <v>0</v>
      </c>
      <c r="AG131" s="68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901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879"/>
      <c r="AC132" s="879"/>
      <c r="AD132" s="682"/>
      <c r="AE132" s="682"/>
      <c r="AF132" s="65"/>
      <c r="AG132" s="68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901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82"/>
      <c r="AE133" s="682"/>
      <c r="AF133" s="65"/>
      <c r="AG133" s="687"/>
      <c r="AH133" s="895"/>
    </row>
    <row r="134" spans="1:34" ht="19.2" customHeight="1">
      <c r="A134" s="900"/>
      <c r="B134" s="168">
        <v>0</v>
      </c>
      <c r="C134" s="100" t="s">
        <v>1479</v>
      </c>
      <c r="D134" s="875" t="s">
        <v>1460</v>
      </c>
      <c r="E134" s="875"/>
      <c r="F134" s="365"/>
      <c r="G134" s="101"/>
      <c r="H134" s="102"/>
      <c r="I134" s="241"/>
      <c r="J134" s="242">
        <v>18.428571428571427</v>
      </c>
      <c r="K134" s="242">
        <v>1524.7142857142858</v>
      </c>
      <c r="L134" s="243">
        <v>83.556062775987584</v>
      </c>
      <c r="M134" s="242">
        <f t="shared" ref="M134:O134" si="85">AVERAGE(M122:M133)</f>
        <v>18.428571428571427</v>
      </c>
      <c r="N134" s="242">
        <f t="shared" si="85"/>
        <v>1399.0141820424344</v>
      </c>
      <c r="O134" s="243">
        <f t="shared" si="85"/>
        <v>76.556480567735676</v>
      </c>
      <c r="P134" s="51">
        <f t="shared" ref="P134:P144" si="86">M134-J134</f>
        <v>0</v>
      </c>
      <c r="Q134" s="139">
        <f t="shared" ref="Q134:Q144" si="87">O134-L134</f>
        <v>-6.9995822082519084</v>
      </c>
      <c r="R134" s="244">
        <f t="shared" ref="R134:R144" si="88">O134/L134</f>
        <v>0.9162289129513238</v>
      </c>
      <c r="S134" s="894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0</v>
      </c>
      <c r="AF134" s="48">
        <f t="shared" si="61"/>
        <v>-125.70010367185137</v>
      </c>
      <c r="AG134" s="686">
        <f t="shared" si="62"/>
        <v>0.91755825675040203</v>
      </c>
      <c r="AH134" s="895"/>
    </row>
    <row r="135" spans="1:34" ht="19.2" customHeight="1">
      <c r="A135" s="881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1776.8000000000002</v>
      </c>
      <c r="H135" s="245">
        <f t="shared" ref="H135:H146" si="89">F135*G135</f>
        <v>96107.112000000023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1402.7368421052638</v>
      </c>
      <c r="O135" s="115">
        <f t="shared" ref="O135:O144" si="91">N135/M135</f>
        <v>87.671052631578988</v>
      </c>
      <c r="P135" s="54">
        <f t="shared" si="86"/>
        <v>0</v>
      </c>
      <c r="Q135" s="88">
        <f t="shared" si="87"/>
        <v>-6.0789473684210122</v>
      </c>
      <c r="R135" s="683">
        <f t="shared" si="88"/>
        <v>0.93515789473684252</v>
      </c>
      <c r="S135" s="885">
        <f>R147</f>
        <v>0.91198739175590526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879"/>
      <c r="AC135" s="879"/>
      <c r="AD135" s="682"/>
      <c r="AE135" s="682"/>
      <c r="AF135" s="116">
        <f t="shared" si="61"/>
        <v>-97.263157894736196</v>
      </c>
      <c r="AG135" s="120">
        <f t="shared" si="62"/>
        <v>0.93515789473684252</v>
      </c>
      <c r="AH135" s="878">
        <f>AG147</f>
        <v>0.91946924220416171</v>
      </c>
    </row>
    <row r="136" spans="1:34" ht="19.2" customHeight="1">
      <c r="A136" s="882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1268</v>
      </c>
      <c r="H136" s="84">
        <f t="shared" si="89"/>
        <v>73207.98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1358.5714285714296</v>
      </c>
      <c r="O136" s="86">
        <f t="shared" si="91"/>
        <v>84.910714285714349</v>
      </c>
      <c r="P136" s="54">
        <f t="shared" si="86"/>
        <v>0</v>
      </c>
      <c r="Q136" s="88">
        <f t="shared" si="87"/>
        <v>-12.901785714285651</v>
      </c>
      <c r="R136" s="683">
        <f t="shared" si="88"/>
        <v>0.86809675947056208</v>
      </c>
      <c r="S136" s="885"/>
      <c r="T136" s="246">
        <v>0.51597222222222217</v>
      </c>
      <c r="U136" s="50">
        <v>0.55486111111111103</v>
      </c>
      <c r="V136" s="142">
        <v>7</v>
      </c>
      <c r="W136" s="247">
        <f t="shared" si="92"/>
        <v>55.999999999999957</v>
      </c>
      <c r="X136" s="53"/>
      <c r="Y136" s="53"/>
      <c r="Z136" s="54"/>
      <c r="AA136" s="54"/>
      <c r="AB136" s="879"/>
      <c r="AC136" s="879"/>
      <c r="AD136" s="682"/>
      <c r="AE136" s="682"/>
      <c r="AF136" s="48">
        <f t="shared" si="61"/>
        <v>-206.42857142857042</v>
      </c>
      <c r="AG136" s="125">
        <f t="shared" si="62"/>
        <v>0.86809675947056208</v>
      </c>
      <c r="AH136" s="878"/>
    </row>
    <row r="137" spans="1:34" ht="19.2" customHeight="1">
      <c r="A137" s="882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1061</v>
      </c>
      <c r="H137" s="84">
        <f t="shared" si="89"/>
        <v>53760.87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1383.9130434782608</v>
      </c>
      <c r="O137" s="86">
        <f t="shared" si="91"/>
        <v>76.884057971014485</v>
      </c>
      <c r="P137" s="54">
        <f t="shared" si="86"/>
        <v>0</v>
      </c>
      <c r="Q137" s="88">
        <f t="shared" si="87"/>
        <v>-6.4492753623188435</v>
      </c>
      <c r="R137" s="683">
        <f t="shared" si="88"/>
        <v>0.92260869565217385</v>
      </c>
      <c r="S137" s="885"/>
      <c r="T137" s="50">
        <v>0.57013888888888875</v>
      </c>
      <c r="U137" s="50">
        <v>0.60208333333333319</v>
      </c>
      <c r="V137" s="249">
        <v>22</v>
      </c>
      <c r="W137" s="247">
        <f t="shared" si="92"/>
        <v>46</v>
      </c>
      <c r="X137" s="53">
        <v>0.55902777777777779</v>
      </c>
      <c r="Y137" s="53">
        <v>0.56944444444444442</v>
      </c>
      <c r="Z137" s="54"/>
      <c r="AA137" s="54"/>
      <c r="AB137" s="879"/>
      <c r="AC137" s="879"/>
      <c r="AD137" s="682"/>
      <c r="AE137" s="682"/>
      <c r="AF137" s="48">
        <f t="shared" si="61"/>
        <v>-116.08695652173924</v>
      </c>
      <c r="AG137" s="125">
        <f t="shared" si="62"/>
        <v>0.92260869565217385</v>
      </c>
      <c r="AH137" s="878"/>
    </row>
    <row r="138" spans="1:34" ht="19.2" customHeight="1">
      <c r="A138" s="882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1189</v>
      </c>
      <c r="H138" s="84">
        <f t="shared" si="89"/>
        <v>63338.030000000006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1398.8235294117653</v>
      </c>
      <c r="O138" s="86">
        <f t="shared" si="91"/>
        <v>87.426470588235333</v>
      </c>
      <c r="P138" s="54">
        <f t="shared" si="86"/>
        <v>0</v>
      </c>
      <c r="Q138" s="88">
        <f t="shared" si="87"/>
        <v>-6.3235294117646674</v>
      </c>
      <c r="R138" s="688">
        <f t="shared" si="88"/>
        <v>0.93254901960784353</v>
      </c>
      <c r="S138" s="885"/>
      <c r="T138" s="50">
        <v>0.60694444444444429</v>
      </c>
      <c r="U138" s="50">
        <v>0.64236111111111094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879"/>
      <c r="AC138" s="879"/>
      <c r="AD138" s="682"/>
      <c r="AE138" s="682"/>
      <c r="AF138" s="48">
        <f t="shared" si="61"/>
        <v>-101.17647058823468</v>
      </c>
      <c r="AG138" s="125">
        <f t="shared" si="62"/>
        <v>0.93254901960784353</v>
      </c>
      <c r="AH138" s="878"/>
    </row>
    <row r="139" spans="1:34" ht="19.2" customHeight="1">
      <c r="A139" s="882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1339</v>
      </c>
      <c r="H139" s="84">
        <f t="shared" si="89"/>
        <v>68262.22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1361.6949152542386</v>
      </c>
      <c r="O139" s="86">
        <f t="shared" si="91"/>
        <v>68.084745762711933</v>
      </c>
      <c r="P139" s="54">
        <f t="shared" si="86"/>
        <v>0</v>
      </c>
      <c r="Q139" s="88">
        <f t="shared" si="87"/>
        <v>-3.9152542372880674</v>
      </c>
      <c r="R139" s="683">
        <f t="shared" si="88"/>
        <v>0.94562146892655463</v>
      </c>
      <c r="S139" s="885"/>
      <c r="T139" s="50">
        <v>0.74305555555555558</v>
      </c>
      <c r="U139" s="50">
        <v>0.78402777777777777</v>
      </c>
      <c r="V139" s="250">
        <v>5</v>
      </c>
      <c r="W139" s="247">
        <f t="shared" si="92"/>
        <v>58.99999999999995</v>
      </c>
      <c r="X139" s="53"/>
      <c r="Y139" s="53"/>
      <c r="Z139" s="54"/>
      <c r="AA139" s="54"/>
      <c r="AB139" s="879"/>
      <c r="AC139" s="879"/>
      <c r="AD139" s="682"/>
      <c r="AE139" s="682"/>
      <c r="AF139" s="48">
        <f t="shared" si="61"/>
        <v>-78.305084745761405</v>
      </c>
      <c r="AG139" s="125">
        <f t="shared" si="62"/>
        <v>0.94562146892655463</v>
      </c>
      <c r="AH139" s="878"/>
    </row>
    <row r="140" spans="1:34" ht="19.2" customHeight="1">
      <c r="A140" s="883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838</v>
      </c>
      <c r="H140" s="84">
        <f t="shared" si="89"/>
        <v>42461.46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1396.6666666666656</v>
      </c>
      <c r="O140" s="86">
        <f t="shared" si="91"/>
        <v>82.156862745097982</v>
      </c>
      <c r="P140" s="54">
        <f t="shared" si="86"/>
        <v>0</v>
      </c>
      <c r="Q140" s="88">
        <f t="shared" si="87"/>
        <v>-6.0784313725490762</v>
      </c>
      <c r="R140" s="683">
        <f t="shared" si="88"/>
        <v>0.93111111111111045</v>
      </c>
      <c r="S140" s="886"/>
      <c r="T140" s="63">
        <v>0.78888888888888886</v>
      </c>
      <c r="U140" s="252">
        <v>0.81388888888888888</v>
      </c>
      <c r="V140" s="253">
        <v>7</v>
      </c>
      <c r="W140" s="247">
        <f t="shared" si="92"/>
        <v>36.000000000000028</v>
      </c>
      <c r="X140" s="53"/>
      <c r="Y140" s="53"/>
      <c r="Z140" s="54"/>
      <c r="AA140" s="54"/>
      <c r="AB140" s="879"/>
      <c r="AC140" s="879"/>
      <c r="AD140" s="682"/>
      <c r="AE140" s="682"/>
      <c r="AF140" s="48">
        <f t="shared" si="61"/>
        <v>-103.33333333333439</v>
      </c>
      <c r="AG140" s="125">
        <f t="shared" si="62"/>
        <v>0.93111111111111045</v>
      </c>
      <c r="AH140" s="878"/>
    </row>
    <row r="141" spans="1:34" ht="19.2" customHeight="1">
      <c r="A141" s="883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1499</v>
      </c>
      <c r="H141" s="84">
        <f t="shared" si="89"/>
        <v>76329.08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1322.6470588235279</v>
      </c>
      <c r="O141" s="86">
        <f t="shared" si="91"/>
        <v>69.613003095975159</v>
      </c>
      <c r="P141" s="54">
        <f t="shared" si="86"/>
        <v>0</v>
      </c>
      <c r="Q141" s="88">
        <f t="shared" si="87"/>
        <v>-6.176470588235361</v>
      </c>
      <c r="R141" s="683">
        <f t="shared" si="88"/>
        <v>0.91850490196078338</v>
      </c>
      <c r="S141" s="886"/>
      <c r="T141" s="63">
        <v>0.82916666666666661</v>
      </c>
      <c r="U141" s="252">
        <v>0.87638888888888888</v>
      </c>
      <c r="V141" s="55">
        <v>22</v>
      </c>
      <c r="W141" s="247">
        <f t="shared" si="92"/>
        <v>68.000000000000085</v>
      </c>
      <c r="X141" s="53">
        <v>0.81805555555555554</v>
      </c>
      <c r="Y141" s="53">
        <v>0.82777777777777783</v>
      </c>
      <c r="Z141" s="54"/>
      <c r="AA141" s="54"/>
      <c r="AB141" s="879"/>
      <c r="AC141" s="879"/>
      <c r="AD141" s="682"/>
      <c r="AE141" s="682">
        <v>1</v>
      </c>
      <c r="AF141" s="48">
        <f t="shared" si="61"/>
        <v>-117.35294117647209</v>
      </c>
      <c r="AG141" s="125">
        <f t="shared" si="62"/>
        <v>0.91850490196078327</v>
      </c>
      <c r="AH141" s="878"/>
    </row>
    <row r="142" spans="1:34" ht="19.2" customHeight="1">
      <c r="A142" s="883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689</v>
      </c>
      <c r="H142" s="84">
        <f t="shared" si="89"/>
        <v>36420.54</v>
      </c>
      <c r="I142" s="682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1333.5483870967721</v>
      </c>
      <c r="O142" s="86">
        <f t="shared" si="91"/>
        <v>74.086021505376223</v>
      </c>
      <c r="P142" s="54">
        <f t="shared" si="86"/>
        <v>0</v>
      </c>
      <c r="Q142" s="88">
        <f t="shared" si="87"/>
        <v>-9.2473118279571054</v>
      </c>
      <c r="R142" s="683">
        <f t="shared" si="88"/>
        <v>0.88903225806451469</v>
      </c>
      <c r="S142" s="886"/>
      <c r="T142" s="63">
        <v>0.88124999999999998</v>
      </c>
      <c r="U142" s="252">
        <v>0.90277777777777779</v>
      </c>
      <c r="V142" s="55">
        <v>7</v>
      </c>
      <c r="W142" s="247">
        <f t="shared" si="92"/>
        <v>31.00000000000005</v>
      </c>
      <c r="X142" s="53"/>
      <c r="Y142" s="53"/>
      <c r="Z142" s="54"/>
      <c r="AA142" s="54"/>
      <c r="AB142" s="879"/>
      <c r="AC142" s="879"/>
      <c r="AD142" s="682"/>
      <c r="AE142" s="682"/>
      <c r="AF142" s="48">
        <f t="shared" si="61"/>
        <v>-166.4516129032279</v>
      </c>
      <c r="AG142" s="125">
        <f t="shared" si="62"/>
        <v>0.88903225806451469</v>
      </c>
      <c r="AH142" s="878"/>
    </row>
    <row r="143" spans="1:34" ht="19.2" customHeight="1">
      <c r="A143" s="883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736</v>
      </c>
      <c r="H143" s="84">
        <f t="shared" si="89"/>
        <v>37293.120000000003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1338.1818181818164</v>
      </c>
      <c r="O143" s="86">
        <f t="shared" si="91"/>
        <v>78.716577540106854</v>
      </c>
      <c r="P143" s="54">
        <f t="shared" si="86"/>
        <v>0</v>
      </c>
      <c r="Q143" s="88">
        <f t="shared" si="87"/>
        <v>-5.9893048128343196</v>
      </c>
      <c r="R143" s="683">
        <f t="shared" si="88"/>
        <v>0.92929292929292817</v>
      </c>
      <c r="S143" s="886"/>
      <c r="T143" s="63">
        <v>0.90694444444444444</v>
      </c>
      <c r="U143" s="252">
        <v>0.92986111111111114</v>
      </c>
      <c r="V143" s="55">
        <v>6</v>
      </c>
      <c r="W143" s="247">
        <f t="shared" si="92"/>
        <v>33.000000000000043</v>
      </c>
      <c r="X143" s="53"/>
      <c r="Y143" s="53"/>
      <c r="Z143" s="54"/>
      <c r="AA143" s="54"/>
      <c r="AB143" s="879"/>
      <c r="AC143" s="879"/>
      <c r="AD143" s="682"/>
      <c r="AE143" s="682"/>
      <c r="AF143" s="48">
        <f t="shared" si="61"/>
        <v>-101.81818181818358</v>
      </c>
      <c r="AG143" s="125">
        <f t="shared" si="62"/>
        <v>0.92929292929292806</v>
      </c>
      <c r="AH143" s="878"/>
    </row>
    <row r="144" spans="1:34" ht="19.2" customHeight="1">
      <c r="A144" s="883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1023</v>
      </c>
      <c r="H144" s="84">
        <f t="shared" si="89"/>
        <v>51651.270000000004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1334.3478260869565</v>
      </c>
      <c r="O144" s="86">
        <f t="shared" si="91"/>
        <v>88.956521739130437</v>
      </c>
      <c r="P144" s="54">
        <f t="shared" si="86"/>
        <v>1</v>
      </c>
      <c r="Q144" s="88">
        <f t="shared" si="87"/>
        <v>-13.900621118012424</v>
      </c>
      <c r="R144" s="683">
        <f t="shared" si="88"/>
        <v>0.86485507246376814</v>
      </c>
      <c r="S144" s="886"/>
      <c r="T144" s="63">
        <v>0.93472222222222223</v>
      </c>
      <c r="U144" s="252">
        <v>0.96666666666666667</v>
      </c>
      <c r="V144" s="55">
        <v>7</v>
      </c>
      <c r="W144" s="247">
        <f t="shared" si="92"/>
        <v>46</v>
      </c>
      <c r="X144" s="53"/>
      <c r="Y144" s="53"/>
      <c r="Z144" s="54"/>
      <c r="AA144" s="54"/>
      <c r="AB144" s="879"/>
      <c r="AC144" s="879"/>
      <c r="AD144" s="682"/>
      <c r="AE144" s="682"/>
      <c r="AF144" s="48">
        <f t="shared" si="61"/>
        <v>-105.6521739130435</v>
      </c>
      <c r="AG144" s="125">
        <f t="shared" si="62"/>
        <v>0.92663043478260865</v>
      </c>
      <c r="AH144" s="878"/>
    </row>
    <row r="145" spans="1:34" ht="19.2" customHeight="1">
      <c r="A145" s="883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82"/>
      <c r="AE145" s="68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82"/>
      <c r="AE146" s="682"/>
      <c r="AF146" s="54"/>
      <c r="AG146" s="683"/>
      <c r="AH146" s="878"/>
    </row>
    <row r="147" spans="1:34" ht="19.2" customHeight="1">
      <c r="A147" s="884"/>
      <c r="B147" s="257">
        <v>0</v>
      </c>
      <c r="C147" s="100" t="s">
        <v>1481</v>
      </c>
      <c r="D147" s="875" t="s">
        <v>1460</v>
      </c>
      <c r="E147" s="875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1363.1131515676698</v>
      </c>
      <c r="O147" s="243">
        <f t="shared" si="93"/>
        <v>79.850602786494193</v>
      </c>
      <c r="P147" s="51">
        <f t="shared" ref="P147:P151" si="94">M147-J147</f>
        <v>9.9999999999997868E-2</v>
      </c>
      <c r="Q147" s="139">
        <f t="shared" ref="Q147:Q151" si="95">O147-L147</f>
        <v>-7.70609318136664</v>
      </c>
      <c r="R147" s="258">
        <f t="shared" ref="R147:R151" si="96">O147/L147</f>
        <v>0.91198739175590526</v>
      </c>
      <c r="S147" s="887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0</v>
      </c>
      <c r="AE147" s="107">
        <f>SUM(AE135:AE146)</f>
        <v>1</v>
      </c>
      <c r="AF147" s="204">
        <f t="shared" si="61"/>
        <v>-119.38684843233023</v>
      </c>
      <c r="AG147" s="259">
        <f t="shared" si="62"/>
        <v>0.91946924220416171</v>
      </c>
      <c r="AH147" s="878"/>
    </row>
    <row r="148" spans="1:34" ht="19.2" customHeight="1">
      <c r="A148" s="890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204</v>
      </c>
      <c r="H148" s="84">
        <f t="shared" ref="H148:H172" si="97">F148*G148</f>
        <v>11324.039999999999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1224.0000000000043</v>
      </c>
      <c r="O148" s="47">
        <f t="shared" ref="O148:O151" si="99">N148/M148</f>
        <v>102.00000000000036</v>
      </c>
      <c r="P148" s="48">
        <f t="shared" si="94"/>
        <v>0</v>
      </c>
      <c r="Q148" s="49">
        <f t="shared" si="95"/>
        <v>-22.999999999999645</v>
      </c>
      <c r="R148" s="686">
        <f t="shared" si="96"/>
        <v>0.81600000000000283</v>
      </c>
      <c r="S148" s="891">
        <f>R160</f>
        <v>0.83445548150294746</v>
      </c>
      <c r="T148" s="246">
        <v>0.70833333333333337</v>
      </c>
      <c r="U148" s="50">
        <v>0.71527777777777779</v>
      </c>
      <c r="V148" s="684">
        <v>5</v>
      </c>
      <c r="W148" s="695">
        <f>(U148-T148)*24*60</f>
        <v>9.9999999999999645</v>
      </c>
      <c r="X148" s="53"/>
      <c r="Y148" s="53"/>
      <c r="Z148" s="54"/>
      <c r="AA148" s="54"/>
      <c r="AB148" s="879"/>
      <c r="AC148" s="879"/>
      <c r="AD148" s="682"/>
      <c r="AE148" s="682"/>
      <c r="AF148" s="48">
        <f t="shared" si="61"/>
        <v>-275.99999999999568</v>
      </c>
      <c r="AG148" s="125">
        <f t="shared" si="62"/>
        <v>0.81600000000000283</v>
      </c>
      <c r="AH148" s="878">
        <f>AG160</f>
        <v>0.8351234424804419</v>
      </c>
    </row>
    <row r="149" spans="1:34" ht="19.2" customHeight="1">
      <c r="A149" s="890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1374</v>
      </c>
      <c r="H149" s="84">
        <f t="shared" si="97"/>
        <v>39255.18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1421.3793103448286</v>
      </c>
      <c r="O149" s="47">
        <f t="shared" si="99"/>
        <v>118.44827586206905</v>
      </c>
      <c r="P149" s="48">
        <f t="shared" si="94"/>
        <v>0</v>
      </c>
      <c r="Q149" s="49">
        <f t="shared" si="95"/>
        <v>-6.5517241379309468</v>
      </c>
      <c r="R149" s="686">
        <f t="shared" si="96"/>
        <v>0.94758620689655237</v>
      </c>
      <c r="S149" s="892"/>
      <c r="T149" s="246">
        <v>0.72013888888888888</v>
      </c>
      <c r="U149" s="50">
        <v>0.76041666666666663</v>
      </c>
      <c r="V149" s="684">
        <v>7</v>
      </c>
      <c r="W149" s="695">
        <f t="shared" ref="W149:W159" si="100">(U149-T149)*24*60</f>
        <v>57.999999999999957</v>
      </c>
      <c r="X149" s="53"/>
      <c r="Y149" s="53"/>
      <c r="Z149" s="54"/>
      <c r="AA149" s="54"/>
      <c r="AB149" s="879"/>
      <c r="AC149" s="879"/>
      <c r="AD149" s="682"/>
      <c r="AE149" s="682"/>
      <c r="AF149" s="48">
        <f t="shared" si="61"/>
        <v>-78.620689655171418</v>
      </c>
      <c r="AG149" s="125">
        <f t="shared" si="62"/>
        <v>0.94758620689655237</v>
      </c>
      <c r="AH149" s="880"/>
    </row>
    <row r="150" spans="1:34" ht="19.2" customHeight="1">
      <c r="A150" s="890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311</v>
      </c>
      <c r="H150" s="84">
        <f t="shared" si="97"/>
        <v>6350.6200000000008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1097.6470588235334</v>
      </c>
      <c r="O150" s="47">
        <f t="shared" si="99"/>
        <v>91.470588235294443</v>
      </c>
      <c r="P150" s="48">
        <f t="shared" si="94"/>
        <v>0</v>
      </c>
      <c r="Q150" s="49">
        <f t="shared" si="95"/>
        <v>-33.529411764705557</v>
      </c>
      <c r="R150" s="686">
        <f t="shared" si="96"/>
        <v>0.73176470588235554</v>
      </c>
      <c r="S150" s="892"/>
      <c r="T150" s="246">
        <v>0.76458333333333328</v>
      </c>
      <c r="U150" s="50">
        <v>0.7763888888888888</v>
      </c>
      <c r="V150" s="684">
        <v>6</v>
      </c>
      <c r="W150" s="695">
        <f t="shared" si="100"/>
        <v>16.99999999999994</v>
      </c>
      <c r="X150" s="216"/>
      <c r="Y150" s="216"/>
      <c r="Z150" s="217"/>
      <c r="AA150" s="217"/>
      <c r="AB150" s="879"/>
      <c r="AC150" s="879"/>
      <c r="AD150" s="682"/>
      <c r="AE150" s="682"/>
      <c r="AF150" s="48">
        <f t="shared" si="61"/>
        <v>-402.35294117646663</v>
      </c>
      <c r="AG150" s="125">
        <f t="shared" si="62"/>
        <v>0.73176470588235554</v>
      </c>
      <c r="AH150" s="880"/>
    </row>
    <row r="151" spans="1:34" s="218" customFormat="1" ht="19.2" customHeight="1">
      <c r="A151" s="890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1479</v>
      </c>
      <c r="H151" s="84">
        <f t="shared" si="97"/>
        <v>75517.740000000005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1267.7142857142844</v>
      </c>
      <c r="O151" s="47">
        <f t="shared" si="99"/>
        <v>79.232142857142776</v>
      </c>
      <c r="P151" s="48">
        <f t="shared" si="94"/>
        <v>0</v>
      </c>
      <c r="Q151" s="49">
        <f t="shared" si="95"/>
        <v>-14.517857142857224</v>
      </c>
      <c r="R151" s="686">
        <f t="shared" si="96"/>
        <v>0.84514285714285631</v>
      </c>
      <c r="S151" s="892"/>
      <c r="T151" s="246">
        <v>0.79236111111111107</v>
      </c>
      <c r="U151" s="50">
        <v>0.84097222222222223</v>
      </c>
      <c r="V151" s="684">
        <v>23</v>
      </c>
      <c r="W151" s="695">
        <f t="shared" si="100"/>
        <v>70.000000000000071</v>
      </c>
      <c r="X151" s="216">
        <v>0.78125</v>
      </c>
      <c r="Y151" s="216">
        <v>0.79166666666666663</v>
      </c>
      <c r="Z151" s="217"/>
      <c r="AA151" s="217"/>
      <c r="AB151" s="879"/>
      <c r="AC151" s="879"/>
      <c r="AD151" s="221"/>
      <c r="AE151" s="221"/>
      <c r="AF151" s="48">
        <f t="shared" si="61"/>
        <v>-232.28571428571558</v>
      </c>
      <c r="AG151" s="125">
        <f t="shared" si="62"/>
        <v>0.84514285714285631</v>
      </c>
      <c r="AH151" s="880"/>
    </row>
    <row r="152" spans="1:34" s="218" customFormat="1" ht="19.2" customHeight="1">
      <c r="A152" s="890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892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892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892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892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892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892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1483</v>
      </c>
      <c r="D160" s="888" t="s">
        <v>1460</v>
      </c>
      <c r="E160" s="889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1252.6851637206628</v>
      </c>
      <c r="O160" s="270">
        <f t="shared" si="101"/>
        <v>97.787751738626653</v>
      </c>
      <c r="P160" s="65">
        <f t="shared" ref="P160:P163" si="102">M160-J160</f>
        <v>0</v>
      </c>
      <c r="Q160" s="74">
        <f t="shared" ref="Q160:Q163" si="103">O160-L160</f>
        <v>-19.399748261373347</v>
      </c>
      <c r="R160" s="271">
        <f>O160/L160</f>
        <v>0.83445548150294746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-247.31483627933721</v>
      </c>
      <c r="AG160" s="129">
        <f t="shared" si="62"/>
        <v>0.8351234424804419</v>
      </c>
      <c r="AH160" s="880"/>
    </row>
    <row r="161" spans="1:36" ht="19.2" customHeight="1">
      <c r="A161" s="877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2778</v>
      </c>
      <c r="H161" s="84">
        <f t="shared" ref="H161:H170" si="104">F161*G161</f>
        <v>95090.939999999988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2164.6753246753246</v>
      </c>
      <c r="O161" s="86">
        <f t="shared" ref="O161:O166" si="106">N161/M161</f>
        <v>166.5134865134865</v>
      </c>
      <c r="P161" s="54">
        <f t="shared" si="102"/>
        <v>0</v>
      </c>
      <c r="Q161" s="88">
        <f t="shared" si="103"/>
        <v>-6.5634365634365679</v>
      </c>
      <c r="R161" s="683">
        <f t="shared" ref="R161:R163" si="107">O161/L161</f>
        <v>0.96207792207792209</v>
      </c>
      <c r="S161" s="878">
        <f>R173</f>
        <v>0.92198715791270047</v>
      </c>
      <c r="T161" s="89">
        <v>0.16666666666666666</v>
      </c>
      <c r="U161" s="89">
        <v>0.22013888888888888</v>
      </c>
      <c r="V161" s="682">
        <v>5</v>
      </c>
      <c r="W161" s="90">
        <f t="shared" ref="W161:W172" si="108">(U161-T161)*24*60</f>
        <v>77</v>
      </c>
      <c r="X161" s="96"/>
      <c r="Y161" s="96"/>
      <c r="Z161" s="54"/>
      <c r="AA161" s="54"/>
      <c r="AB161" s="879"/>
      <c r="AC161" s="879"/>
      <c r="AD161" s="682"/>
      <c r="AE161" s="682"/>
      <c r="AF161" s="54">
        <f t="shared" si="61"/>
        <v>-85.324675324675354</v>
      </c>
      <c r="AG161" s="683">
        <f t="shared" si="62"/>
        <v>0.96207792207792209</v>
      </c>
      <c r="AH161" s="878">
        <f>AG173</f>
        <v>0.92635458930752568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2940</v>
      </c>
      <c r="H162" s="84">
        <f t="shared" si="104"/>
        <v>100636.2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2177.7777777777783</v>
      </c>
      <c r="O162" s="86">
        <f t="shared" si="106"/>
        <v>167.52136752136755</v>
      </c>
      <c r="P162" s="54">
        <f t="shared" si="102"/>
        <v>0</v>
      </c>
      <c r="Q162" s="88">
        <f t="shared" si="103"/>
        <v>-5.5555555555555145</v>
      </c>
      <c r="R162" s="683">
        <f t="shared" si="107"/>
        <v>0.96790123456790145</v>
      </c>
      <c r="S162" s="878"/>
      <c r="T162" s="89">
        <v>0.22569444444444445</v>
      </c>
      <c r="U162" s="89">
        <v>0.28194444444444444</v>
      </c>
      <c r="V162" s="682">
        <v>8</v>
      </c>
      <c r="W162" s="90">
        <f t="shared" si="108"/>
        <v>80.999999999999986</v>
      </c>
      <c r="X162" s="96"/>
      <c r="Y162" s="96"/>
      <c r="Z162" s="54"/>
      <c r="AA162" s="54"/>
      <c r="AB162" s="879"/>
      <c r="AC162" s="879"/>
      <c r="AD162" s="682"/>
      <c r="AE162" s="682">
        <v>1</v>
      </c>
      <c r="AF162" s="54">
        <f t="shared" si="61"/>
        <v>-72.222222222221717</v>
      </c>
      <c r="AG162" s="683">
        <f t="shared" si="62"/>
        <v>0.96790123456790145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3882</v>
      </c>
      <c r="H163" s="84">
        <f t="shared" si="104"/>
        <v>139092.06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2156.6666666666665</v>
      </c>
      <c r="O163" s="86">
        <f t="shared" si="106"/>
        <v>196.06060606060603</v>
      </c>
      <c r="P163" s="54">
        <f t="shared" si="102"/>
        <v>0</v>
      </c>
      <c r="Q163" s="88">
        <f t="shared" si="103"/>
        <v>-8.4848484848484986</v>
      </c>
      <c r="R163" s="683">
        <f t="shared" si="107"/>
        <v>0.95851851851851844</v>
      </c>
      <c r="S163" s="878"/>
      <c r="T163" s="89">
        <v>0.29722222222222222</v>
      </c>
      <c r="U163" s="89">
        <v>0.37222222222222223</v>
      </c>
      <c r="V163" s="682">
        <v>22</v>
      </c>
      <c r="W163" s="90">
        <f t="shared" si="108"/>
        <v>108.00000000000001</v>
      </c>
      <c r="X163" s="96">
        <v>0.28611111111111115</v>
      </c>
      <c r="Y163" s="96">
        <v>0.29583333333333334</v>
      </c>
      <c r="Z163" s="54"/>
      <c r="AA163" s="54"/>
      <c r="AB163" s="879"/>
      <c r="AC163" s="879"/>
      <c r="AD163" s="682">
        <v>1</v>
      </c>
      <c r="AE163" s="682"/>
      <c r="AF163" s="54">
        <f t="shared" si="61"/>
        <v>-93.333333333333485</v>
      </c>
      <c r="AG163" s="683">
        <f t="shared" si="62"/>
        <v>0.95851851851851844</v>
      </c>
      <c r="AH163" s="878"/>
    </row>
    <row r="164" spans="1:36" ht="19.2" customHeight="1">
      <c r="A164" s="877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1883</v>
      </c>
      <c r="H164" s="84">
        <f t="shared" si="104"/>
        <v>66526.39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2017.5000000000018</v>
      </c>
      <c r="O164" s="86">
        <f t="shared" si="106"/>
        <v>168.12500000000014</v>
      </c>
      <c r="P164" s="54">
        <f>M164-J164</f>
        <v>0</v>
      </c>
      <c r="Q164" s="88">
        <f>O164-L164</f>
        <v>-8.3749999999998579</v>
      </c>
      <c r="R164" s="683">
        <f>O164/L164</f>
        <v>0.95254957507082239</v>
      </c>
      <c r="S164" s="878"/>
      <c r="T164" s="89">
        <v>0.37638888888888888</v>
      </c>
      <c r="U164" s="89">
        <v>0.41527777777777775</v>
      </c>
      <c r="V164" s="682">
        <v>6</v>
      </c>
      <c r="W164" s="90">
        <f t="shared" si="108"/>
        <v>55.999999999999957</v>
      </c>
      <c r="X164" s="96"/>
      <c r="Y164" s="96"/>
      <c r="Z164" s="54"/>
      <c r="AA164" s="54"/>
      <c r="AB164" s="879"/>
      <c r="AC164" s="879"/>
      <c r="AD164" s="682"/>
      <c r="AE164" s="682"/>
      <c r="AF164" s="54">
        <f>N164-K164</f>
        <v>-100.49999999999818</v>
      </c>
      <c r="AG164" s="683">
        <f>N164/K164</f>
        <v>0.95254957507082239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1086.4000000000001</v>
      </c>
      <c r="H165" s="84">
        <f t="shared" si="104"/>
        <v>39555.824000000001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2414.2222222222235</v>
      </c>
      <c r="O165" s="86">
        <f t="shared" si="106"/>
        <v>241.42222222222236</v>
      </c>
      <c r="P165" s="54">
        <f t="shared" ref="P165" si="109">M165-J165</f>
        <v>0</v>
      </c>
      <c r="Q165" s="88">
        <f t="shared" ref="Q165" si="110">O165-L165</f>
        <v>-35.477777777777618</v>
      </c>
      <c r="R165" s="683">
        <f t="shared" ref="R165" si="111">O165/L165</f>
        <v>0.87187512539625267</v>
      </c>
      <c r="S165" s="878"/>
      <c r="T165" s="89">
        <v>0.42083333333333328</v>
      </c>
      <c r="U165" s="89">
        <v>0.43958333333333327</v>
      </c>
      <c r="V165" s="682">
        <v>8</v>
      </c>
      <c r="W165" s="90">
        <f t="shared" si="108"/>
        <v>26.999999999999986</v>
      </c>
      <c r="X165" s="96"/>
      <c r="Y165" s="96"/>
      <c r="Z165" s="54"/>
      <c r="AA165" s="54"/>
      <c r="AB165" s="879"/>
      <c r="AC165" s="879"/>
      <c r="AD165" s="682"/>
      <c r="AE165" s="682"/>
      <c r="AF165" s="54">
        <f>N165-K165</f>
        <v>-354.77777777777646</v>
      </c>
      <c r="AG165" s="683">
        <f>N165/K165</f>
        <v>0.87187512539625267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1086.4000000000001</v>
      </c>
      <c r="H166" s="84">
        <f t="shared" si="104"/>
        <v>39555.824000000001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2414.2222222222235</v>
      </c>
      <c r="O166" s="86">
        <f t="shared" si="106"/>
        <v>241.42222222222236</v>
      </c>
      <c r="P166" s="54">
        <f>M166-J166</f>
        <v>0</v>
      </c>
      <c r="Q166" s="88">
        <f>O166-L166</f>
        <v>-35.477777777777618</v>
      </c>
      <c r="R166" s="683">
        <f>O166/L166</f>
        <v>0.87187512539625267</v>
      </c>
      <c r="S166" s="878"/>
      <c r="T166" s="89">
        <v>0.48194444444444434</v>
      </c>
      <c r="U166" s="89">
        <v>0.50069444444444433</v>
      </c>
      <c r="V166" s="682">
        <v>8</v>
      </c>
      <c r="W166" s="90">
        <f t="shared" si="108"/>
        <v>26.999999999999986</v>
      </c>
      <c r="X166" s="96"/>
      <c r="Y166" s="96"/>
      <c r="Z166" s="54"/>
      <c r="AA166" s="54"/>
      <c r="AB166" s="879"/>
      <c r="AC166" s="879"/>
      <c r="AD166" s="682"/>
      <c r="AE166" s="682"/>
      <c r="AF166" s="54">
        <f>N166-K166</f>
        <v>-354.77777777777646</v>
      </c>
      <c r="AG166" s="683">
        <f>N166/K166</f>
        <v>0.87187512539625267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878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879"/>
      <c r="AC167" s="879"/>
      <c r="AD167" s="682"/>
      <c r="AE167" s="682"/>
      <c r="AF167" s="54">
        <f t="shared" si="61"/>
        <v>0</v>
      </c>
      <c r="AG167" s="683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878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82"/>
      <c r="AE168" s="682"/>
      <c r="AF168" s="54">
        <f t="shared" si="61"/>
        <v>0</v>
      </c>
      <c r="AG168" s="683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878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82"/>
      <c r="AE169" s="682"/>
      <c r="AF169" s="54">
        <f t="shared" si="61"/>
        <v>0</v>
      </c>
      <c r="AG169" s="683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878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82"/>
      <c r="AE170" s="682"/>
      <c r="AF170" s="54">
        <f t="shared" si="61"/>
        <v>0</v>
      </c>
      <c r="AG170" s="683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878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82"/>
      <c r="AE171" s="682"/>
      <c r="AF171" s="54"/>
      <c r="AG171" s="683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878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82"/>
      <c r="AE172" s="682"/>
      <c r="AF172" s="54"/>
      <c r="AG172" s="683"/>
      <c r="AH172" s="878"/>
    </row>
    <row r="173" spans="1:36" ht="19.2" customHeight="1">
      <c r="A173" s="877"/>
      <c r="B173" s="121">
        <v>0</v>
      </c>
      <c r="C173" s="100" t="s">
        <v>1485</v>
      </c>
      <c r="D173" s="875" t="s">
        <v>1460</v>
      </c>
      <c r="E173" s="875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2224.1773689273691</v>
      </c>
      <c r="O173" s="104">
        <f t="shared" si="112"/>
        <v>196.84415075665083</v>
      </c>
      <c r="P173" s="54">
        <f>M173-J173</f>
        <v>0</v>
      </c>
      <c r="Q173" s="88">
        <f>O173-L173</f>
        <v>-16.655732693232608</v>
      </c>
      <c r="R173" s="105">
        <f>O173/L173</f>
        <v>0.92198715791270047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1</v>
      </c>
      <c r="AF173" s="54">
        <f t="shared" si="61"/>
        <v>-176.82263107263088</v>
      </c>
      <c r="AG173" s="683">
        <f t="shared" si="62"/>
        <v>0.92635458930752568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M35" sqref="AM35:A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1497</v>
      </c>
      <c r="E3" s="808"/>
      <c r="F3" s="797" t="s">
        <v>2</v>
      </c>
      <c r="G3" s="758"/>
      <c r="H3" s="809">
        <v>289608.00000000006</v>
      </c>
      <c r="I3" s="810"/>
      <c r="J3" s="797" t="s">
        <v>3</v>
      </c>
      <c r="K3" s="758"/>
      <c r="L3" s="802">
        <v>9820029.9913983122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375.95271366122091</v>
      </c>
      <c r="G6" s="799"/>
      <c r="H6" s="777">
        <f>AVERAGE(D13:P13,Q13)</f>
        <v>135.78283575334711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8</v>
      </c>
      <c r="Q6" s="766">
        <v>5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369.78455483262815</v>
      </c>
      <c r="G7" s="770"/>
      <c r="H7" s="771">
        <f>AVERAGE(D14:P14,Q14)</f>
        <v>123.79413278799146</v>
      </c>
      <c r="I7" s="772"/>
      <c r="J7" s="771">
        <f>AVERAGE(D31:E31,G31:H31)</f>
        <v>702.23403490291003</v>
      </c>
      <c r="K7" s="772"/>
      <c r="L7" s="773">
        <f>AVERAGE(J31:M31)</f>
        <v>898.30155191857466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0.9272941184123854</v>
      </c>
      <c r="G8" s="776"/>
      <c r="H8" s="775">
        <f>AVERAGE(D15:O15,P15:Q15)</f>
        <v>0.90422010489628679</v>
      </c>
      <c r="I8" s="776"/>
      <c r="J8" s="775">
        <f>AVERAGE(D32:E32,G32:H32)</f>
        <v>0.91009640152798621</v>
      </c>
      <c r="K8" s="776"/>
      <c r="L8" s="775">
        <f>AVERAGE(J32:M32)</f>
        <v>1.0252508826031304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135.00300120048021</v>
      </c>
      <c r="E13" s="19">
        <v>114.76371115697741</v>
      </c>
      <c r="F13" s="19">
        <v>118.55038604135611</v>
      </c>
      <c r="G13" s="19">
        <v>314.46258503401361</v>
      </c>
      <c r="H13" s="19">
        <v>218.25396825396828</v>
      </c>
      <c r="I13" s="19">
        <v>90.531977001326851</v>
      </c>
      <c r="J13" s="19">
        <v>97.940411076711385</v>
      </c>
      <c r="K13" s="19">
        <v>77.982270704334368</v>
      </c>
      <c r="L13" s="19">
        <v>81.629213966288276</v>
      </c>
      <c r="M13" s="19">
        <v>84.877300822863262</v>
      </c>
      <c r="N13" s="19">
        <v>87.556695967860833</v>
      </c>
      <c r="O13" s="19">
        <v>117.1875</v>
      </c>
      <c r="P13" s="19">
        <v>212.2206793206793</v>
      </c>
      <c r="Q13" s="21">
        <v>150</v>
      </c>
    </row>
    <row r="14" spans="2:17" ht="39.9" customHeight="1">
      <c r="B14" s="750"/>
      <c r="C14" s="14" t="s">
        <v>162</v>
      </c>
      <c r="D14" s="19">
        <v>124.92478987631695</v>
      </c>
      <c r="E14" s="19">
        <v>103.19563585396736</v>
      </c>
      <c r="F14" s="19">
        <v>98.319505642073807</v>
      </c>
      <c r="G14" s="19">
        <v>286.3431144137673</v>
      </c>
      <c r="H14" s="19">
        <v>209.96341356911569</v>
      </c>
      <c r="I14" s="19">
        <v>83.622793524927005</v>
      </c>
      <c r="J14" s="19">
        <v>86.419601940188045</v>
      </c>
      <c r="K14" s="19">
        <v>67.774313456930216</v>
      </c>
      <c r="L14" s="19">
        <v>70.9258193277484</v>
      </c>
      <c r="M14" s="19">
        <v>77.652474621041165</v>
      </c>
      <c r="N14" s="19">
        <v>79.607359127620981</v>
      </c>
      <c r="O14" s="19">
        <v>99.261080278623538</v>
      </c>
      <c r="P14" s="19">
        <v>196.08890978051224</v>
      </c>
      <c r="Q14" s="9">
        <v>149.01904761904783</v>
      </c>
    </row>
    <row r="15" spans="2:17" ht="39.9" customHeight="1">
      <c r="B15" s="751"/>
      <c r="C15" s="373" t="s">
        <v>163</v>
      </c>
      <c r="D15" s="10">
        <f t="shared" ref="D15:Q15" si="0">D14/D13</f>
        <v>0.92534824237575974</v>
      </c>
      <c r="E15" s="10">
        <f t="shared" si="0"/>
        <v>0.89920093044754479</v>
      </c>
      <c r="F15" s="10">
        <f t="shared" si="0"/>
        <v>0.82934783196551731</v>
      </c>
      <c r="G15" s="10">
        <f t="shared" si="0"/>
        <v>0.91057928046605352</v>
      </c>
      <c r="H15" s="10">
        <f t="shared" si="0"/>
        <v>0.96201418580758447</v>
      </c>
      <c r="I15" s="10">
        <f t="shared" si="0"/>
        <v>0.92368239703526434</v>
      </c>
      <c r="J15" s="10">
        <f t="shared" si="0"/>
        <v>0.88236919765938371</v>
      </c>
      <c r="K15" s="10">
        <f t="shared" si="0"/>
        <v>0.86909899961611681</v>
      </c>
      <c r="L15" s="10">
        <f t="shared" si="0"/>
        <v>0.86887789164599538</v>
      </c>
      <c r="M15" s="10">
        <f t="shared" si="0"/>
        <v>0.91487917108839123</v>
      </c>
      <c r="N15" s="10">
        <f t="shared" si="0"/>
        <v>0.90920926432448079</v>
      </c>
      <c r="O15" s="10">
        <f t="shared" si="0"/>
        <v>0.84702788504425419</v>
      </c>
      <c r="P15" s="375">
        <f t="shared" si="0"/>
        <v>0.92398587361135109</v>
      </c>
      <c r="Q15" s="11">
        <f t="shared" si="0"/>
        <v>0.99346031746031882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0.58680555555555558</v>
      </c>
    </row>
    <row r="17" spans="2:23" ht="22.8" customHeight="1">
      <c r="B17" s="753"/>
      <c r="C17" s="373" t="s">
        <v>36</v>
      </c>
      <c r="D17" s="12">
        <v>0.75069444444444433</v>
      </c>
      <c r="E17" s="12">
        <v>0.66527777777777775</v>
      </c>
      <c r="F17" s="12">
        <v>0.64236111111111094</v>
      </c>
      <c r="G17" s="12">
        <v>0.64722222222222225</v>
      </c>
      <c r="H17" s="12">
        <v>0.65555555555555556</v>
      </c>
      <c r="I17" s="12">
        <v>0.73124999999999996</v>
      </c>
      <c r="J17" s="12">
        <v>0.82430555555555551</v>
      </c>
      <c r="K17" s="12">
        <v>0.78958333333333308</v>
      </c>
      <c r="L17" s="12">
        <v>0.99236111111111081</v>
      </c>
      <c r="M17" s="12">
        <v>0.99374999999999969</v>
      </c>
      <c r="N17" s="12">
        <v>0.99583333333333302</v>
      </c>
      <c r="O17" s="22">
        <v>0.86111111111111105</v>
      </c>
      <c r="P17" s="12">
        <v>0.67569444444444438</v>
      </c>
      <c r="Q17" s="376">
        <v>0.71875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>
        <v>1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18.857142857142858</v>
      </c>
      <c r="E22" s="380">
        <v>18.166666666666668</v>
      </c>
      <c r="F22" s="380">
        <v>16.666666666666668</v>
      </c>
      <c r="G22" s="380">
        <v>6</v>
      </c>
      <c r="H22" s="380">
        <v>7.5</v>
      </c>
      <c r="I22" s="380">
        <v>16.600000000000001</v>
      </c>
      <c r="J22" s="380">
        <v>18.5</v>
      </c>
      <c r="K22" s="380">
        <v>18.625</v>
      </c>
      <c r="L22" s="380">
        <v>17.600000000000001</v>
      </c>
      <c r="M22" s="380">
        <v>18.222222222222221</v>
      </c>
      <c r="N22" s="380">
        <v>17.399999999999999</v>
      </c>
      <c r="O22" s="380">
        <v>13</v>
      </c>
      <c r="P22" s="380">
        <v>11.428571428571429</v>
      </c>
      <c r="Q22" s="381">
        <v>11.333333333333334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126.21065450139706</v>
      </c>
      <c r="E31" s="8">
        <v>850.35771173271212</v>
      </c>
      <c r="F31" s="8">
        <v>0</v>
      </c>
      <c r="G31" s="8">
        <v>899.69490310744334</v>
      </c>
      <c r="H31" s="389">
        <v>932.67287027008751</v>
      </c>
      <c r="I31" s="388">
        <v>0</v>
      </c>
      <c r="J31" s="8">
        <v>1074.6666666666704</v>
      </c>
      <c r="K31" s="8">
        <v>675.099999999999</v>
      </c>
      <c r="L31" s="8">
        <v>932.19054834054987</v>
      </c>
      <c r="M31" s="389">
        <v>911.24899266707951</v>
      </c>
      <c r="N31" s="372"/>
      <c r="O31" s="372"/>
      <c r="P31" s="372"/>
      <c r="Q31" s="372"/>
    </row>
    <row r="32" spans="2:23" ht="39.9" customHeight="1">
      <c r="B32" s="751"/>
      <c r="C32" s="670" t="s">
        <v>163</v>
      </c>
      <c r="D32" s="390">
        <f t="shared" ref="D32:M32" si="1">D31/D30</f>
        <v>0.57368479318816845</v>
      </c>
      <c r="E32" s="10">
        <f t="shared" si="1"/>
        <v>1.0307366202820754</v>
      </c>
      <c r="F32" s="10">
        <f t="shared" si="1"/>
        <v>0</v>
      </c>
      <c r="G32" s="10">
        <f t="shared" si="1"/>
        <v>0.9996610034527148</v>
      </c>
      <c r="H32" s="10">
        <f t="shared" si="1"/>
        <v>1.0363031891889862</v>
      </c>
      <c r="I32" s="388">
        <f t="shared" si="1"/>
        <v>0</v>
      </c>
      <c r="J32" s="10">
        <f t="shared" si="1"/>
        <v>1.302626262626267</v>
      </c>
      <c r="K32" s="10">
        <f t="shared" si="1"/>
        <v>0.75011111111110995</v>
      </c>
      <c r="L32" s="10">
        <f t="shared" si="1"/>
        <v>1.0357672759339442</v>
      </c>
      <c r="M32" s="11">
        <f t="shared" si="1"/>
        <v>1.0124988807411994</v>
      </c>
      <c r="N32" s="372"/>
      <c r="O32" s="372"/>
      <c r="P32" s="372"/>
      <c r="Q32" s="372"/>
    </row>
    <row r="33" spans="2:17" ht="25.8" customHeight="1">
      <c r="B33" s="752" t="s">
        <v>164</v>
      </c>
      <c r="C33" s="670" t="s">
        <v>165</v>
      </c>
      <c r="D33" s="391">
        <v>0.17361111111111113</v>
      </c>
      <c r="E33" s="12">
        <v>0.17361111111111113</v>
      </c>
      <c r="F33" s="12">
        <v>0</v>
      </c>
      <c r="G33" s="12">
        <v>3072.0000000000109</v>
      </c>
      <c r="H33" s="376">
        <v>0.16805555555555554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753"/>
      <c r="C34" s="670" t="s">
        <v>36</v>
      </c>
      <c r="D34" s="391">
        <v>0.54513888888888895</v>
      </c>
      <c r="E34" s="12">
        <v>0.37152777777777773</v>
      </c>
      <c r="F34" s="12">
        <v>0</v>
      </c>
      <c r="G34" s="12">
        <v>1107.7777777777769</v>
      </c>
      <c r="H34" s="376">
        <v>0.54027777777777775</v>
      </c>
      <c r="I34" s="23">
        <v>0</v>
      </c>
      <c r="J34" s="12">
        <v>0.73263888888888884</v>
      </c>
      <c r="K34" s="12">
        <v>0.78125</v>
      </c>
      <c r="L34" s="12">
        <v>46195.048611111109</v>
      </c>
      <c r="M34" s="13">
        <v>46195.03125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7" sqref="K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90207</v>
      </c>
      <c r="F1" s="281" t="s">
        <v>3</v>
      </c>
      <c r="G1" s="282">
        <f>SUM(H5:H124)</f>
        <v>1753986.9907792199</v>
      </c>
      <c r="H1" s="283" t="s">
        <v>1539</v>
      </c>
      <c r="I1" s="284">
        <f>+J16+J64+J24+J38+J51+J81+J100+J91+J57+J124+J111</f>
        <v>47.578571428571429</v>
      </c>
      <c r="J1" s="852" t="s">
        <v>1540</v>
      </c>
      <c r="K1" s="853"/>
      <c r="L1" s="854"/>
      <c r="M1" s="852" t="s">
        <v>1423</v>
      </c>
      <c r="N1" s="853"/>
      <c r="O1" s="853"/>
      <c r="P1" s="853"/>
      <c r="Q1" s="853"/>
      <c r="R1" s="854"/>
    </row>
    <row r="2" spans="1:18" ht="26.25" customHeight="1" thickBot="1">
      <c r="A2" s="858" t="s">
        <v>1577</v>
      </c>
      <c r="B2" s="859"/>
      <c r="C2" s="286"/>
      <c r="D2" s="676" t="s">
        <v>1431</v>
      </c>
      <c r="E2" s="287">
        <f>AVERAGE(L16,L24,L38,L51,L100,L111,L91)</f>
        <v>634.5907714767294</v>
      </c>
      <c r="F2" s="288" t="s">
        <v>40</v>
      </c>
      <c r="G2" s="289">
        <f>G1/E1</f>
        <v>19.444023088886894</v>
      </c>
      <c r="H2" s="290" t="s">
        <v>1542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1433</v>
      </c>
      <c r="B3" s="862" t="s">
        <v>1543</v>
      </c>
      <c r="C3" s="678"/>
      <c r="D3" s="863" t="s">
        <v>1435</v>
      </c>
      <c r="E3" s="863"/>
      <c r="F3" s="864" t="s">
        <v>43</v>
      </c>
      <c r="G3" s="865" t="s">
        <v>1544</v>
      </c>
      <c r="H3" s="949" t="s">
        <v>1545</v>
      </c>
      <c r="I3" s="866" t="s">
        <v>1437</v>
      </c>
      <c r="J3" s="868" t="s">
        <v>1441</v>
      </c>
      <c r="K3" s="870" t="s">
        <v>1439</v>
      </c>
      <c r="L3" s="872" t="s">
        <v>1431</v>
      </c>
      <c r="M3" s="874" t="s">
        <v>48</v>
      </c>
      <c r="N3" s="874"/>
      <c r="O3" s="868" t="s">
        <v>106</v>
      </c>
      <c r="P3" s="834" t="s">
        <v>1445</v>
      </c>
      <c r="Q3" s="868" t="s">
        <v>1447</v>
      </c>
      <c r="R3" s="868"/>
    </row>
    <row r="4" spans="1:18" ht="15.75" customHeight="1">
      <c r="A4" s="861"/>
      <c r="B4" s="862"/>
      <c r="C4" s="678"/>
      <c r="D4" s="863"/>
      <c r="E4" s="863"/>
      <c r="F4" s="864"/>
      <c r="G4" s="865"/>
      <c r="H4" s="949"/>
      <c r="I4" s="867"/>
      <c r="J4" s="869"/>
      <c r="K4" s="871"/>
      <c r="L4" s="873"/>
      <c r="M4" s="681" t="s">
        <v>50</v>
      </c>
      <c r="N4" s="681" t="s">
        <v>51</v>
      </c>
      <c r="O4" s="869"/>
      <c r="P4" s="835"/>
      <c r="Q4" s="292" t="s">
        <v>1452</v>
      </c>
      <c r="R4" s="292" t="s">
        <v>1546</v>
      </c>
    </row>
    <row r="5" spans="1:18">
      <c r="A5" s="842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854</v>
      </c>
      <c r="H5" s="296">
        <f>F5*G5</f>
        <v>21896.560000000001</v>
      </c>
      <c r="I5" s="679"/>
      <c r="J5" s="297">
        <v>10</v>
      </c>
      <c r="K5" s="298">
        <f t="shared" ref="K5:K7" si="0">G5/P5*60</f>
        <v>1464.0000000000052</v>
      </c>
      <c r="L5" s="299">
        <f t="shared" ref="L5:L7" si="1">K5/J5</f>
        <v>146.40000000000052</v>
      </c>
      <c r="M5" s="300">
        <v>0.58680555555555558</v>
      </c>
      <c r="N5" s="300">
        <v>0.61111111111111105</v>
      </c>
      <c r="O5" s="292">
        <v>5</v>
      </c>
      <c r="P5" s="673">
        <f t="shared" ref="P5:P7" si="2">(N5-M5)*24*60</f>
        <v>34.999999999999872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675"/>
      <c r="F6" s="476">
        <v>29.85</v>
      </c>
      <c r="G6" s="678">
        <v>2247</v>
      </c>
      <c r="H6" s="296">
        <f t="shared" ref="H6:H15" si="3">F6*G6</f>
        <v>67072.95</v>
      </c>
      <c r="I6" s="679"/>
      <c r="J6" s="297">
        <v>12</v>
      </c>
      <c r="K6" s="298">
        <f t="shared" si="0"/>
        <v>1797.6000000000029</v>
      </c>
      <c r="L6" s="299">
        <f t="shared" si="1"/>
        <v>149.80000000000024</v>
      </c>
      <c r="M6" s="300">
        <v>0.61458333333333337</v>
      </c>
      <c r="N6" s="300">
        <v>0.66666666666666663</v>
      </c>
      <c r="O6" s="292">
        <v>5</v>
      </c>
      <c r="P6" s="673">
        <f t="shared" si="2"/>
        <v>74.999999999999886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675"/>
      <c r="F7" s="476">
        <v>29.52</v>
      </c>
      <c r="G7" s="678">
        <v>2112</v>
      </c>
      <c r="H7" s="296">
        <f t="shared" si="3"/>
        <v>62346.239999999998</v>
      </c>
      <c r="I7" s="679"/>
      <c r="J7" s="297">
        <v>12</v>
      </c>
      <c r="K7" s="298">
        <f t="shared" si="0"/>
        <v>1810.2857142857126</v>
      </c>
      <c r="L7" s="299">
        <f t="shared" si="1"/>
        <v>150.85714285714272</v>
      </c>
      <c r="M7" s="300">
        <v>0.67013888888888884</v>
      </c>
      <c r="N7" s="300">
        <v>0.71875</v>
      </c>
      <c r="O7" s="292">
        <v>5</v>
      </c>
      <c r="P7" s="673">
        <f t="shared" si="2"/>
        <v>70.000000000000071</v>
      </c>
      <c r="Q7" s="301"/>
      <c r="R7" s="301"/>
    </row>
    <row r="8" spans="1:18">
      <c r="A8" s="842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842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842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842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843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843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843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844"/>
      <c r="B16" s="474">
        <v>0</v>
      </c>
      <c r="C16" s="293" t="s">
        <v>1548</v>
      </c>
      <c r="D16" s="827" t="s">
        <v>1460</v>
      </c>
      <c r="E16" s="827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1690.6285714285734</v>
      </c>
      <c r="L16" s="309">
        <f>AVERAGE(L5:L15)</f>
        <v>149.01904761904783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2247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1586.1176470588246</v>
      </c>
      <c r="L17" s="299">
        <f>K17/J17</f>
        <v>158.61176470588245</v>
      </c>
      <c r="M17" s="300">
        <v>0.17361111111111113</v>
      </c>
      <c r="N17" s="300">
        <v>0.23263888888888887</v>
      </c>
      <c r="O17" s="292">
        <v>10</v>
      </c>
      <c r="P17" s="673">
        <f>(N17-M17)*24*60</f>
        <v>84.999999999999943</v>
      </c>
      <c r="Q17" s="292"/>
      <c r="R17" s="292"/>
    </row>
    <row r="18" spans="1:18" ht="15.75" customHeight="1">
      <c r="A18" s="845"/>
      <c r="B18" s="474">
        <v>0</v>
      </c>
      <c r="C18" s="701"/>
      <c r="D18" s="312" t="s">
        <v>193</v>
      </c>
      <c r="E18" s="312"/>
      <c r="F18" s="476" t="s">
        <v>133</v>
      </c>
      <c r="G18" s="677">
        <v>2112</v>
      </c>
      <c r="H18" s="296">
        <f t="shared" si="4"/>
        <v>0</v>
      </c>
      <c r="I18" s="679"/>
      <c r="J18" s="297">
        <v>10</v>
      </c>
      <c r="K18" s="298">
        <f t="shared" si="5"/>
        <v>1584</v>
      </c>
      <c r="L18" s="299">
        <f t="shared" ref="L18:L20" si="6">K18/J18</f>
        <v>158.4</v>
      </c>
      <c r="M18" s="300">
        <v>0.23611111111111113</v>
      </c>
      <c r="N18" s="300">
        <v>0.29166666666666669</v>
      </c>
      <c r="O18" s="292">
        <v>5</v>
      </c>
      <c r="P18" s="673">
        <f t="shared" ref="P18:P20" si="7">(N18-M18)*24*60</f>
        <v>80</v>
      </c>
      <c r="Q18" s="301"/>
      <c r="R18" s="301"/>
    </row>
    <row r="19" spans="1:18" ht="15.75" customHeight="1">
      <c r="A19" s="845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1281</v>
      </c>
      <c r="H19" s="296">
        <f t="shared" si="4"/>
        <v>46692.450000000004</v>
      </c>
      <c r="I19" s="679"/>
      <c r="J19" s="297">
        <v>13</v>
      </c>
      <c r="K19" s="298">
        <f t="shared" si="5"/>
        <v>1537.2000000000005</v>
      </c>
      <c r="L19" s="299">
        <f t="shared" si="6"/>
        <v>118.24615384615389</v>
      </c>
      <c r="M19" s="300">
        <v>0.2951388888888889</v>
      </c>
      <c r="N19" s="300">
        <v>0.3298611111111111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846"/>
      <c r="B20" s="474" t="s">
        <v>131</v>
      </c>
      <c r="C20" s="701"/>
      <c r="D20" s="312" t="s">
        <v>818</v>
      </c>
      <c r="E20" s="312"/>
      <c r="F20" s="476">
        <v>30.13</v>
      </c>
      <c r="G20" s="677">
        <v>6367</v>
      </c>
      <c r="H20" s="296">
        <f t="shared" si="4"/>
        <v>191837.71</v>
      </c>
      <c r="I20" s="679"/>
      <c r="J20" s="297">
        <v>18</v>
      </c>
      <c r="K20" s="298">
        <f t="shared" si="5"/>
        <v>1252.5245901639339</v>
      </c>
      <c r="L20" s="299">
        <f t="shared" si="6"/>
        <v>69.584699453551877</v>
      </c>
      <c r="M20" s="300">
        <v>0.33333333333333331</v>
      </c>
      <c r="N20" s="300">
        <v>0.54513888888888895</v>
      </c>
      <c r="O20" s="292">
        <v>5</v>
      </c>
      <c r="P20" s="673">
        <f t="shared" si="7"/>
        <v>305.00000000000011</v>
      </c>
      <c r="Q20" s="301">
        <v>0.55208333333333337</v>
      </c>
      <c r="R20" s="301">
        <v>0.58333333333333337</v>
      </c>
    </row>
    <row r="21" spans="1:18" ht="15.75" customHeight="1">
      <c r="A21" s="846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846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846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847"/>
      <c r="B24" s="474">
        <v>0</v>
      </c>
      <c r="C24" s="6" t="s">
        <v>1550</v>
      </c>
      <c r="D24" s="827" t="s">
        <v>1460</v>
      </c>
      <c r="E24" s="827"/>
      <c r="F24" s="304"/>
      <c r="G24" s="313"/>
      <c r="H24" s="306"/>
      <c r="I24" s="307"/>
      <c r="J24" s="308">
        <f>AVERAGE(J17:J23)</f>
        <v>12.75</v>
      </c>
      <c r="K24" s="308">
        <f>AVERAGE(K17:K23)</f>
        <v>1489.9605593056897</v>
      </c>
      <c r="L24" s="309">
        <f>AVERAGE(L17:L23)</f>
        <v>126.21065450139706</v>
      </c>
      <c r="M24" s="300"/>
      <c r="N24" s="300"/>
      <c r="O24" s="292"/>
      <c r="P24" s="292"/>
      <c r="Q24" s="292"/>
      <c r="R24" s="292"/>
    </row>
    <row r="25" spans="1:18">
      <c r="A25" s="836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954</v>
      </c>
      <c r="H25" s="296">
        <f t="shared" ref="H25:H37" si="8">F25*G25</f>
        <v>14338.619999999999</v>
      </c>
      <c r="I25" s="679"/>
      <c r="J25" s="297">
        <v>4</v>
      </c>
      <c r="K25" s="298">
        <f t="shared" ref="K25:K28" si="9">G25/P25*60</f>
        <v>2862.0000000000045</v>
      </c>
      <c r="L25" s="299">
        <f t="shared" ref="L25:L28" si="10">K25/J25</f>
        <v>715.50000000000114</v>
      </c>
      <c r="M25" s="300">
        <v>0.17361111111111113</v>
      </c>
      <c r="N25" s="300">
        <v>0.1875</v>
      </c>
      <c r="O25" s="292">
        <v>10</v>
      </c>
      <c r="P25" s="673">
        <f t="shared" ref="P25:P28" si="11">(N25-M25)*24*60</f>
        <v>19.999999999999968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678">
        <v>3054</v>
      </c>
      <c r="H26" s="296">
        <f t="shared" si="8"/>
        <v>55521.72</v>
      </c>
      <c r="I26" s="679"/>
      <c r="J26" s="297">
        <v>4</v>
      </c>
      <c r="K26" s="298">
        <f t="shared" si="9"/>
        <v>2819.076923076921</v>
      </c>
      <c r="L26" s="299">
        <f t="shared" si="10"/>
        <v>704.76923076923026</v>
      </c>
      <c r="M26" s="300">
        <v>0.20138888888888887</v>
      </c>
      <c r="N26" s="300">
        <v>0.24652777777777779</v>
      </c>
      <c r="O26" s="292">
        <v>20</v>
      </c>
      <c r="P26" s="673">
        <f t="shared" si="11"/>
        <v>65.000000000000043</v>
      </c>
      <c r="Q26" s="301">
        <v>0.24652777777777779</v>
      </c>
      <c r="R26" s="301">
        <v>0.28819444444444448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678">
        <v>1726</v>
      </c>
      <c r="H27" s="296">
        <f t="shared" si="8"/>
        <v>31982.780000000002</v>
      </c>
      <c r="I27" s="679"/>
      <c r="J27" s="297">
        <v>3</v>
      </c>
      <c r="K27" s="298">
        <f t="shared" si="9"/>
        <v>2876.6666666666642</v>
      </c>
      <c r="L27" s="299">
        <f t="shared" si="10"/>
        <v>958.88888888888812</v>
      </c>
      <c r="M27" s="300">
        <v>0.30208333333333331</v>
      </c>
      <c r="N27" s="300">
        <v>0.32708333333333334</v>
      </c>
      <c r="O27" s="292">
        <v>25</v>
      </c>
      <c r="P27" s="673">
        <f t="shared" si="11"/>
        <v>36.000000000000028</v>
      </c>
      <c r="Q27" s="301"/>
      <c r="R27" s="301"/>
    </row>
    <row r="28" spans="1:18">
      <c r="A28" s="836"/>
      <c r="B28" s="474" t="s">
        <v>131</v>
      </c>
      <c r="C28" s="701"/>
      <c r="D28" s="312" t="s">
        <v>1553</v>
      </c>
      <c r="E28" s="317"/>
      <c r="F28" s="476">
        <v>24.93</v>
      </c>
      <c r="G28" s="678">
        <v>2249</v>
      </c>
      <c r="H28" s="296">
        <f t="shared" si="8"/>
        <v>56067.57</v>
      </c>
      <c r="I28" s="679"/>
      <c r="J28" s="297">
        <v>3</v>
      </c>
      <c r="K28" s="298">
        <f t="shared" si="9"/>
        <v>3066.818181818187</v>
      </c>
      <c r="L28" s="299">
        <f t="shared" si="10"/>
        <v>1022.272727272729</v>
      </c>
      <c r="M28" s="300">
        <v>0.34097222222222223</v>
      </c>
      <c r="N28" s="300">
        <v>0.37152777777777773</v>
      </c>
      <c r="O28" s="292">
        <v>20</v>
      </c>
      <c r="P28" s="673">
        <f t="shared" si="11"/>
        <v>43.999999999999922</v>
      </c>
      <c r="Q28" s="301"/>
      <c r="R28" s="301"/>
    </row>
    <row r="29" spans="1:18">
      <c r="A29" s="836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836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836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836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836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2906.1404428904443</v>
      </c>
      <c r="L38" s="309">
        <f>AVERAGE(L25:L37)</f>
        <v>850.35771173271212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8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8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8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8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8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8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8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1460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997</v>
      </c>
      <c r="H52" s="296">
        <f>F52*G52</f>
        <v>18125.46</v>
      </c>
      <c r="I52" s="679"/>
      <c r="J52" s="297">
        <v>3</v>
      </c>
      <c r="K52" s="298">
        <f>G52/P52*60</f>
        <v>3323.3333333333308</v>
      </c>
      <c r="L52" s="299">
        <f>K52/J52</f>
        <v>1107.7777777777769</v>
      </c>
      <c r="M52" s="300">
        <v>0.30555555555555552</v>
      </c>
      <c r="N52" s="300">
        <v>0.31805555555555554</v>
      </c>
      <c r="O52" s="298">
        <v>20</v>
      </c>
      <c r="P52" s="673">
        <f>(N52-M52)*24*60</f>
        <v>18.000000000000014</v>
      </c>
      <c r="Q52" s="301"/>
      <c r="R52" s="301"/>
    </row>
    <row r="53" spans="1:18" ht="15.6" customHeight="1">
      <c r="A53" s="825"/>
      <c r="B53" s="474" t="s">
        <v>131</v>
      </c>
      <c r="C53" s="701"/>
      <c r="D53" s="315" t="s">
        <v>110</v>
      </c>
      <c r="E53" s="331"/>
      <c r="F53" s="476">
        <v>25.03</v>
      </c>
      <c r="G53" s="302">
        <v>651</v>
      </c>
      <c r="H53" s="296">
        <f t="shared" ref="H53:H116" si="13">F53*G53</f>
        <v>16294.53</v>
      </c>
      <c r="I53" s="679"/>
      <c r="J53" s="297">
        <v>4</v>
      </c>
      <c r="K53" s="298">
        <f t="shared" ref="K53:K57" si="14">G53/P53*60</f>
        <v>3255.0000000000114</v>
      </c>
      <c r="L53" s="299">
        <f t="shared" ref="L53:L57" si="15">K53/J53</f>
        <v>813.75000000000284</v>
      </c>
      <c r="M53" s="300">
        <v>0.33194444444444443</v>
      </c>
      <c r="N53" s="300">
        <v>0.34027777777777773</v>
      </c>
      <c r="O53" s="298">
        <v>20</v>
      </c>
      <c r="P53" s="673">
        <f t="shared" ref="P53:P57" si="16">(N53-M53)*24*60</f>
        <v>11.999999999999957</v>
      </c>
      <c r="Q53" s="301"/>
      <c r="R53" s="301"/>
    </row>
    <row r="54" spans="1:18" ht="15.6" customHeight="1">
      <c r="A54" s="825"/>
      <c r="B54" s="474" t="s">
        <v>131</v>
      </c>
      <c r="C54" s="701"/>
      <c r="D54" s="315" t="s">
        <v>111</v>
      </c>
      <c r="E54" s="675"/>
      <c r="F54" s="476">
        <v>24.82</v>
      </c>
      <c r="G54" s="302">
        <v>914</v>
      </c>
      <c r="H54" s="296">
        <f t="shared" si="13"/>
        <v>22685.48</v>
      </c>
      <c r="I54" s="679"/>
      <c r="J54" s="297">
        <v>4</v>
      </c>
      <c r="K54" s="298">
        <f t="shared" si="14"/>
        <v>3225.8823529411879</v>
      </c>
      <c r="L54" s="299">
        <f t="shared" si="15"/>
        <v>806.47058823529699</v>
      </c>
      <c r="M54" s="300">
        <v>0.35416666666666669</v>
      </c>
      <c r="N54" s="300">
        <v>0.3659722222222222</v>
      </c>
      <c r="O54" s="298">
        <v>20</v>
      </c>
      <c r="P54" s="673">
        <f t="shared" si="16"/>
        <v>16.99999999999994</v>
      </c>
      <c r="Q54" s="301"/>
      <c r="R54" s="301"/>
    </row>
    <row r="55" spans="1:18" ht="15.6" customHeight="1">
      <c r="A55" s="825"/>
      <c r="B55" s="474" t="s">
        <v>131</v>
      </c>
      <c r="C55" s="701"/>
      <c r="D55" s="315" t="s">
        <v>112</v>
      </c>
      <c r="E55" s="317"/>
      <c r="F55" s="476">
        <v>30</v>
      </c>
      <c r="G55" s="302">
        <v>1302</v>
      </c>
      <c r="H55" s="296">
        <f t="shared" si="13"/>
        <v>39060</v>
      </c>
      <c r="I55" s="679"/>
      <c r="J55" s="297">
        <v>4</v>
      </c>
      <c r="K55" s="298">
        <f t="shared" si="14"/>
        <v>3255.0000000000009</v>
      </c>
      <c r="L55" s="299">
        <f t="shared" si="15"/>
        <v>813.75000000000023</v>
      </c>
      <c r="M55" s="300">
        <v>0.37986111111111115</v>
      </c>
      <c r="N55" s="300">
        <v>0.39652777777777781</v>
      </c>
      <c r="O55" s="298">
        <v>20</v>
      </c>
      <c r="P55" s="673">
        <f t="shared" si="16"/>
        <v>23.999999999999993</v>
      </c>
      <c r="Q55" s="301">
        <v>0.39652777777777781</v>
      </c>
      <c r="R55" s="301">
        <v>0.4381944444444445</v>
      </c>
    </row>
    <row r="56" spans="1:18" ht="15.6" customHeight="1">
      <c r="A56" s="825"/>
      <c r="B56" s="474" t="s">
        <v>131</v>
      </c>
      <c r="C56" s="701"/>
      <c r="D56" s="316" t="s">
        <v>1556</v>
      </c>
      <c r="E56" s="317"/>
      <c r="F56" s="476">
        <v>23.72</v>
      </c>
      <c r="G56" s="302">
        <v>768</v>
      </c>
      <c r="H56" s="296">
        <f t="shared" si="13"/>
        <v>18216.96</v>
      </c>
      <c r="I56" s="679"/>
      <c r="J56" s="297">
        <v>4</v>
      </c>
      <c r="K56" s="298">
        <f t="shared" si="14"/>
        <v>3072.0000000000109</v>
      </c>
      <c r="L56" s="299">
        <f t="shared" si="15"/>
        <v>768.00000000000273</v>
      </c>
      <c r="M56" s="300">
        <v>0.45208333333333334</v>
      </c>
      <c r="N56" s="300">
        <v>0.46249999999999997</v>
      </c>
      <c r="O56" s="298">
        <v>25</v>
      </c>
      <c r="P56" s="673">
        <f t="shared" si="16"/>
        <v>14.999999999999947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2068</v>
      </c>
      <c r="H57" s="296">
        <f t="shared" si="13"/>
        <v>35300.76</v>
      </c>
      <c r="I57" s="679"/>
      <c r="J57" s="297">
        <v>3</v>
      </c>
      <c r="K57" s="298">
        <f t="shared" si="14"/>
        <v>3265.2631578947417</v>
      </c>
      <c r="L57" s="299">
        <f t="shared" si="15"/>
        <v>1088.4210526315806</v>
      </c>
      <c r="M57" s="300">
        <v>0.47638888888888892</v>
      </c>
      <c r="N57" s="300">
        <v>0.50277777777777777</v>
      </c>
      <c r="O57" s="298">
        <v>20</v>
      </c>
      <c r="P57" s="673">
        <f t="shared" si="16"/>
        <v>37.999999999999943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825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825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825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825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826"/>
      <c r="B64" s="474">
        <v>0</v>
      </c>
      <c r="C64" s="6" t="s">
        <v>1558</v>
      </c>
      <c r="D64" s="827" t="s">
        <v>1460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3232.7464740282139</v>
      </c>
      <c r="L64" s="309">
        <f>AVERAGE(L52:L63)</f>
        <v>899.69490310744334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694</v>
      </c>
      <c r="H65" s="296">
        <f>F65*G65</f>
        <v>15463.581818181818</v>
      </c>
      <c r="I65" s="679"/>
      <c r="J65" s="297">
        <v>4</v>
      </c>
      <c r="K65" s="298">
        <f t="shared" ref="K65:K72" si="17">G65/P65*60</f>
        <v>3470.0000000000009</v>
      </c>
      <c r="L65" s="299">
        <f t="shared" ref="L65:L72" si="18">K65/J65</f>
        <v>867.50000000000023</v>
      </c>
      <c r="M65" s="300">
        <v>0.18055555555555555</v>
      </c>
      <c r="N65" s="300">
        <v>0.18888888888888888</v>
      </c>
      <c r="O65" s="298">
        <v>20</v>
      </c>
      <c r="P65" s="673">
        <f>(N65-M65)*24*60</f>
        <v>11.999999999999996</v>
      </c>
      <c r="Q65" s="301"/>
      <c r="R65" s="301"/>
    </row>
    <row r="66" spans="1:18" ht="15.6" customHeight="1">
      <c r="A66" s="829"/>
      <c r="B66" s="474" t="s">
        <v>131</v>
      </c>
      <c r="C66" s="701"/>
      <c r="D66" s="316" t="s">
        <v>115</v>
      </c>
      <c r="E66" s="331"/>
      <c r="F66" s="476">
        <v>18.18</v>
      </c>
      <c r="G66" s="302">
        <v>1554</v>
      </c>
      <c r="H66" s="296">
        <f t="shared" ref="H66:H74" si="19">F66*G66</f>
        <v>28251.72</v>
      </c>
      <c r="I66" s="679"/>
      <c r="J66" s="297">
        <v>3</v>
      </c>
      <c r="K66" s="298">
        <f t="shared" si="17"/>
        <v>1180.253164556962</v>
      </c>
      <c r="L66" s="299">
        <f t="shared" si="18"/>
        <v>393.41772151898732</v>
      </c>
      <c r="M66" s="300">
        <v>0.16805555555555554</v>
      </c>
      <c r="N66" s="300">
        <v>0.22291666666666665</v>
      </c>
      <c r="O66" s="298">
        <v>20</v>
      </c>
      <c r="P66" s="673">
        <f t="shared" ref="P66:P72" si="20">(N66-M66)*24*60</f>
        <v>79</v>
      </c>
      <c r="Q66" s="301"/>
      <c r="R66" s="301"/>
    </row>
    <row r="67" spans="1:18" ht="15.6" customHeight="1">
      <c r="A67" s="829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1712</v>
      </c>
      <c r="H67" s="296">
        <f t="shared" si="19"/>
        <v>30629.236363636363</v>
      </c>
      <c r="I67" s="679"/>
      <c r="J67" s="297">
        <v>3</v>
      </c>
      <c r="K67" s="298">
        <f t="shared" si="17"/>
        <v>3209.9999999999991</v>
      </c>
      <c r="L67" s="299">
        <f t="shared" si="18"/>
        <v>1069.9999999999998</v>
      </c>
      <c r="M67" s="300">
        <v>0.23680555555555557</v>
      </c>
      <c r="N67" s="300">
        <v>0.2590277777777778</v>
      </c>
      <c r="O67" s="298">
        <v>20</v>
      </c>
      <c r="P67" s="673">
        <f t="shared" si="20"/>
        <v>32.000000000000007</v>
      </c>
      <c r="Q67" s="301">
        <v>0.2590277777777778</v>
      </c>
      <c r="R67" s="301">
        <v>0.30069444444444443</v>
      </c>
    </row>
    <row r="68" spans="1:18" ht="15.6" customHeight="1">
      <c r="A68" s="829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4580</v>
      </c>
      <c r="H68" s="296">
        <f t="shared" si="19"/>
        <v>65428.571428571413</v>
      </c>
      <c r="I68" s="679"/>
      <c r="J68" s="297">
        <v>3</v>
      </c>
      <c r="K68" s="298">
        <f t="shared" si="17"/>
        <v>3232.9411764705878</v>
      </c>
      <c r="L68" s="299">
        <f t="shared" si="18"/>
        <v>1077.6470588235293</v>
      </c>
      <c r="M68" s="300">
        <v>0.31458333333333333</v>
      </c>
      <c r="N68" s="300">
        <v>0.37361111111111112</v>
      </c>
      <c r="O68" s="298">
        <v>25</v>
      </c>
      <c r="P68" s="673">
        <f t="shared" si="20"/>
        <v>85.000000000000014</v>
      </c>
      <c r="Q68" s="301"/>
      <c r="R68" s="301"/>
    </row>
    <row r="69" spans="1:18" ht="15.6" customHeight="1">
      <c r="A69" s="829"/>
      <c r="B69" s="474" t="s">
        <v>131</v>
      </c>
      <c r="C69" s="701"/>
      <c r="D69" s="316" t="s">
        <v>1562</v>
      </c>
      <c r="E69" s="317"/>
      <c r="F69" s="476">
        <v>16.66</v>
      </c>
      <c r="G69" s="302">
        <v>2992</v>
      </c>
      <c r="H69" s="296">
        <f t="shared" si="19"/>
        <v>49846.720000000001</v>
      </c>
      <c r="I69" s="679"/>
      <c r="J69" s="297">
        <v>4</v>
      </c>
      <c r="K69" s="298">
        <f t="shared" si="17"/>
        <v>3205.7142857142881</v>
      </c>
      <c r="L69" s="299">
        <f t="shared" si="18"/>
        <v>801.42857142857201</v>
      </c>
      <c r="M69" s="300">
        <v>0.38750000000000001</v>
      </c>
      <c r="N69" s="300">
        <v>0.42638888888888887</v>
      </c>
      <c r="O69" s="298">
        <v>20</v>
      </c>
      <c r="P69" s="673">
        <f t="shared" si="20"/>
        <v>55.999999999999957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3006</v>
      </c>
      <c r="H70" s="296">
        <f t="shared" si="19"/>
        <v>42174.18</v>
      </c>
      <c r="I70" s="679"/>
      <c r="J70" s="297">
        <v>3</v>
      </c>
      <c r="K70" s="298">
        <f t="shared" si="17"/>
        <v>3220.7142857142835</v>
      </c>
      <c r="L70" s="299">
        <f t="shared" si="18"/>
        <v>1073.5714285714278</v>
      </c>
      <c r="M70" s="300">
        <v>0.44027777777777777</v>
      </c>
      <c r="N70" s="300">
        <v>0.47916666666666669</v>
      </c>
      <c r="O70" s="298">
        <v>20</v>
      </c>
      <c r="P70" s="673">
        <f t="shared" si="20"/>
        <v>56.000000000000043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1563</v>
      </c>
      <c r="E71" s="317"/>
      <c r="F71" s="476">
        <v>25.2</v>
      </c>
      <c r="G71" s="334">
        <v>822</v>
      </c>
      <c r="H71" s="296">
        <f t="shared" si="19"/>
        <v>20714.399999999998</v>
      </c>
      <c r="I71" s="679"/>
      <c r="J71" s="297">
        <v>3</v>
      </c>
      <c r="K71" s="298">
        <f t="shared" si="17"/>
        <v>3288.0000000000118</v>
      </c>
      <c r="L71" s="299">
        <f t="shared" si="18"/>
        <v>1096.0000000000039</v>
      </c>
      <c r="M71" s="300">
        <v>0.49305555555555558</v>
      </c>
      <c r="N71" s="300">
        <v>0.50347222222222221</v>
      </c>
      <c r="O71" s="298">
        <v>20</v>
      </c>
      <c r="P71" s="673">
        <f t="shared" si="20"/>
        <v>14.999999999999947</v>
      </c>
      <c r="Q71" s="301"/>
      <c r="R71" s="301"/>
    </row>
    <row r="72" spans="1:18" ht="15.6" customHeight="1">
      <c r="A72" s="829"/>
      <c r="B72" s="474" t="s">
        <v>131</v>
      </c>
      <c r="C72" s="701"/>
      <c r="D72" s="332" t="s">
        <v>1564</v>
      </c>
      <c r="E72" s="317"/>
      <c r="F72" s="476">
        <v>20.72</v>
      </c>
      <c r="G72" s="302">
        <v>1785</v>
      </c>
      <c r="H72" s="296">
        <f t="shared" si="19"/>
        <v>36985.199999999997</v>
      </c>
      <c r="I72" s="679"/>
      <c r="J72" s="297">
        <v>3</v>
      </c>
      <c r="K72" s="298">
        <f t="shared" si="17"/>
        <v>3245.4545454545414</v>
      </c>
      <c r="L72" s="299">
        <f t="shared" si="18"/>
        <v>1081.8181818181804</v>
      </c>
      <c r="M72" s="300">
        <v>0.51736111111111105</v>
      </c>
      <c r="N72" s="300">
        <v>0.54027777777777775</v>
      </c>
      <c r="O72" s="298">
        <v>20</v>
      </c>
      <c r="P72" s="673">
        <f t="shared" si="20"/>
        <v>33.000000000000043</v>
      </c>
      <c r="Q72" s="301"/>
      <c r="R72" s="301"/>
    </row>
    <row r="73" spans="1:18" ht="15.6" customHeight="1">
      <c r="A73" s="829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829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830"/>
      <c r="B75" s="474">
        <v>0</v>
      </c>
      <c r="C75" s="6" t="s">
        <v>1565</v>
      </c>
      <c r="D75" s="827" t="s">
        <v>1460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3006.6346822388341</v>
      </c>
      <c r="L75" s="309">
        <f>AVERAGE(L65:L74)</f>
        <v>932.67287027008751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831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831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831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1460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806</v>
      </c>
      <c r="H82" s="341">
        <f t="shared" ref="H82:H90" si="21">F82*G82</f>
        <v>13879.32</v>
      </c>
      <c r="I82" s="679"/>
      <c r="J82" s="297">
        <v>3</v>
      </c>
      <c r="K82" s="298">
        <f t="shared" ref="K82" si="22">G82/P82*60</f>
        <v>3224.0000000000114</v>
      </c>
      <c r="L82" s="299">
        <f t="shared" ref="L82" si="23">K82/J82</f>
        <v>1074.6666666666704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1551</v>
      </c>
      <c r="D91" s="815" t="s">
        <v>1460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3224.0000000000114</v>
      </c>
      <c r="L91" s="309">
        <f>AVERAGE(L82:L90)</f>
        <v>1074.6666666666704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1498</v>
      </c>
      <c r="H92" s="296">
        <f t="shared" ref="H92:H99" si="25">F92*G92</f>
        <v>36760.92</v>
      </c>
      <c r="I92" s="679"/>
      <c r="J92" s="297">
        <v>3</v>
      </c>
      <c r="K92" s="298">
        <f>G92/P92*60</f>
        <v>2246.9999999999991</v>
      </c>
      <c r="L92" s="299">
        <f t="shared" ref="L92:L93" si="26">K92/J92</f>
        <v>748.99999999999966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1570</v>
      </c>
      <c r="E93" s="335"/>
      <c r="F93" s="476">
        <v>23.27</v>
      </c>
      <c r="G93" s="302">
        <v>1002</v>
      </c>
      <c r="H93" s="296">
        <f t="shared" si="25"/>
        <v>23316.54</v>
      </c>
      <c r="I93" s="679"/>
      <c r="J93" s="297">
        <v>4</v>
      </c>
      <c r="K93" s="298">
        <f t="shared" ref="K93" si="27">G93/P93*60</f>
        <v>2404.7999999999929</v>
      </c>
      <c r="L93" s="299">
        <f t="shared" si="26"/>
        <v>601.19999999999823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818"/>
      <c r="B100" s="474">
        <v>0</v>
      </c>
      <c r="C100" s="6" t="s">
        <v>1571</v>
      </c>
      <c r="D100" s="819" t="s">
        <v>1460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2325.899999999996</v>
      </c>
      <c r="L100" s="309">
        <f>AVERAGE(L92:L99)</f>
        <v>675.099999999999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1071</v>
      </c>
      <c r="H101" s="296">
        <f t="shared" ref="H101:H110" si="28">F101*G101</f>
        <v>26807.13</v>
      </c>
      <c r="I101" s="679"/>
      <c r="J101" s="297">
        <v>4</v>
      </c>
      <c r="K101" s="298">
        <f>G101/P101*60</f>
        <v>3212.9999999999859</v>
      </c>
      <c r="L101" s="299">
        <f t="shared" ref="L101:L105" si="29">K101/J101</f>
        <v>803.24999999999648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1714</v>
      </c>
      <c r="H102" s="296">
        <f t="shared" si="28"/>
        <v>42541.48</v>
      </c>
      <c r="I102" s="679"/>
      <c r="J102" s="297">
        <v>4</v>
      </c>
      <c r="K102" s="298">
        <f t="shared" ref="K102:K105" si="31">G102/P102*60</f>
        <v>2938.2857142857251</v>
      </c>
      <c r="L102" s="299">
        <f t="shared" si="29"/>
        <v>734.57142857143128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1934</v>
      </c>
      <c r="H103" s="296">
        <f t="shared" si="28"/>
        <v>58020</v>
      </c>
      <c r="I103" s="679"/>
      <c r="J103" s="297">
        <v>3</v>
      </c>
      <c r="K103" s="298">
        <f t="shared" si="31"/>
        <v>2901.0000000000105</v>
      </c>
      <c r="L103" s="299">
        <f t="shared" si="29"/>
        <v>967.00000000000352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3187</v>
      </c>
      <c r="H104" s="296">
        <f t="shared" si="28"/>
        <v>91052.59</v>
      </c>
      <c r="I104" s="679"/>
      <c r="J104" s="297">
        <v>3</v>
      </c>
      <c r="K104" s="298">
        <f t="shared" si="31"/>
        <v>3476.7272727272857</v>
      </c>
      <c r="L104" s="299">
        <f t="shared" si="29"/>
        <v>1158.9090909090953</v>
      </c>
      <c r="M104" s="300">
        <v>0.82986111111111116</v>
      </c>
      <c r="N104" s="300">
        <v>0.86805555555555547</v>
      </c>
      <c r="O104" s="292">
        <v>20</v>
      </c>
      <c r="P104" s="298">
        <f>(N104-M104)*24*60</f>
        <v>54.999999999999801</v>
      </c>
      <c r="Q104" s="301">
        <v>0.86805555555555547</v>
      </c>
      <c r="R104" s="301">
        <v>0.90972222222222221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8975</v>
      </c>
      <c r="H105" s="296">
        <f t="shared" si="28"/>
        <v>128214.2857142857</v>
      </c>
      <c r="I105" s="679"/>
      <c r="J105" s="297">
        <v>3</v>
      </c>
      <c r="K105" s="298">
        <f t="shared" si="31"/>
        <v>2991.666666666667</v>
      </c>
      <c r="L105" s="299">
        <f t="shared" si="29"/>
        <v>997.22222222222229</v>
      </c>
      <c r="M105" s="300">
        <v>46194.923611111109</v>
      </c>
      <c r="N105" s="300">
        <v>46195.048611111109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1558</v>
      </c>
      <c r="D111" s="822" t="s">
        <v>1460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3104.1359307359353</v>
      </c>
      <c r="L111" s="309">
        <f>AVERAGE(L101:L110)</f>
        <v>932.19054834054987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1377</v>
      </c>
      <c r="H112" s="341">
        <f t="shared" si="13"/>
        <v>22995.899999999998</v>
      </c>
      <c r="I112" s="679"/>
      <c r="J112" s="297">
        <v>3</v>
      </c>
      <c r="K112" s="298">
        <f t="shared" ref="K112:K118" si="32">G112/P112*60</f>
        <v>3304.7999999999906</v>
      </c>
      <c r="L112" s="299">
        <f t="shared" ref="L112:L118" si="33">K112/J112</f>
        <v>1101.599999999997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1041</v>
      </c>
      <c r="H113" s="341">
        <f t="shared" si="13"/>
        <v>18925.38</v>
      </c>
      <c r="I113" s="679"/>
      <c r="J113" s="297">
        <v>4</v>
      </c>
      <c r="K113" s="298">
        <f t="shared" si="32"/>
        <v>3122.9999999999864</v>
      </c>
      <c r="L113" s="299">
        <f t="shared" si="33"/>
        <v>780.74999999999659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1129</v>
      </c>
      <c r="H114" s="341">
        <f t="shared" si="13"/>
        <v>20525.22</v>
      </c>
      <c r="I114" s="679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5927</v>
      </c>
      <c r="H115" s="341">
        <f t="shared" si="13"/>
        <v>98743.82</v>
      </c>
      <c r="I115" s="679"/>
      <c r="J115" s="297">
        <v>4</v>
      </c>
      <c r="K115" s="298">
        <f t="shared" si="32"/>
        <v>2963.4999999999986</v>
      </c>
      <c r="L115" s="299">
        <f t="shared" si="33"/>
        <v>740.87499999999966</v>
      </c>
      <c r="M115" s="300">
        <v>0.8125</v>
      </c>
      <c r="N115" s="300">
        <v>0.89583333333333337</v>
      </c>
      <c r="O115" s="292">
        <v>20</v>
      </c>
      <c r="P115" s="673">
        <f t="shared" si="34"/>
        <v>120.00000000000006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1080</v>
      </c>
      <c r="H116" s="341">
        <f t="shared" si="13"/>
        <v>24064.363636363636</v>
      </c>
      <c r="I116" s="679"/>
      <c r="J116" s="297">
        <v>4</v>
      </c>
      <c r="K116" s="298">
        <f t="shared" si="32"/>
        <v>3239.9999999999854</v>
      </c>
      <c r="L116" s="299">
        <f t="shared" si="33"/>
        <v>809.99999999999636</v>
      </c>
      <c r="M116" s="300">
        <v>0.90972222222222221</v>
      </c>
      <c r="N116" s="343">
        <v>0.92361111111111116</v>
      </c>
      <c r="O116" s="292">
        <v>20</v>
      </c>
      <c r="P116" s="673">
        <f t="shared" si="34"/>
        <v>20.000000000000089</v>
      </c>
      <c r="Q116" s="301">
        <v>0.92361111111111116</v>
      </c>
      <c r="R116" s="301">
        <v>0.96527777777777779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3896</v>
      </c>
      <c r="H117" s="341">
        <f t="shared" ref="H117:H123" si="35">F117*G117</f>
        <v>69702.981818181812</v>
      </c>
      <c r="I117" s="679"/>
      <c r="J117" s="297">
        <v>3</v>
      </c>
      <c r="K117" s="298">
        <f t="shared" si="32"/>
        <v>3116.7999998548626</v>
      </c>
      <c r="L117" s="299">
        <f t="shared" si="33"/>
        <v>1038.9333332849542</v>
      </c>
      <c r="M117" s="300">
        <v>46194.979166666664</v>
      </c>
      <c r="N117" s="300">
        <v>46195.03125</v>
      </c>
      <c r="O117" s="298">
        <v>20</v>
      </c>
      <c r="P117" s="673">
        <f t="shared" si="34"/>
        <v>75.00000000349246</v>
      </c>
      <c r="Q117" s="301"/>
      <c r="R117" s="301"/>
    </row>
    <row r="118" spans="1:18">
      <c r="A118" s="811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6522</v>
      </c>
      <c r="H118" s="341">
        <f t="shared" si="35"/>
        <v>91503.659999999989</v>
      </c>
      <c r="I118" s="679"/>
      <c r="J118" s="297">
        <v>3</v>
      </c>
      <c r="K118" s="298">
        <f t="shared" si="32"/>
        <v>3010.1538461538466</v>
      </c>
      <c r="L118" s="299">
        <f t="shared" si="33"/>
        <v>1003.3846153846156</v>
      </c>
      <c r="M118" s="300">
        <v>4.5138888888888888E-2</v>
      </c>
      <c r="N118" s="300">
        <v>0.13541666666666666</v>
      </c>
      <c r="O118" s="298">
        <v>20</v>
      </c>
      <c r="P118" s="673">
        <f t="shared" si="34"/>
        <v>129.99999999999997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811"/>
      <c r="B124" s="293">
        <v>0</v>
      </c>
      <c r="C124" s="6" t="s">
        <v>1565</v>
      </c>
      <c r="D124" s="812" t="s">
        <v>1460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3066.8362637155233</v>
      </c>
      <c r="L124" s="309">
        <f>AVERAGE(L112:L123)</f>
        <v>911.24899266707951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AB30" sqref="AB30:AC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199401.00000000006</v>
      </c>
      <c r="F1" s="684" t="s">
        <v>3</v>
      </c>
      <c r="G1" s="30">
        <f>SUM(H5:H173)</f>
        <v>8066043.000619092</v>
      </c>
      <c r="H1" s="699" t="s">
        <v>37</v>
      </c>
      <c r="I1" s="31">
        <f>M17+M30+M43+M56+M69+M82+M95+M108+M121+M134+M147+M160+M173</f>
        <v>198.56626984126984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1421</v>
      </c>
      <c r="Q1" s="938"/>
      <c r="R1" s="938"/>
      <c r="S1" s="938"/>
      <c r="T1" s="938" t="s">
        <v>1423</v>
      </c>
      <c r="U1" s="938"/>
      <c r="V1" s="938"/>
      <c r="W1" s="938"/>
      <c r="X1" s="938"/>
      <c r="Y1" s="938"/>
      <c r="Z1" s="32" t="s">
        <v>1424</v>
      </c>
      <c r="AA1" s="32" t="s">
        <v>1425</v>
      </c>
      <c r="AB1" s="945" t="s">
        <v>1426</v>
      </c>
      <c r="AC1" s="946"/>
      <c r="AD1" s="32" t="s">
        <v>1424</v>
      </c>
      <c r="AE1" s="32" t="s">
        <v>1427</v>
      </c>
      <c r="AF1" s="938" t="s">
        <v>1428</v>
      </c>
      <c r="AG1" s="939"/>
      <c r="AH1" s="939"/>
    </row>
    <row r="2" spans="1:34" ht="26.25" customHeight="1">
      <c r="A2" s="940" t="s">
        <v>1493</v>
      </c>
      <c r="B2" s="940"/>
      <c r="C2" s="700"/>
      <c r="D2" s="700" t="s">
        <v>1431</v>
      </c>
      <c r="E2" s="34">
        <f>AVERAGE(O17,O30,O43,O56,O69,O82,O95,O108,O121,O134,O147,O160,O173)</f>
        <v>121.85375472406405</v>
      </c>
      <c r="F2" s="35" t="s">
        <v>40</v>
      </c>
      <c r="G2" s="36">
        <f>G1/E1</f>
        <v>40.451366846801619</v>
      </c>
      <c r="H2" s="699" t="s">
        <v>41</v>
      </c>
      <c r="I2" s="699">
        <f>COUNT(I5:I173)</f>
        <v>9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39"/>
      <c r="AG2" s="939"/>
      <c r="AH2" s="939"/>
    </row>
    <row r="3" spans="1:34" ht="30.6" customHeight="1">
      <c r="A3" s="879" t="s">
        <v>1433</v>
      </c>
      <c r="B3" s="879" t="s">
        <v>42</v>
      </c>
      <c r="C3" s="936"/>
      <c r="D3" s="879" t="s">
        <v>1435</v>
      </c>
      <c r="E3" s="879"/>
      <c r="F3" s="936" t="s">
        <v>43</v>
      </c>
      <c r="G3" s="928" t="s">
        <v>44</v>
      </c>
      <c r="H3" s="936" t="s">
        <v>45</v>
      </c>
      <c r="I3" s="930" t="s">
        <v>1437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1439</v>
      </c>
      <c r="O3" s="908" t="s">
        <v>1431</v>
      </c>
      <c r="P3" s="934" t="s">
        <v>1441</v>
      </c>
      <c r="Q3" s="908" t="s">
        <v>1431</v>
      </c>
      <c r="R3" s="935" t="s">
        <v>1442</v>
      </c>
      <c r="S3" s="909" t="s">
        <v>1443</v>
      </c>
      <c r="T3" s="928" t="s">
        <v>48</v>
      </c>
      <c r="U3" s="928"/>
      <c r="V3" s="929" t="s">
        <v>49</v>
      </c>
      <c r="W3" s="930" t="s">
        <v>1445</v>
      </c>
      <c r="X3" s="928" t="s">
        <v>1447</v>
      </c>
      <c r="Y3" s="928"/>
      <c r="Z3" s="931" t="s">
        <v>1448</v>
      </c>
      <c r="AA3" s="932"/>
      <c r="AB3" s="941" t="s">
        <v>1449</v>
      </c>
      <c r="AC3" s="942"/>
      <c r="AD3" s="943" t="s">
        <v>1450</v>
      </c>
      <c r="AE3" s="944"/>
      <c r="AF3" s="933" t="s">
        <v>1439</v>
      </c>
      <c r="AG3" s="935" t="s">
        <v>1442</v>
      </c>
      <c r="AH3" s="909" t="s">
        <v>1443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694" t="s">
        <v>50</v>
      </c>
      <c r="U4" s="694" t="s">
        <v>51</v>
      </c>
      <c r="V4" s="928"/>
      <c r="W4" s="930"/>
      <c r="X4" s="684" t="s">
        <v>1452</v>
      </c>
      <c r="Y4" s="684" t="s">
        <v>36</v>
      </c>
      <c r="Z4" s="694" t="s">
        <v>1453</v>
      </c>
      <c r="AA4" s="694" t="s">
        <v>1454</v>
      </c>
      <c r="AB4" s="942"/>
      <c r="AC4" s="942"/>
      <c r="AD4" s="694" t="s">
        <v>1455</v>
      </c>
      <c r="AE4" s="39" t="s">
        <v>1456</v>
      </c>
      <c r="AF4" s="933"/>
      <c r="AG4" s="935"/>
      <c r="AH4" s="909"/>
    </row>
    <row r="5" spans="1:34" ht="18.75" customHeight="1">
      <c r="A5" s="925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6418.1</v>
      </c>
      <c r="H5" s="45">
        <f t="shared" ref="H5:H16" si="0">F5*G5</f>
        <v>242796.723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2333.854545454546</v>
      </c>
      <c r="O5" s="47">
        <f t="shared" ref="O5:O11" si="2">N5/M5</f>
        <v>116.6927272727273</v>
      </c>
      <c r="P5" s="48">
        <f t="shared" ref="P5:P11" si="3">M5-J5</f>
        <v>0</v>
      </c>
      <c r="Q5" s="49">
        <f t="shared" ref="Q5:Q11" si="4">O5-L5</f>
        <v>-3.3072727272727036</v>
      </c>
      <c r="R5" s="686">
        <f t="shared" ref="R5:R11" si="5">O5/L5</f>
        <v>0.97243939393939416</v>
      </c>
      <c r="S5" s="894">
        <f>R17</f>
        <v>0.92534824237575974</v>
      </c>
      <c r="T5" s="89">
        <v>0.25</v>
      </c>
      <c r="U5" s="89">
        <v>0.36458333333333331</v>
      </c>
      <c r="V5" s="684">
        <v>5</v>
      </c>
      <c r="W5" s="695">
        <f>(U5-T5)*24*60</f>
        <v>164.99999999999997</v>
      </c>
      <c r="X5" s="684"/>
      <c r="Y5" s="684"/>
      <c r="Z5" s="51"/>
      <c r="AA5" s="51"/>
      <c r="AB5" s="879"/>
      <c r="AC5" s="879"/>
      <c r="AD5" s="52">
        <v>1</v>
      </c>
      <c r="AE5" s="52"/>
      <c r="AF5" s="48">
        <f t="shared" ref="AF5:AF70" si="6">N5-K5</f>
        <v>-66.145454545453958</v>
      </c>
      <c r="AG5" s="686">
        <f t="shared" ref="AG5:AG70" si="7">N5/K5</f>
        <v>0.97243939393939416</v>
      </c>
      <c r="AH5" s="894">
        <f>AG17</f>
        <v>0.92655485412184846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4552</v>
      </c>
      <c r="H6" s="45">
        <f t="shared" si="0"/>
        <v>213625.36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2184.9599999999996</v>
      </c>
      <c r="O6" s="47">
        <f t="shared" si="2"/>
        <v>104.04571428571427</v>
      </c>
      <c r="P6" s="48">
        <f t="shared" si="3"/>
        <v>0</v>
      </c>
      <c r="Q6" s="49">
        <f t="shared" si="4"/>
        <v>-10.240000000000023</v>
      </c>
      <c r="R6" s="686">
        <f t="shared" si="5"/>
        <v>0.91039999999999976</v>
      </c>
      <c r="S6" s="894"/>
      <c r="T6" s="89">
        <v>0.38055555555555554</v>
      </c>
      <c r="U6" s="89">
        <v>0.46736111111111112</v>
      </c>
      <c r="V6" s="684">
        <v>23</v>
      </c>
      <c r="W6" s="695">
        <f t="shared" ref="W6:W17" si="8">(U6-T6)*24*60</f>
        <v>125.00000000000003</v>
      </c>
      <c r="X6" s="53">
        <v>0.36944444444444446</v>
      </c>
      <c r="Y6" s="53">
        <v>0.37916666666666665</v>
      </c>
      <c r="Z6" s="54"/>
      <c r="AA6" s="54"/>
      <c r="AB6" s="879"/>
      <c r="AC6" s="879"/>
      <c r="AD6" s="682"/>
      <c r="AE6" s="682"/>
      <c r="AF6" s="48">
        <f t="shared" si="6"/>
        <v>-215.04000000000042</v>
      </c>
      <c r="AG6" s="686">
        <f t="shared" si="7"/>
        <v>0.91039999999999988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1281</v>
      </c>
      <c r="H7" s="45">
        <f t="shared" si="0"/>
        <v>49946.19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2329.0909090909117</v>
      </c>
      <c r="O7" s="47">
        <f t="shared" si="2"/>
        <v>129.39393939393955</v>
      </c>
      <c r="P7" s="48">
        <f t="shared" si="3"/>
        <v>0</v>
      </c>
      <c r="Q7" s="49">
        <f t="shared" si="4"/>
        <v>-13.439393939393796</v>
      </c>
      <c r="R7" s="686">
        <f t="shared" si="5"/>
        <v>0.905908560517663</v>
      </c>
      <c r="S7" s="894"/>
      <c r="T7" s="89">
        <v>0.47291666666666665</v>
      </c>
      <c r="U7" s="89">
        <v>0.49583333333333329</v>
      </c>
      <c r="V7" s="684">
        <v>8</v>
      </c>
      <c r="W7" s="695">
        <f t="shared" si="8"/>
        <v>32.999999999999964</v>
      </c>
      <c r="X7" s="53"/>
      <c r="Y7" s="53"/>
      <c r="Z7" s="54"/>
      <c r="AA7" s="54"/>
      <c r="AB7" s="879"/>
      <c r="AC7" s="879"/>
      <c r="AD7" s="682"/>
      <c r="AE7" s="682"/>
      <c r="AF7" s="48">
        <f t="shared" si="6"/>
        <v>-241.90909090908826</v>
      </c>
      <c r="AG7" s="686">
        <f t="shared" si="7"/>
        <v>0.90590856051766311</v>
      </c>
      <c r="AH7" s="894"/>
    </row>
    <row r="8" spans="1:34" ht="19.2" customHeight="1">
      <c r="A8" s="926"/>
      <c r="B8" s="40" t="s">
        <v>127</v>
      </c>
      <c r="C8" s="41"/>
      <c r="D8" s="42" t="s">
        <v>209</v>
      </c>
      <c r="E8" s="43"/>
      <c r="F8" s="355">
        <v>35.89</v>
      </c>
      <c r="G8" s="44">
        <v>3801</v>
      </c>
      <c r="H8" s="45">
        <f t="shared" si="0"/>
        <v>136417.89000000001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2351.1340206185573</v>
      </c>
      <c r="O8" s="47">
        <f t="shared" si="2"/>
        <v>130.61855670103097</v>
      </c>
      <c r="P8" s="48">
        <f t="shared" si="3"/>
        <v>0</v>
      </c>
      <c r="Q8" s="49">
        <f t="shared" si="4"/>
        <v>-12.214776632302375</v>
      </c>
      <c r="R8" s="686">
        <f t="shared" si="5"/>
        <v>0.91448231062565433</v>
      </c>
      <c r="S8" s="894"/>
      <c r="T8" s="89">
        <v>0.53611111111111109</v>
      </c>
      <c r="U8" s="89">
        <v>0.60347222222222219</v>
      </c>
      <c r="V8" s="684">
        <v>5</v>
      </c>
      <c r="W8" s="695">
        <f t="shared" si="8"/>
        <v>96.999999999999972</v>
      </c>
      <c r="X8" s="53"/>
      <c r="Y8" s="53"/>
      <c r="Z8" s="54"/>
      <c r="AA8" s="54"/>
      <c r="AB8" s="879"/>
      <c r="AC8" s="879"/>
      <c r="AD8" s="682"/>
      <c r="AE8" s="682"/>
      <c r="AF8" s="48">
        <f t="shared" si="6"/>
        <v>-219.86597938144268</v>
      </c>
      <c r="AG8" s="686">
        <f t="shared" si="7"/>
        <v>0.91448231062565433</v>
      </c>
      <c r="AH8" s="894"/>
    </row>
    <row r="9" spans="1:34" ht="19.2" customHeight="1">
      <c r="A9" s="926"/>
      <c r="B9" s="40" t="s">
        <v>127</v>
      </c>
      <c r="C9" s="55"/>
      <c r="D9" s="42" t="s">
        <v>184</v>
      </c>
      <c r="E9" s="56"/>
      <c r="F9" s="355">
        <v>28.86</v>
      </c>
      <c r="G9" s="57">
        <v>2012</v>
      </c>
      <c r="H9" s="45">
        <f t="shared" si="0"/>
        <v>58066.32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2321.5384615384628</v>
      </c>
      <c r="O9" s="47">
        <f t="shared" si="2"/>
        <v>136.56108597285075</v>
      </c>
      <c r="P9" s="48">
        <f t="shared" si="3"/>
        <v>0</v>
      </c>
      <c r="Q9" s="49">
        <f t="shared" si="4"/>
        <v>-14.674208144796324</v>
      </c>
      <c r="R9" s="686">
        <f t="shared" si="5"/>
        <v>0.90297100798851127</v>
      </c>
      <c r="S9" s="894"/>
      <c r="T9" s="89">
        <v>0.60833333333333328</v>
      </c>
      <c r="U9" s="89">
        <v>0.64444444444444438</v>
      </c>
      <c r="V9" s="684">
        <v>7</v>
      </c>
      <c r="W9" s="695">
        <f t="shared" si="8"/>
        <v>51.999999999999972</v>
      </c>
      <c r="X9" s="53"/>
      <c r="Y9" s="53"/>
      <c r="Z9" s="54"/>
      <c r="AA9" s="54"/>
      <c r="AB9" s="879"/>
      <c r="AC9" s="879"/>
      <c r="AD9" s="682"/>
      <c r="AE9" s="682"/>
      <c r="AF9" s="48">
        <f t="shared" si="6"/>
        <v>-249.4615384615372</v>
      </c>
      <c r="AG9" s="686">
        <f t="shared" si="7"/>
        <v>0.90297100798851138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3618</v>
      </c>
      <c r="H10" s="45">
        <f t="shared" si="0"/>
        <v>112555.98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2524.1860465116274</v>
      </c>
      <c r="O10" s="47">
        <f t="shared" si="2"/>
        <v>140.23255813953486</v>
      </c>
      <c r="P10" s="48">
        <f t="shared" si="3"/>
        <v>0</v>
      </c>
      <c r="Q10" s="49">
        <f t="shared" si="4"/>
        <v>-13.600775193798484</v>
      </c>
      <c r="R10" s="686">
        <f t="shared" si="5"/>
        <v>0.91158759353977148</v>
      </c>
      <c r="S10" s="895"/>
      <c r="T10" s="89">
        <v>0.6597222222222221</v>
      </c>
      <c r="U10" s="89">
        <v>0.71944444444444433</v>
      </c>
      <c r="V10" s="684">
        <v>22</v>
      </c>
      <c r="W10" s="695">
        <f t="shared" si="8"/>
        <v>86.000000000000014</v>
      </c>
      <c r="X10" s="53">
        <v>0.64861111111111114</v>
      </c>
      <c r="Y10" s="53">
        <v>0.65833333333333333</v>
      </c>
      <c r="Z10" s="54"/>
      <c r="AA10" s="54"/>
      <c r="AB10" s="879"/>
      <c r="AC10" s="879"/>
      <c r="AD10" s="682"/>
      <c r="AE10" s="682"/>
      <c r="AF10" s="48">
        <f t="shared" si="6"/>
        <v>-244.81395348837259</v>
      </c>
      <c r="AG10" s="686">
        <f t="shared" si="7"/>
        <v>0.91158759353977159</v>
      </c>
      <c r="AH10" s="895"/>
    </row>
    <row r="11" spans="1:34" ht="19.2" customHeight="1">
      <c r="A11" s="927"/>
      <c r="B11" s="40" t="s">
        <v>127</v>
      </c>
      <c r="C11" s="41"/>
      <c r="D11" s="42" t="s">
        <v>52</v>
      </c>
      <c r="E11" s="43"/>
      <c r="F11" s="355">
        <v>37.83</v>
      </c>
      <c r="G11" s="44">
        <v>1481.1</v>
      </c>
      <c r="H11" s="45">
        <f t="shared" si="0"/>
        <v>56030.012999999992</v>
      </c>
      <c r="I11" s="695"/>
      <c r="J11" s="46">
        <v>20</v>
      </c>
      <c r="K11" s="44">
        <v>2400</v>
      </c>
      <c r="L11" s="47">
        <v>120</v>
      </c>
      <c r="M11" s="696">
        <v>20</v>
      </c>
      <c r="N11" s="44">
        <f t="shared" si="1"/>
        <v>2338.578947368419</v>
      </c>
      <c r="O11" s="47">
        <f t="shared" si="2"/>
        <v>116.92894736842095</v>
      </c>
      <c r="P11" s="48">
        <f t="shared" si="3"/>
        <v>0</v>
      </c>
      <c r="Q11" s="49">
        <f t="shared" si="4"/>
        <v>-3.0710526315790503</v>
      </c>
      <c r="R11" s="686">
        <f t="shared" si="5"/>
        <v>0.9744078947368412</v>
      </c>
      <c r="S11" s="895"/>
      <c r="T11" s="89">
        <v>0.72430555555555542</v>
      </c>
      <c r="U11" s="89">
        <v>0.75069444444444433</v>
      </c>
      <c r="V11" s="684">
        <v>7</v>
      </c>
      <c r="W11" s="695">
        <f t="shared" si="8"/>
        <v>38.000000000000028</v>
      </c>
      <c r="X11" s="53"/>
      <c r="Y11" s="53"/>
      <c r="Z11" s="54"/>
      <c r="AA11" s="54"/>
      <c r="AB11" s="879"/>
      <c r="AC11" s="879"/>
      <c r="AD11" s="682"/>
      <c r="AE11" s="682"/>
      <c r="AF11" s="48">
        <f t="shared" si="6"/>
        <v>-61.421052631581006</v>
      </c>
      <c r="AG11" s="686">
        <f t="shared" si="7"/>
        <v>0.9744078947368412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895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879"/>
      <c r="AC12" s="879"/>
      <c r="AD12" s="682"/>
      <c r="AE12" s="682"/>
      <c r="AF12" s="48">
        <f t="shared" si="6"/>
        <v>0</v>
      </c>
      <c r="AG12" s="686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895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879"/>
      <c r="AC13" s="879"/>
      <c r="AD13" s="682"/>
      <c r="AE13" s="682"/>
      <c r="AF13" s="48">
        <f t="shared" si="6"/>
        <v>0</v>
      </c>
      <c r="AG13" s="686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895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879"/>
      <c r="AC14" s="879"/>
      <c r="AD14" s="682"/>
      <c r="AE14" s="682"/>
      <c r="AF14" s="48">
        <f t="shared" si="6"/>
        <v>0</v>
      </c>
      <c r="AG14" s="686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895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879"/>
      <c r="AC15" s="879"/>
      <c r="AD15" s="682"/>
      <c r="AE15" s="682"/>
      <c r="AF15" s="48">
        <f t="shared" si="6"/>
        <v>0</v>
      </c>
      <c r="AG15" s="686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895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879"/>
      <c r="AC16" s="879"/>
      <c r="AD16" s="682"/>
      <c r="AE16" s="682"/>
      <c r="AF16" s="48">
        <f t="shared" si="6"/>
        <v>0</v>
      </c>
      <c r="AG16" s="686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1458</v>
      </c>
      <c r="D17" s="889" t="s">
        <v>1460</v>
      </c>
      <c r="E17" s="889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2340.4775615117892</v>
      </c>
      <c r="O17" s="73">
        <f t="shared" si="9"/>
        <v>124.92478987631695</v>
      </c>
      <c r="P17" s="65">
        <f t="shared" ref="P17:P23" si="10">M17-J17</f>
        <v>0</v>
      </c>
      <c r="Q17" s="74">
        <f t="shared" ref="Q17:Q23" si="11">O17-L17</f>
        <v>-10.078211324163263</v>
      </c>
      <c r="R17" s="75">
        <f>O17/L17</f>
        <v>0.92534824237575974</v>
      </c>
      <c r="S17" s="895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1</v>
      </c>
      <c r="AE17" s="79">
        <f>SUM(AE5:AE16)</f>
        <v>0</v>
      </c>
      <c r="AF17" s="65">
        <f t="shared" si="6"/>
        <v>-185.52243848821081</v>
      </c>
      <c r="AG17" s="687">
        <f t="shared" si="7"/>
        <v>0.92655485412184846</v>
      </c>
      <c r="AH17" s="895"/>
    </row>
    <row r="18" spans="1:34" ht="19.2" customHeight="1">
      <c r="A18" s="877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5831.7</v>
      </c>
      <c r="H18" s="84">
        <f t="shared" ref="H18:H29" si="12">F18*G18</f>
        <v>214956.462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2173.304347826087</v>
      </c>
      <c r="O18" s="86">
        <f t="shared" ref="O18:O23" si="14">N18/M18</f>
        <v>120.73913043478261</v>
      </c>
      <c r="P18" s="54">
        <f t="shared" si="10"/>
        <v>0</v>
      </c>
      <c r="Q18" s="88">
        <f t="shared" si="11"/>
        <v>-12.594202898550733</v>
      </c>
      <c r="R18" s="683">
        <f t="shared" ref="R18:R23" si="15">O18/L18</f>
        <v>0.90554347826086956</v>
      </c>
      <c r="S18" s="878">
        <f>R30</f>
        <v>0.89920093044754479</v>
      </c>
      <c r="T18" s="89">
        <v>0.125</v>
      </c>
      <c r="U18" s="89">
        <v>0.23680555555555555</v>
      </c>
      <c r="V18" s="682">
        <v>5</v>
      </c>
      <c r="W18" s="90">
        <f>(U18-T18)*24*60</f>
        <v>161</v>
      </c>
      <c r="X18" s="86"/>
      <c r="Y18" s="86"/>
      <c r="Z18" s="54"/>
      <c r="AA18" s="54"/>
      <c r="AB18" s="879"/>
      <c r="AC18" s="879"/>
      <c r="AD18" s="682"/>
      <c r="AE18" s="682"/>
      <c r="AF18" s="91">
        <f t="shared" si="6"/>
        <v>-226.695652173913</v>
      </c>
      <c r="AG18" s="92">
        <f t="shared" si="7"/>
        <v>0.90554347826086956</v>
      </c>
      <c r="AH18" s="920">
        <f>AG30</f>
        <v>0.89935404629808657</v>
      </c>
    </row>
    <row r="19" spans="1:34" ht="19.2" customHeight="1">
      <c r="A19" s="877"/>
      <c r="B19" s="692" t="s">
        <v>129</v>
      </c>
      <c r="C19" s="691"/>
      <c r="D19" s="82" t="s">
        <v>62</v>
      </c>
      <c r="E19" s="83"/>
      <c r="F19" s="355">
        <v>38.39</v>
      </c>
      <c r="G19" s="57">
        <v>2069</v>
      </c>
      <c r="H19" s="84">
        <f t="shared" si="12"/>
        <v>79428.91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1349.3478260869565</v>
      </c>
      <c r="O19" s="95">
        <f t="shared" si="14"/>
        <v>79.373401534526849</v>
      </c>
      <c r="P19" s="54">
        <f t="shared" si="10"/>
        <v>0</v>
      </c>
      <c r="Q19" s="88">
        <f t="shared" si="11"/>
        <v>-12.685421994884919</v>
      </c>
      <c r="R19" s="683">
        <f t="shared" si="15"/>
        <v>0.86220308376163346</v>
      </c>
      <c r="S19" s="878"/>
      <c r="T19" s="89">
        <v>0.25208333333333333</v>
      </c>
      <c r="U19" s="89">
        <v>0.31597222222222221</v>
      </c>
      <c r="V19" s="682">
        <v>22</v>
      </c>
      <c r="W19" s="90">
        <f>(U19-T19)*24*60</f>
        <v>92</v>
      </c>
      <c r="X19" s="96">
        <v>0.24166666666666667</v>
      </c>
      <c r="Y19" s="96">
        <v>0.25138888888888888</v>
      </c>
      <c r="Z19" s="54"/>
      <c r="AA19" s="54"/>
      <c r="AB19" s="879"/>
      <c r="AC19" s="879"/>
      <c r="AD19" s="682"/>
      <c r="AE19" s="682"/>
      <c r="AF19" s="48">
        <f t="shared" si="6"/>
        <v>-215.6521739130435</v>
      </c>
      <c r="AG19" s="686">
        <f t="shared" si="7"/>
        <v>0.86220308376163357</v>
      </c>
      <c r="AH19" s="921"/>
    </row>
    <row r="20" spans="1:34" ht="19.2" customHeight="1">
      <c r="A20" s="877"/>
      <c r="B20" s="692" t="s">
        <v>129</v>
      </c>
      <c r="C20" s="55"/>
      <c r="D20" s="42" t="s">
        <v>817</v>
      </c>
      <c r="E20" s="83"/>
      <c r="F20" s="355">
        <v>49.91</v>
      </c>
      <c r="G20" s="57">
        <v>3147.3</v>
      </c>
      <c r="H20" s="84">
        <f t="shared" si="12"/>
        <v>157081.74299999999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1430.590909090909</v>
      </c>
      <c r="O20" s="95">
        <f t="shared" si="14"/>
        <v>84.152406417112289</v>
      </c>
      <c r="P20" s="54">
        <f t="shared" si="10"/>
        <v>0</v>
      </c>
      <c r="Q20" s="88">
        <f t="shared" si="11"/>
        <v>-7.9064171122994793</v>
      </c>
      <c r="R20" s="683">
        <f t="shared" si="15"/>
        <v>0.91411559686320054</v>
      </c>
      <c r="S20" s="878"/>
      <c r="T20" s="89">
        <v>0.3208333333333333</v>
      </c>
      <c r="U20" s="89">
        <v>0.41249999999999998</v>
      </c>
      <c r="V20" s="682">
        <v>7</v>
      </c>
      <c r="W20" s="90">
        <f t="shared" ref="W20:W29" si="16">(U20-T20)*24*60</f>
        <v>132</v>
      </c>
      <c r="X20" s="96"/>
      <c r="Y20" s="96"/>
      <c r="Z20" s="54"/>
      <c r="AA20" s="54"/>
      <c r="AB20" s="879"/>
      <c r="AC20" s="879"/>
      <c r="AD20" s="682"/>
      <c r="AE20" s="682"/>
      <c r="AF20" s="91">
        <f t="shared" si="6"/>
        <v>-134.40909090909099</v>
      </c>
      <c r="AG20" s="92">
        <f t="shared" si="7"/>
        <v>0.91411559686320065</v>
      </c>
      <c r="AH20" s="921"/>
    </row>
    <row r="21" spans="1:34" ht="19.2" customHeight="1">
      <c r="A21" s="877"/>
      <c r="B21" s="692" t="s">
        <v>129</v>
      </c>
      <c r="C21" s="97"/>
      <c r="D21" s="98" t="s">
        <v>210</v>
      </c>
      <c r="E21" s="43"/>
      <c r="F21" s="355">
        <v>44.3</v>
      </c>
      <c r="G21" s="44">
        <v>2411.5</v>
      </c>
      <c r="H21" s="84">
        <f t="shared" si="12"/>
        <v>106829.45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1432.574257425742</v>
      </c>
      <c r="O21" s="95">
        <f t="shared" si="14"/>
        <v>79.587458745874557</v>
      </c>
      <c r="P21" s="54">
        <f t="shared" si="10"/>
        <v>0</v>
      </c>
      <c r="Q21" s="88">
        <f t="shared" si="11"/>
        <v>-7.3569856985698863</v>
      </c>
      <c r="R21" s="683">
        <f t="shared" si="15"/>
        <v>0.91538291209312594</v>
      </c>
      <c r="S21" s="878"/>
      <c r="T21" s="89">
        <v>0.4284722222222222</v>
      </c>
      <c r="U21" s="89">
        <v>0.49861111111111112</v>
      </c>
      <c r="V21" s="682">
        <v>23</v>
      </c>
      <c r="W21" s="90">
        <f t="shared" si="16"/>
        <v>101.00000000000004</v>
      </c>
      <c r="X21" s="96">
        <v>0.41666666666666669</v>
      </c>
      <c r="Y21" s="96">
        <v>0.42708333333333331</v>
      </c>
      <c r="Z21" s="54"/>
      <c r="AA21" s="54"/>
      <c r="AB21" s="879"/>
      <c r="AC21" s="879"/>
      <c r="AD21" s="682"/>
      <c r="AE21" s="682"/>
      <c r="AF21" s="48">
        <f t="shared" si="6"/>
        <v>-132.42574257425804</v>
      </c>
      <c r="AG21" s="686">
        <f t="shared" si="7"/>
        <v>0.91538291209312583</v>
      </c>
      <c r="AH21" s="922"/>
    </row>
    <row r="22" spans="1:34" ht="19.2" customHeight="1">
      <c r="A22" s="877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5091</v>
      </c>
      <c r="H22" s="84">
        <f t="shared" si="12"/>
        <v>195901.68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2483.4146341463406</v>
      </c>
      <c r="O22" s="95">
        <f t="shared" si="14"/>
        <v>130.7060333761232</v>
      </c>
      <c r="P22" s="54">
        <f t="shared" si="10"/>
        <v>0</v>
      </c>
      <c r="Q22" s="88">
        <f t="shared" si="11"/>
        <v>-15.030808729139949</v>
      </c>
      <c r="R22" s="683">
        <f t="shared" si="15"/>
        <v>0.89686335649922033</v>
      </c>
      <c r="S22" s="878"/>
      <c r="T22" s="89">
        <v>0.53888888888888886</v>
      </c>
      <c r="U22" s="89">
        <v>0.62430555555555556</v>
      </c>
      <c r="V22" s="682">
        <v>8</v>
      </c>
      <c r="W22" s="90">
        <f t="shared" si="16"/>
        <v>123.00000000000004</v>
      </c>
      <c r="X22" s="96"/>
      <c r="Y22" s="96"/>
      <c r="Z22" s="54"/>
      <c r="AA22" s="54"/>
      <c r="AB22" s="879"/>
      <c r="AC22" s="879"/>
      <c r="AD22" s="682">
        <v>1</v>
      </c>
      <c r="AE22" s="682">
        <v>1</v>
      </c>
      <c r="AF22" s="91">
        <f t="shared" si="6"/>
        <v>-285.58536585365937</v>
      </c>
      <c r="AG22" s="92">
        <f t="shared" si="7"/>
        <v>0.89686335649922011</v>
      </c>
      <c r="AH22" s="922"/>
    </row>
    <row r="23" spans="1:34" ht="19.2" customHeight="1">
      <c r="A23" s="877"/>
      <c r="B23" s="692" t="s">
        <v>127</v>
      </c>
      <c r="C23" s="97"/>
      <c r="D23" s="42" t="s">
        <v>55</v>
      </c>
      <c r="E23" s="43"/>
      <c r="F23" s="355">
        <v>37.799999999999997</v>
      </c>
      <c r="G23" s="44">
        <v>2160</v>
      </c>
      <c r="H23" s="84">
        <f t="shared" si="12"/>
        <v>81648</v>
      </c>
      <c r="I23" s="684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2492.3076923076937</v>
      </c>
      <c r="O23" s="95">
        <f t="shared" si="14"/>
        <v>124.61538461538468</v>
      </c>
      <c r="P23" s="54">
        <f t="shared" si="10"/>
        <v>0</v>
      </c>
      <c r="Q23" s="88">
        <f t="shared" si="11"/>
        <v>-13.834615384615304</v>
      </c>
      <c r="R23" s="683">
        <f t="shared" si="15"/>
        <v>0.9000750062505215</v>
      </c>
      <c r="S23" s="878"/>
      <c r="T23" s="89">
        <v>0.62916666666666665</v>
      </c>
      <c r="U23" s="89">
        <v>0.66527777777777775</v>
      </c>
      <c r="V23" s="682">
        <v>7</v>
      </c>
      <c r="W23" s="90">
        <f t="shared" si="16"/>
        <v>51.999999999999972</v>
      </c>
      <c r="X23" s="96"/>
      <c r="Y23" s="96"/>
      <c r="Z23" s="54"/>
      <c r="AA23" s="54"/>
      <c r="AB23" s="879"/>
      <c r="AC23" s="879"/>
      <c r="AD23" s="682"/>
      <c r="AE23" s="682"/>
      <c r="AF23" s="48">
        <f t="shared" si="6"/>
        <v>-276.69230769230626</v>
      </c>
      <c r="AG23" s="686">
        <f t="shared" si="7"/>
        <v>0.90007500625052139</v>
      </c>
      <c r="AH23" s="922"/>
    </row>
    <row r="24" spans="1:34" ht="19.2" customHeight="1">
      <c r="A24" s="877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878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879"/>
      <c r="AC24" s="879"/>
      <c r="AD24" s="682"/>
      <c r="AE24" s="682"/>
      <c r="AF24" s="91">
        <f t="shared" si="6"/>
        <v>0</v>
      </c>
      <c r="AG24" s="92" t="e">
        <f t="shared" si="7"/>
        <v>#DIV/0!</v>
      </c>
      <c r="AH24" s="922"/>
    </row>
    <row r="25" spans="1:34" ht="19.2" customHeight="1">
      <c r="A25" s="877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878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879"/>
      <c r="AC25" s="879"/>
      <c r="AD25" s="682"/>
      <c r="AE25" s="682"/>
      <c r="AF25" s="48">
        <f t="shared" si="6"/>
        <v>0</v>
      </c>
      <c r="AG25" s="686" t="e">
        <f t="shared" si="7"/>
        <v>#DIV/0!</v>
      </c>
      <c r="AH25" s="922"/>
    </row>
    <row r="26" spans="1:34" ht="19.2" customHeight="1">
      <c r="A26" s="877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878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879"/>
      <c r="AC26" s="879"/>
      <c r="AD26" s="682"/>
      <c r="AE26" s="682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878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879"/>
      <c r="AC27" s="879"/>
      <c r="AD27" s="682"/>
      <c r="AE27" s="682"/>
      <c r="AF27" s="48">
        <f t="shared" si="6"/>
        <v>0</v>
      </c>
      <c r="AG27" s="686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878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879"/>
      <c r="AC28" s="879"/>
      <c r="AD28" s="682"/>
      <c r="AE28" s="682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878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879"/>
      <c r="AC29" s="879"/>
      <c r="AD29" s="682"/>
      <c r="AE29" s="682"/>
      <c r="AF29" s="48">
        <f t="shared" si="6"/>
        <v>0</v>
      </c>
      <c r="AG29" s="686"/>
      <c r="AH29" s="922"/>
    </row>
    <row r="30" spans="1:34" ht="19.2" customHeight="1">
      <c r="A30" s="877"/>
      <c r="B30" s="99">
        <v>0</v>
      </c>
      <c r="C30" s="100" t="s">
        <v>1462</v>
      </c>
      <c r="D30" s="924" t="s">
        <v>1460</v>
      </c>
      <c r="E30" s="924"/>
      <c r="F30" s="359"/>
      <c r="G30" s="101"/>
      <c r="H30" s="102"/>
      <c r="I30" s="103"/>
      <c r="J30" s="101">
        <v>18.166666666666668</v>
      </c>
      <c r="K30" s="101">
        <v>2105.5</v>
      </c>
      <c r="L30" s="104">
        <v>114.76371115697741</v>
      </c>
      <c r="M30" s="101">
        <f t="shared" ref="M30:O30" si="17">AVERAGE(M18:M29)</f>
        <v>18.166666666666668</v>
      </c>
      <c r="N30" s="101">
        <f t="shared" si="17"/>
        <v>1893.5899444806212</v>
      </c>
      <c r="O30" s="104">
        <f t="shared" si="17"/>
        <v>103.19563585396736</v>
      </c>
      <c r="P30" s="54">
        <f t="shared" ref="P30:P39" si="18">M30-J30</f>
        <v>0</v>
      </c>
      <c r="Q30" s="88">
        <f t="shared" ref="Q30:Q39" si="19">O30-L30</f>
        <v>-11.568075303010048</v>
      </c>
      <c r="R30" s="105">
        <f t="shared" ref="R30:R39" si="20">O30/L30</f>
        <v>0.89920093044754479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1</v>
      </c>
      <c r="AE30" s="107">
        <f>SUM(AE18:AE29)</f>
        <v>1</v>
      </c>
      <c r="AF30" s="108">
        <f t="shared" si="6"/>
        <v>-211.91005551937883</v>
      </c>
      <c r="AG30" s="109">
        <f t="shared" ref="AG30" si="21">N30/K30</f>
        <v>0.89935404629808657</v>
      </c>
      <c r="AH30" s="923"/>
    </row>
    <row r="31" spans="1:34" ht="19.2" customHeight="1">
      <c r="A31" s="914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2758</v>
      </c>
      <c r="H31" s="112">
        <f t="shared" ref="H31:H40" si="22">F31*G31</f>
        <v>73087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1464.424778761062</v>
      </c>
      <c r="O31" s="115">
        <f t="shared" ref="O31:O39" si="24">N31/M31</f>
        <v>122.0353982300885</v>
      </c>
      <c r="P31" s="116">
        <f t="shared" si="18"/>
        <v>0</v>
      </c>
      <c r="Q31" s="117">
        <f t="shared" si="19"/>
        <v>-44.631268436578154</v>
      </c>
      <c r="R31" s="685">
        <f t="shared" si="20"/>
        <v>0.73221238938053101</v>
      </c>
      <c r="S31" s="915">
        <f>R43</f>
        <v>0.82934783196551731</v>
      </c>
      <c r="T31" s="118">
        <v>0.125</v>
      </c>
      <c r="U31" s="118">
        <v>0.20347222222222222</v>
      </c>
      <c r="V31" s="142">
        <v>5</v>
      </c>
      <c r="W31" s="119">
        <f t="shared" ref="W31:W42" si="25">(U31-T31)*24*60</f>
        <v>113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-535.57522123893796</v>
      </c>
      <c r="AG31" s="120">
        <f t="shared" si="7"/>
        <v>0.73221238938053101</v>
      </c>
      <c r="AH31" s="893">
        <f>AG43</f>
        <v>0.84162158878054349</v>
      </c>
    </row>
    <row r="32" spans="1:34" ht="19.2" customHeight="1">
      <c r="A32" s="907"/>
      <c r="B32" s="121" t="s">
        <v>130</v>
      </c>
      <c r="C32" s="122"/>
      <c r="D32" s="42" t="s">
        <v>200</v>
      </c>
      <c r="E32" s="43"/>
      <c r="F32" s="355">
        <v>27.5</v>
      </c>
      <c r="G32" s="134">
        <v>846</v>
      </c>
      <c r="H32" s="84">
        <f t="shared" si="22"/>
        <v>23265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1450.2857142857147</v>
      </c>
      <c r="O32" s="47">
        <f t="shared" si="24"/>
        <v>120.85714285714289</v>
      </c>
      <c r="P32" s="116">
        <f t="shared" si="18"/>
        <v>0</v>
      </c>
      <c r="Q32" s="49">
        <f t="shared" si="19"/>
        <v>-45.809523809523768</v>
      </c>
      <c r="R32" s="686">
        <f t="shared" si="20"/>
        <v>0.72514285714285742</v>
      </c>
      <c r="S32" s="878"/>
      <c r="T32" s="89">
        <v>0.20833333333333334</v>
      </c>
      <c r="U32" s="89">
        <v>0.2326388888888889</v>
      </c>
      <c r="V32" s="142">
        <v>7</v>
      </c>
      <c r="W32" s="90">
        <f t="shared" si="25"/>
        <v>34.999999999999993</v>
      </c>
      <c r="X32" s="123"/>
      <c r="Y32" s="123"/>
      <c r="Z32" s="124"/>
      <c r="AA32" s="124"/>
      <c r="AB32" s="879"/>
      <c r="AC32" s="879"/>
      <c r="AD32" s="682"/>
      <c r="AE32" s="682"/>
      <c r="AF32" s="48">
        <f t="shared" si="6"/>
        <v>-549.71428571428532</v>
      </c>
      <c r="AG32" s="686">
        <f t="shared" si="7"/>
        <v>0.72514285714285731</v>
      </c>
      <c r="AH32" s="894"/>
    </row>
    <row r="33" spans="1:34" ht="19.2" customHeight="1">
      <c r="A33" s="907"/>
      <c r="B33" s="121" t="s">
        <v>132</v>
      </c>
      <c r="C33" s="682"/>
      <c r="D33" s="42" t="s">
        <v>144</v>
      </c>
      <c r="E33" s="83"/>
      <c r="F33" s="355">
        <v>54.09</v>
      </c>
      <c r="G33" s="134">
        <v>544.80000000000007</v>
      </c>
      <c r="H33" s="84">
        <f t="shared" si="22"/>
        <v>29468.232000000007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1307.5200000000004</v>
      </c>
      <c r="O33" s="47">
        <f t="shared" si="24"/>
        <v>81.720000000000027</v>
      </c>
      <c r="P33" s="116">
        <f t="shared" si="18"/>
        <v>0</v>
      </c>
      <c r="Q33" s="49">
        <f t="shared" si="19"/>
        <v>-12.029999999999973</v>
      </c>
      <c r="R33" s="686">
        <f t="shared" si="20"/>
        <v>0.87168000000000034</v>
      </c>
      <c r="S33" s="878"/>
      <c r="T33" s="89">
        <v>0.24791666666666667</v>
      </c>
      <c r="U33" s="89">
        <v>0.26527777777777778</v>
      </c>
      <c r="V33" s="142">
        <v>22</v>
      </c>
      <c r="W33" s="90">
        <f t="shared" si="25"/>
        <v>24.999999999999993</v>
      </c>
      <c r="X33" s="123">
        <v>0.23750000000000002</v>
      </c>
      <c r="Y33" s="123">
        <v>0.24722222222222223</v>
      </c>
      <c r="Z33" s="124"/>
      <c r="AA33" s="124"/>
      <c r="AB33" s="879"/>
      <c r="AC33" s="879"/>
      <c r="AD33" s="682"/>
      <c r="AE33" s="682"/>
      <c r="AF33" s="48">
        <f t="shared" si="6"/>
        <v>-192.47999999999956</v>
      </c>
      <c r="AG33" s="125">
        <f t="shared" si="7"/>
        <v>0.87168000000000034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1319</v>
      </c>
      <c r="H34" s="84">
        <f t="shared" si="22"/>
        <v>74431.17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1341.3559322033891</v>
      </c>
      <c r="O34" s="47">
        <f t="shared" si="24"/>
        <v>74.51977401129939</v>
      </c>
      <c r="P34" s="116">
        <f t="shared" si="18"/>
        <v>0</v>
      </c>
      <c r="Q34" s="49">
        <f t="shared" si="19"/>
        <v>-12.424670433145053</v>
      </c>
      <c r="R34" s="686">
        <f t="shared" si="20"/>
        <v>0.85709644230248505</v>
      </c>
      <c r="S34" s="878"/>
      <c r="T34" s="89">
        <v>0.27013888888888887</v>
      </c>
      <c r="U34" s="89">
        <v>0.31111111111111112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879"/>
      <c r="AC34" s="879"/>
      <c r="AD34" s="682"/>
      <c r="AE34" s="682"/>
      <c r="AF34" s="48">
        <f t="shared" si="6"/>
        <v>-223.6440677966109</v>
      </c>
      <c r="AG34" s="125">
        <f t="shared" si="7"/>
        <v>0.85709644230248505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1750</v>
      </c>
      <c r="H35" s="84">
        <f t="shared" si="22"/>
        <v>75495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1329.113924050632</v>
      </c>
      <c r="O35" s="47">
        <f t="shared" si="24"/>
        <v>78.183172002978353</v>
      </c>
      <c r="P35" s="116">
        <f t="shared" si="18"/>
        <v>0</v>
      </c>
      <c r="Q35" s="49">
        <f t="shared" si="19"/>
        <v>-10.052122114668705</v>
      </c>
      <c r="R35" s="686">
        <f t="shared" si="20"/>
        <v>0.886075949367088</v>
      </c>
      <c r="S35" s="878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879"/>
      <c r="AC35" s="879"/>
      <c r="AD35" s="682">
        <v>1</v>
      </c>
      <c r="AE35" s="682"/>
      <c r="AF35" s="116">
        <f t="shared" si="6"/>
        <v>-170.88607594936798</v>
      </c>
      <c r="AG35" s="120">
        <f t="shared" si="7"/>
        <v>0.886075949367088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3119.8999999999996</v>
      </c>
      <c r="H36" s="84">
        <f t="shared" si="22"/>
        <v>155714.20899999997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1366.3795620437957</v>
      </c>
      <c r="O36" s="47">
        <f t="shared" si="24"/>
        <v>80.375268355517392</v>
      </c>
      <c r="P36" s="116">
        <f t="shared" si="18"/>
        <v>0</v>
      </c>
      <c r="Q36" s="49">
        <f t="shared" si="19"/>
        <v>-11.683555173894376</v>
      </c>
      <c r="R36" s="686">
        <f t="shared" si="20"/>
        <v>0.87308598213661059</v>
      </c>
      <c r="S36" s="878"/>
      <c r="T36" s="89">
        <v>0.41111111111111109</v>
      </c>
      <c r="U36" s="89">
        <v>0.50624999999999998</v>
      </c>
      <c r="V36" s="134">
        <v>5</v>
      </c>
      <c r="W36" s="90">
        <f t="shared" si="25"/>
        <v>137</v>
      </c>
      <c r="X36" s="123"/>
      <c r="Y36" s="123"/>
      <c r="Z36" s="124"/>
      <c r="AA36" s="124"/>
      <c r="AB36" s="879"/>
      <c r="AC36" s="879"/>
      <c r="AD36" s="682"/>
      <c r="AE36" s="682"/>
      <c r="AF36" s="48">
        <f t="shared" si="6"/>
        <v>-198.62043795620434</v>
      </c>
      <c r="AG36" s="686">
        <f t="shared" si="7"/>
        <v>0.87308598213661059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1551</v>
      </c>
      <c r="H37" s="84">
        <f t="shared" si="22"/>
        <v>72788.429999999993</v>
      </c>
      <c r="I37" s="682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2068</v>
      </c>
      <c r="O37" s="47">
        <f t="shared" si="24"/>
        <v>108.84210526315789</v>
      </c>
      <c r="P37" s="116">
        <f t="shared" si="18"/>
        <v>0</v>
      </c>
      <c r="Q37" s="49">
        <f t="shared" si="19"/>
        <v>-17.473684210526315</v>
      </c>
      <c r="R37" s="686">
        <f t="shared" si="20"/>
        <v>0.86166666666666669</v>
      </c>
      <c r="S37" s="878"/>
      <c r="T37" s="89">
        <v>0.5215277777777777</v>
      </c>
      <c r="U37" s="89">
        <v>0.5527777777777777</v>
      </c>
      <c r="V37" s="134">
        <v>22</v>
      </c>
      <c r="W37" s="90">
        <f t="shared" si="25"/>
        <v>45</v>
      </c>
      <c r="X37" s="123">
        <v>0.51041666666666663</v>
      </c>
      <c r="Y37" s="123">
        <v>0.52083333333333337</v>
      </c>
      <c r="Z37" s="124"/>
      <c r="AA37" s="124"/>
      <c r="AB37" s="879"/>
      <c r="AC37" s="879"/>
      <c r="AD37" s="682"/>
      <c r="AE37" s="682"/>
      <c r="AF37" s="48">
        <f t="shared" si="6"/>
        <v>-332</v>
      </c>
      <c r="AG37" s="125">
        <f t="shared" si="7"/>
        <v>0.86166666666666669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2064</v>
      </c>
      <c r="H38" s="84">
        <f t="shared" si="22"/>
        <v>90733.440000000002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2064.0000000000018</v>
      </c>
      <c r="O38" s="47">
        <f t="shared" si="24"/>
        <v>108.63157894736851</v>
      </c>
      <c r="P38" s="116">
        <f t="shared" si="18"/>
        <v>0</v>
      </c>
      <c r="Q38" s="49">
        <f t="shared" si="19"/>
        <v>-17.684210526315695</v>
      </c>
      <c r="R38" s="686">
        <f t="shared" si="20"/>
        <v>0.86000000000000076</v>
      </c>
      <c r="S38" s="878"/>
      <c r="T38" s="151">
        <v>0.5576388888888888</v>
      </c>
      <c r="U38" s="151">
        <v>0.59930555555555542</v>
      </c>
      <c r="V38" s="134">
        <v>7</v>
      </c>
      <c r="W38" s="90">
        <f t="shared" si="25"/>
        <v>59.999999999999943</v>
      </c>
      <c r="X38" s="123"/>
      <c r="Y38" s="123"/>
      <c r="Z38" s="124"/>
      <c r="AA38" s="124"/>
      <c r="AB38" s="879"/>
      <c r="AC38" s="879"/>
      <c r="AD38" s="682"/>
      <c r="AE38" s="682"/>
      <c r="AF38" s="48">
        <f t="shared" si="6"/>
        <v>-335.99999999999818</v>
      </c>
      <c r="AG38" s="125">
        <f t="shared" si="7"/>
        <v>0.86000000000000076</v>
      </c>
      <c r="AH38" s="895"/>
    </row>
    <row r="39" spans="1:34" ht="19.2" customHeight="1">
      <c r="A39" s="907"/>
      <c r="B39" s="121" t="s">
        <v>127</v>
      </c>
      <c r="C39" s="126"/>
      <c r="D39" s="42" t="s">
        <v>52</v>
      </c>
      <c r="E39" s="43"/>
      <c r="F39" s="355">
        <v>37.83</v>
      </c>
      <c r="G39" s="57">
        <v>1974.8000000000002</v>
      </c>
      <c r="H39" s="84">
        <f t="shared" si="22"/>
        <v>74706.684000000008</v>
      </c>
      <c r="I39" s="682">
        <v>1</v>
      </c>
      <c r="J39" s="113">
        <v>20</v>
      </c>
      <c r="K39" s="94">
        <v>2400</v>
      </c>
      <c r="L39" s="95">
        <v>120</v>
      </c>
      <c r="M39" s="693">
        <v>20</v>
      </c>
      <c r="N39" s="44">
        <f t="shared" si="23"/>
        <v>2194.2222222222235</v>
      </c>
      <c r="O39" s="47">
        <f t="shared" si="24"/>
        <v>109.71111111111118</v>
      </c>
      <c r="P39" s="116">
        <f t="shared" si="18"/>
        <v>0</v>
      </c>
      <c r="Q39" s="49">
        <f t="shared" si="19"/>
        <v>-10.28888888888882</v>
      </c>
      <c r="R39" s="686">
        <f t="shared" si="20"/>
        <v>0.91425925925925988</v>
      </c>
      <c r="S39" s="878"/>
      <c r="T39" s="89">
        <v>0.60486111111111096</v>
      </c>
      <c r="U39" s="89">
        <v>0.64236111111111094</v>
      </c>
      <c r="V39" s="682">
        <v>8</v>
      </c>
      <c r="W39" s="90">
        <f t="shared" si="25"/>
        <v>53.999999999999972</v>
      </c>
      <c r="X39" s="123"/>
      <c r="Y39" s="123"/>
      <c r="Z39" s="124"/>
      <c r="AA39" s="124"/>
      <c r="AB39" s="879"/>
      <c r="AC39" s="879"/>
      <c r="AD39" s="682">
        <v>1</v>
      </c>
      <c r="AE39" s="682"/>
      <c r="AF39" s="116">
        <f t="shared" si="6"/>
        <v>-205.77777777777646</v>
      </c>
      <c r="AG39" s="120">
        <f t="shared" si="7"/>
        <v>0.91425925925925977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878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879"/>
      <c r="AC40" s="879"/>
      <c r="AD40" s="682"/>
      <c r="AE40" s="682"/>
      <c r="AF40" s="48">
        <f t="shared" si="6"/>
        <v>0</v>
      </c>
      <c r="AG40" s="686" t="e">
        <f t="shared" si="7"/>
        <v>#DIV/0!</v>
      </c>
      <c r="AH40" s="895"/>
    </row>
    <row r="41" spans="1:34" ht="19.2" customHeight="1">
      <c r="A41" s="907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878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879"/>
      <c r="AC41" s="879"/>
      <c r="AD41" s="682"/>
      <c r="AE41" s="682"/>
      <c r="AF41" s="48"/>
      <c r="AG41" s="129"/>
      <c r="AH41" s="895"/>
    </row>
    <row r="42" spans="1:34" ht="19.2" customHeight="1">
      <c r="A42" s="907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878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879"/>
      <c r="AC42" s="879"/>
      <c r="AD42" s="682"/>
      <c r="AE42" s="682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1464</v>
      </c>
      <c r="D43" s="875" t="s">
        <v>1460</v>
      </c>
      <c r="E43" s="875"/>
      <c r="F43" s="359"/>
      <c r="G43" s="101"/>
      <c r="H43" s="102"/>
      <c r="I43" s="103"/>
      <c r="J43" s="101">
        <v>16.666666666666668</v>
      </c>
      <c r="K43" s="101">
        <v>1925.5555555555557</v>
      </c>
      <c r="L43" s="104">
        <v>118.55038604135611</v>
      </c>
      <c r="M43" s="101">
        <f t="shared" ref="M43:O43" si="26">AVERAGE(M31:M42)</f>
        <v>16.666666666666668</v>
      </c>
      <c r="N43" s="101">
        <f t="shared" si="26"/>
        <v>1620.5891259518689</v>
      </c>
      <c r="O43" s="104">
        <f t="shared" si="26"/>
        <v>98.319505642073807</v>
      </c>
      <c r="P43" s="54">
        <f>M43-J43</f>
        <v>0</v>
      </c>
      <c r="Q43" s="88">
        <f>N43-K43</f>
        <v>-304.96642960368672</v>
      </c>
      <c r="R43" s="105">
        <f t="shared" ref="R43:R50" si="27">O43/L43</f>
        <v>0.82934783196551731</v>
      </c>
      <c r="S43" s="878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2</v>
      </c>
      <c r="AE43" s="107">
        <f>SUM(AE31:AE42)</f>
        <v>0</v>
      </c>
      <c r="AF43" s="48">
        <f t="shared" ref="AF43:AF54" si="28">N43-K43</f>
        <v>-304.96642960368672</v>
      </c>
      <c r="AG43" s="687">
        <f t="shared" si="7"/>
        <v>0.84162158878054349</v>
      </c>
      <c r="AH43" s="895"/>
    </row>
    <row r="44" spans="1:34" s="145" customFormat="1" ht="19.2" customHeight="1">
      <c r="A44" s="9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1964</v>
      </c>
      <c r="H44" s="45">
        <f>F44*G44</f>
        <v>48569.72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2104.2857142857142</v>
      </c>
      <c r="O44" s="138">
        <f t="shared" ref="O44:O50" si="30">N44/M44</f>
        <v>420.85714285714283</v>
      </c>
      <c r="P44" s="51">
        <f t="shared" ref="P44:P50" si="31">M44-J44</f>
        <v>1</v>
      </c>
      <c r="Q44" s="139">
        <f t="shared" ref="Q44:Q50" si="32">O44-L44</f>
        <v>-79.142857142857167</v>
      </c>
      <c r="R44" s="140">
        <f t="shared" si="27"/>
        <v>0.84171428571428564</v>
      </c>
      <c r="S44" s="894">
        <f>R56</f>
        <v>0.91057928046605352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879"/>
      <c r="AC44" s="879"/>
      <c r="AD44" s="682"/>
      <c r="AE44" s="682"/>
      <c r="AF44" s="144">
        <f t="shared" si="28"/>
        <v>104.28571428571422</v>
      </c>
      <c r="AG44" s="690">
        <f t="shared" si="7"/>
        <v>1.052142857142857</v>
      </c>
      <c r="AH44" s="911">
        <f>AG56</f>
        <v>0.9972810198890093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1808</v>
      </c>
      <c r="H45" s="45">
        <f>F45*G45</f>
        <v>44711.840000000004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2127.0588235294108</v>
      </c>
      <c r="O45" s="138">
        <f t="shared" si="30"/>
        <v>425.41176470588215</v>
      </c>
      <c r="P45" s="51">
        <f t="shared" si="31"/>
        <v>1</v>
      </c>
      <c r="Q45" s="139">
        <f t="shared" si="32"/>
        <v>-74.588235294117851</v>
      </c>
      <c r="R45" s="140">
        <f t="shared" si="27"/>
        <v>0.85082352941176431</v>
      </c>
      <c r="S45" s="894"/>
      <c r="T45" s="89">
        <v>0.1673611111111111</v>
      </c>
      <c r="U45" s="89">
        <v>0.20277777777777778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879"/>
      <c r="AC45" s="879"/>
      <c r="AD45" s="682"/>
      <c r="AE45" s="682"/>
      <c r="AF45" s="144">
        <f t="shared" si="28"/>
        <v>127.0588235294108</v>
      </c>
      <c r="AG45" s="690">
        <f t="shared" si="7"/>
        <v>1.0635294117647054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1638</v>
      </c>
      <c r="H46" s="45">
        <f t="shared" ref="H46:H51" si="34">F46*G46</f>
        <v>51482.34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1489.0909090909097</v>
      </c>
      <c r="O46" s="138">
        <f t="shared" si="30"/>
        <v>212.7272727272728</v>
      </c>
      <c r="P46" s="51">
        <f t="shared" si="31"/>
        <v>0</v>
      </c>
      <c r="Q46" s="139">
        <f t="shared" si="32"/>
        <v>-1.5584415584414728</v>
      </c>
      <c r="R46" s="140">
        <f t="shared" si="27"/>
        <v>0.99272727272727312</v>
      </c>
      <c r="S46" s="894"/>
      <c r="T46" s="89">
        <v>0.20833333333333334</v>
      </c>
      <c r="U46" s="89">
        <v>0.25416666666666665</v>
      </c>
      <c r="V46" s="142">
        <v>8</v>
      </c>
      <c r="W46" s="143">
        <f t="shared" si="33"/>
        <v>65.999999999999972</v>
      </c>
      <c r="X46" s="123"/>
      <c r="Y46" s="123"/>
      <c r="Z46" s="124"/>
      <c r="AA46" s="124"/>
      <c r="AB46" s="879"/>
      <c r="AC46" s="879"/>
      <c r="AD46" s="682"/>
      <c r="AE46" s="682"/>
      <c r="AF46" s="144">
        <f t="shared" si="28"/>
        <v>-10.90909090909031</v>
      </c>
      <c r="AG46" s="690">
        <f t="shared" si="7"/>
        <v>0.99272727272727312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2196</v>
      </c>
      <c r="H47" s="45">
        <f t="shared" si="34"/>
        <v>62520.119999999995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1480.4494382022472</v>
      </c>
      <c r="O47" s="138">
        <f t="shared" si="30"/>
        <v>211.4927768860353</v>
      </c>
      <c r="P47" s="51">
        <f t="shared" si="31"/>
        <v>0</v>
      </c>
      <c r="Q47" s="139">
        <f t="shared" si="32"/>
        <v>-2.7929373996789764</v>
      </c>
      <c r="R47" s="140">
        <f t="shared" si="27"/>
        <v>0.98696629213483145</v>
      </c>
      <c r="S47" s="894"/>
      <c r="T47" s="89">
        <v>0.27152777777777776</v>
      </c>
      <c r="U47" s="89">
        <v>0.33333333333333331</v>
      </c>
      <c r="V47" s="137">
        <v>25</v>
      </c>
      <c r="W47" s="143">
        <f t="shared" si="33"/>
        <v>89</v>
      </c>
      <c r="X47" s="123">
        <v>0.25833333333333336</v>
      </c>
      <c r="Y47" s="123">
        <v>0.27083333333333331</v>
      </c>
      <c r="Z47" s="124"/>
      <c r="AA47" s="124"/>
      <c r="AB47" s="879"/>
      <c r="AC47" s="879"/>
      <c r="AD47" s="682"/>
      <c r="AE47" s="682"/>
      <c r="AF47" s="144">
        <f t="shared" si="28"/>
        <v>-19.550561797752835</v>
      </c>
      <c r="AG47" s="690">
        <f t="shared" si="7"/>
        <v>0.98696629213483145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1467</v>
      </c>
      <c r="H48" s="45">
        <f t="shared" si="34"/>
        <v>17398.62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1466.9999999999993</v>
      </c>
      <c r="O48" s="138">
        <f t="shared" si="30"/>
        <v>244.49999999999989</v>
      </c>
      <c r="P48" s="51">
        <f t="shared" si="31"/>
        <v>0</v>
      </c>
      <c r="Q48" s="139">
        <f t="shared" si="32"/>
        <v>-28.166666666666799</v>
      </c>
      <c r="R48" s="140">
        <f t="shared" si="27"/>
        <v>0.89669926650366705</v>
      </c>
      <c r="S48" s="894"/>
      <c r="T48" s="89">
        <v>0.33888888888888885</v>
      </c>
      <c r="U48" s="89">
        <v>0.38055555555555554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879"/>
      <c r="AC48" s="879"/>
      <c r="AD48" s="682"/>
      <c r="AE48" s="682">
        <v>1</v>
      </c>
      <c r="AF48" s="144">
        <f t="shared" si="28"/>
        <v>-169.00000000000068</v>
      </c>
      <c r="AG48" s="690">
        <f t="shared" si="7"/>
        <v>0.89669926650366705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3629.61</v>
      </c>
      <c r="H49" s="45">
        <f t="shared" si="34"/>
        <v>36622.764900000002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1461.587919463087</v>
      </c>
      <c r="O49" s="138">
        <f t="shared" si="30"/>
        <v>243.59798657718116</v>
      </c>
      <c r="P49" s="51">
        <f t="shared" si="31"/>
        <v>0</v>
      </c>
      <c r="Q49" s="139">
        <f t="shared" si="32"/>
        <v>-6.4020134228188397</v>
      </c>
      <c r="R49" s="140">
        <f t="shared" si="27"/>
        <v>0.97439194630872461</v>
      </c>
      <c r="S49" s="894"/>
      <c r="T49" s="89">
        <v>0.40138888888888885</v>
      </c>
      <c r="U49" s="89">
        <v>0.50486111111111109</v>
      </c>
      <c r="V49" s="134">
        <v>30</v>
      </c>
      <c r="W49" s="143">
        <f t="shared" si="33"/>
        <v>149.00000000000003</v>
      </c>
      <c r="X49" s="152">
        <v>0.38472222222222219</v>
      </c>
      <c r="Y49" s="152">
        <v>0.39999999999999997</v>
      </c>
      <c r="Z49" s="153"/>
      <c r="AA49" s="124"/>
      <c r="AB49" s="879"/>
      <c r="AC49" s="879"/>
      <c r="AD49" s="682"/>
      <c r="AE49" s="682"/>
      <c r="AF49" s="144">
        <f t="shared" si="28"/>
        <v>-38.412080536912981</v>
      </c>
      <c r="AG49" s="690">
        <f t="shared" si="7"/>
        <v>0.97439194630872472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4301.76</v>
      </c>
      <c r="H50" s="45">
        <f t="shared" si="34"/>
        <v>43404.758399999999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1474.8891428571428</v>
      </c>
      <c r="O50" s="138">
        <f t="shared" si="30"/>
        <v>245.81485714285714</v>
      </c>
      <c r="P50" s="51">
        <f t="shared" si="31"/>
        <v>0</v>
      </c>
      <c r="Q50" s="139">
        <f t="shared" si="32"/>
        <v>-4.1851428571428642</v>
      </c>
      <c r="R50" s="140">
        <f t="shared" si="27"/>
        <v>0.98325942857142856</v>
      </c>
      <c r="S50" s="894"/>
      <c r="T50" s="89">
        <v>0.52569444444444446</v>
      </c>
      <c r="U50" s="89">
        <v>0.64722222222222225</v>
      </c>
      <c r="V50" s="134">
        <v>30</v>
      </c>
      <c r="W50" s="143">
        <f t="shared" si="33"/>
        <v>175.00000000000003</v>
      </c>
      <c r="X50" s="152">
        <v>0.50972222222222219</v>
      </c>
      <c r="Y50" s="152">
        <v>0.52500000000000002</v>
      </c>
      <c r="Z50" s="153"/>
      <c r="AA50" s="153"/>
      <c r="AB50" s="879"/>
      <c r="AC50" s="879"/>
      <c r="AD50" s="682"/>
      <c r="AE50" s="682"/>
      <c r="AF50" s="144">
        <f t="shared" si="28"/>
        <v>-25.110857142857185</v>
      </c>
      <c r="AG50" s="690">
        <f t="shared" si="7"/>
        <v>0.98325942857142856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682"/>
      <c r="AE51" s="682"/>
      <c r="AF51" s="144">
        <f t="shared" si="28"/>
        <v>0</v>
      </c>
      <c r="AG51" s="690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682"/>
      <c r="AE52" s="682"/>
      <c r="AF52" s="144">
        <f t="shared" si="28"/>
        <v>0</v>
      </c>
      <c r="AG52" s="690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682"/>
      <c r="AE53" s="682"/>
      <c r="AF53" s="144">
        <f t="shared" si="28"/>
        <v>0</v>
      </c>
      <c r="AG53" s="690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682"/>
      <c r="AE54" s="682"/>
      <c r="AF54" s="144">
        <f t="shared" si="28"/>
        <v>0</v>
      </c>
      <c r="AG54" s="690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682"/>
      <c r="AE55" s="682"/>
      <c r="AF55" s="144"/>
      <c r="AG55" s="690"/>
      <c r="AH55" s="911"/>
    </row>
    <row r="56" spans="1:34" ht="19.2" customHeight="1">
      <c r="A56" s="919"/>
      <c r="B56" s="157">
        <v>0</v>
      </c>
      <c r="C56" s="268" t="s">
        <v>1466</v>
      </c>
      <c r="D56" s="916" t="s">
        <v>1460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1657.7659924897873</v>
      </c>
      <c r="O56" s="104">
        <f t="shared" si="35"/>
        <v>286.3431144137673</v>
      </c>
      <c r="P56" s="158">
        <f>M56-J56</f>
        <v>0.28571428571428559</v>
      </c>
      <c r="Q56" s="117">
        <f>N56-K56</f>
        <v>-4.5197217959268983</v>
      </c>
      <c r="R56" s="159">
        <f t="shared" ref="R56:R62" si="36">O56/L56</f>
        <v>0.91057928046605352</v>
      </c>
      <c r="S56" s="894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1</v>
      </c>
      <c r="AF56" s="162">
        <f>N56-K56</f>
        <v>-4.5197217959268983</v>
      </c>
      <c r="AG56" s="683">
        <f>N56/K56</f>
        <v>0.9972810198890093</v>
      </c>
      <c r="AH56" s="911"/>
    </row>
    <row r="57" spans="1:34" ht="19.2" customHeight="1">
      <c r="A57" s="906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1099</v>
      </c>
      <c r="H57" s="84">
        <f t="shared" ref="H57:H66" si="37">F57*G57</f>
        <v>31057.74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1465.3333333333333</v>
      </c>
      <c r="O57" s="86">
        <f t="shared" ref="O57:O62" si="39">N57/M57</f>
        <v>209.33333333333331</v>
      </c>
      <c r="P57" s="165">
        <f t="shared" ref="P57:P62" si="40">M57-J57</f>
        <v>0</v>
      </c>
      <c r="Q57" s="49">
        <f t="shared" ref="Q57:Q62" si="41">O57-L57</f>
        <v>-4.9523809523809632</v>
      </c>
      <c r="R57" s="686">
        <f t="shared" si="36"/>
        <v>0.97688888888888881</v>
      </c>
      <c r="S57" s="894">
        <f>R69</f>
        <v>0.96201418580758447</v>
      </c>
      <c r="T57" s="50">
        <v>0.125</v>
      </c>
      <c r="U57" s="50">
        <v>0.15625</v>
      </c>
      <c r="V57" s="684">
        <v>5</v>
      </c>
      <c r="W57" s="695">
        <f>(U57-T57)*24*60</f>
        <v>45</v>
      </c>
      <c r="X57" s="53"/>
      <c r="Y57" s="53"/>
      <c r="Z57" s="54"/>
      <c r="AA57" s="54"/>
      <c r="AB57" s="879"/>
      <c r="AC57" s="879"/>
      <c r="AD57" s="682"/>
      <c r="AE57" s="682"/>
      <c r="AF57" s="48">
        <f t="shared" si="6"/>
        <v>-34.666666666666742</v>
      </c>
      <c r="AG57" s="685">
        <f t="shared" si="7"/>
        <v>0.97688888888888881</v>
      </c>
      <c r="AH57" s="893">
        <f>AG69</f>
        <v>0.94472020491515118</v>
      </c>
    </row>
    <row r="58" spans="1:34" ht="19.2" customHeight="1">
      <c r="A58" s="907"/>
      <c r="B58" s="121" t="s">
        <v>130</v>
      </c>
      <c r="C58" s="682"/>
      <c r="D58" s="42" t="s">
        <v>69</v>
      </c>
      <c r="E58" s="43"/>
      <c r="F58" s="355">
        <v>27.88</v>
      </c>
      <c r="G58" s="44">
        <v>3472</v>
      </c>
      <c r="H58" s="45">
        <f t="shared" si="37"/>
        <v>96799.360000000001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1477.446808510638</v>
      </c>
      <c r="O58" s="47">
        <f t="shared" si="39"/>
        <v>211.063829787234</v>
      </c>
      <c r="P58" s="165">
        <f t="shared" si="40"/>
        <v>0</v>
      </c>
      <c r="Q58" s="49">
        <f t="shared" si="41"/>
        <v>-3.2218844984802786</v>
      </c>
      <c r="R58" s="686">
        <f t="shared" si="36"/>
        <v>0.98496453900709202</v>
      </c>
      <c r="S58" s="894"/>
      <c r="T58" s="50">
        <v>0.16111111111111112</v>
      </c>
      <c r="U58" s="50">
        <v>0.2590277777777778</v>
      </c>
      <c r="V58" s="684">
        <v>7</v>
      </c>
      <c r="W58" s="695">
        <f>(U58-T58)*24*60</f>
        <v>141.00000000000003</v>
      </c>
      <c r="X58" s="53"/>
      <c r="Y58" s="53"/>
      <c r="Z58" s="54"/>
      <c r="AA58" s="54"/>
      <c r="AB58" s="912"/>
      <c r="AC58" s="913"/>
      <c r="AD58" s="682"/>
      <c r="AE58" s="682"/>
      <c r="AF58" s="48">
        <f t="shared" si="6"/>
        <v>-22.553191489362007</v>
      </c>
      <c r="AG58" s="686">
        <f t="shared" si="7"/>
        <v>0.98496453900709202</v>
      </c>
      <c r="AH58" s="894"/>
    </row>
    <row r="59" spans="1:34" ht="19.2" customHeight="1">
      <c r="A59" s="907"/>
      <c r="B59" s="121" t="s">
        <v>130</v>
      </c>
      <c r="C59" s="682"/>
      <c r="D59" s="42" t="s">
        <v>70</v>
      </c>
      <c r="E59" s="43"/>
      <c r="F59" s="355">
        <v>28</v>
      </c>
      <c r="G59" s="44">
        <v>3285</v>
      </c>
      <c r="H59" s="45">
        <f t="shared" si="37"/>
        <v>91980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1481.9548872180451</v>
      </c>
      <c r="O59" s="47">
        <f t="shared" si="39"/>
        <v>211.70784103114929</v>
      </c>
      <c r="P59" s="165">
        <f t="shared" si="40"/>
        <v>0</v>
      </c>
      <c r="Q59" s="49">
        <f t="shared" si="41"/>
        <v>-2.5778732545649916</v>
      </c>
      <c r="R59" s="686">
        <f t="shared" si="36"/>
        <v>0.98796992481203005</v>
      </c>
      <c r="S59" s="894"/>
      <c r="T59" s="50">
        <v>0.27638888888888891</v>
      </c>
      <c r="U59" s="50">
        <v>0.36875000000000002</v>
      </c>
      <c r="V59" s="142">
        <v>25</v>
      </c>
      <c r="W59" s="695">
        <f t="shared" ref="W59:W69" si="42">(U59-T59)*24*60</f>
        <v>133</v>
      </c>
      <c r="X59" s="53">
        <v>0.2638888888888889</v>
      </c>
      <c r="Y59" s="53">
        <v>0.27499999999999997</v>
      </c>
      <c r="Z59" s="54"/>
      <c r="AA59" s="54"/>
      <c r="AB59" s="879"/>
      <c r="AC59" s="879"/>
      <c r="AD59" s="682"/>
      <c r="AE59" s="682">
        <v>1</v>
      </c>
      <c r="AF59" s="48">
        <f t="shared" si="6"/>
        <v>-18.045112781954913</v>
      </c>
      <c r="AG59" s="686">
        <f t="shared" si="7"/>
        <v>0.98796992481203005</v>
      </c>
      <c r="AH59" s="894"/>
    </row>
    <row r="60" spans="1:34" ht="19.2" customHeight="1">
      <c r="A60" s="907"/>
      <c r="B60" s="121" t="s">
        <v>130</v>
      </c>
      <c r="C60" s="682"/>
      <c r="D60" s="42" t="s">
        <v>143</v>
      </c>
      <c r="E60" s="43"/>
      <c r="F60" s="355">
        <v>36.92</v>
      </c>
      <c r="G60" s="44">
        <v>2901</v>
      </c>
      <c r="H60" s="45">
        <f t="shared" si="37"/>
        <v>107104.92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1568.1081081081081</v>
      </c>
      <c r="O60" s="47">
        <f t="shared" si="39"/>
        <v>130.67567567567568</v>
      </c>
      <c r="P60" s="165">
        <f t="shared" si="40"/>
        <v>0</v>
      </c>
      <c r="Q60" s="49">
        <f t="shared" si="41"/>
        <v>-35.99099099099098</v>
      </c>
      <c r="R60" s="686">
        <f t="shared" si="36"/>
        <v>0.78405405405405415</v>
      </c>
      <c r="S60" s="894"/>
      <c r="T60" s="50">
        <v>0.38611111111111113</v>
      </c>
      <c r="U60" s="50">
        <v>0.46319444444444446</v>
      </c>
      <c r="V60" s="142">
        <v>25</v>
      </c>
      <c r="W60" s="695">
        <f t="shared" si="42"/>
        <v>111</v>
      </c>
      <c r="X60" s="53">
        <v>0.37361111111111112</v>
      </c>
      <c r="Y60" s="53">
        <v>0.38541666666666669</v>
      </c>
      <c r="Z60" s="54"/>
      <c r="AA60" s="54"/>
      <c r="AB60" s="879"/>
      <c r="AC60" s="879"/>
      <c r="AD60" s="682"/>
      <c r="AE60" s="682"/>
      <c r="AF60" s="48">
        <f t="shared" si="6"/>
        <v>-431.89189189189187</v>
      </c>
      <c r="AG60" s="685">
        <f t="shared" si="7"/>
        <v>0.78405405405405404</v>
      </c>
      <c r="AH60" s="894"/>
    </row>
    <row r="61" spans="1:34" ht="19.2" customHeight="1">
      <c r="A61" s="907"/>
      <c r="B61" s="121" t="s">
        <v>132</v>
      </c>
      <c r="C61" s="682"/>
      <c r="D61" s="42" t="s">
        <v>66</v>
      </c>
      <c r="E61" s="43"/>
      <c r="F61" s="355">
        <v>10.09</v>
      </c>
      <c r="G61" s="44">
        <v>4167.33</v>
      </c>
      <c r="H61" s="45">
        <f t="shared" si="37"/>
        <v>42048.359700000001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1488.332142857143</v>
      </c>
      <c r="O61" s="47">
        <f t="shared" si="39"/>
        <v>248.05535714285716</v>
      </c>
      <c r="P61" s="165">
        <f t="shared" si="40"/>
        <v>0</v>
      </c>
      <c r="Q61" s="49">
        <f t="shared" si="41"/>
        <v>-1.9446428571428385</v>
      </c>
      <c r="R61" s="686">
        <f t="shared" si="36"/>
        <v>0.9922214285714287</v>
      </c>
      <c r="S61" s="894"/>
      <c r="T61" s="50">
        <v>0.48055555555555557</v>
      </c>
      <c r="U61" s="50">
        <v>0.59722222222222221</v>
      </c>
      <c r="V61" s="142">
        <v>25</v>
      </c>
      <c r="W61" s="695">
        <f t="shared" si="42"/>
        <v>167.99999999999997</v>
      </c>
      <c r="X61" s="53">
        <v>0.47222222222222227</v>
      </c>
      <c r="Y61" s="53">
        <v>0.47916666666666669</v>
      </c>
      <c r="Z61" s="54"/>
      <c r="AA61" s="54"/>
      <c r="AB61" s="879"/>
      <c r="AC61" s="879"/>
      <c r="AD61" s="682"/>
      <c r="AE61" s="682"/>
      <c r="AF61" s="48">
        <f t="shared" si="6"/>
        <v>-11.667857142856974</v>
      </c>
      <c r="AG61" s="686">
        <f t="shared" si="7"/>
        <v>0.9922214285714287</v>
      </c>
      <c r="AH61" s="894"/>
    </row>
    <row r="62" spans="1:34" ht="19.2" customHeight="1">
      <c r="A62" s="907"/>
      <c r="B62" s="121" t="s">
        <v>132</v>
      </c>
      <c r="C62" s="682"/>
      <c r="D62" s="42" t="s">
        <v>66</v>
      </c>
      <c r="E62" s="43"/>
      <c r="F62" s="355">
        <v>10.09</v>
      </c>
      <c r="G62" s="134">
        <v>1344.3000000000002</v>
      </c>
      <c r="H62" s="45">
        <f t="shared" si="37"/>
        <v>13563.987000000001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1493.6666666666677</v>
      </c>
      <c r="O62" s="47">
        <f t="shared" si="39"/>
        <v>248.9444444444446</v>
      </c>
      <c r="P62" s="165">
        <f t="shared" si="40"/>
        <v>0</v>
      </c>
      <c r="Q62" s="49">
        <f t="shared" si="41"/>
        <v>-1.0555555555554008</v>
      </c>
      <c r="R62" s="686">
        <f t="shared" si="36"/>
        <v>0.99577777777777843</v>
      </c>
      <c r="S62" s="894"/>
      <c r="T62" s="166">
        <v>0.61805555555555558</v>
      </c>
      <c r="U62" s="166">
        <v>0.65555555555555556</v>
      </c>
      <c r="V62" s="142">
        <v>30</v>
      </c>
      <c r="W62" s="695">
        <f t="shared" si="42"/>
        <v>53.999999999999972</v>
      </c>
      <c r="X62" s="53">
        <v>0.60138888888888886</v>
      </c>
      <c r="Y62" s="53">
        <v>0.6166666666666667</v>
      </c>
      <c r="Z62" s="54"/>
      <c r="AA62" s="54"/>
      <c r="AB62" s="879"/>
      <c r="AC62" s="879"/>
      <c r="AD62" s="682"/>
      <c r="AE62" s="682"/>
      <c r="AF62" s="48">
        <f t="shared" si="6"/>
        <v>-6.333333333332348</v>
      </c>
      <c r="AG62" s="686">
        <f t="shared" si="7"/>
        <v>0.99577777777777843</v>
      </c>
      <c r="AH62" s="894"/>
    </row>
    <row r="63" spans="1:34" ht="19.2" customHeight="1">
      <c r="A63" s="907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894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879"/>
      <c r="AC63" s="879"/>
      <c r="AD63" s="682"/>
      <c r="AE63" s="682"/>
      <c r="AF63" s="48">
        <f t="shared" si="6"/>
        <v>0</v>
      </c>
      <c r="AG63" s="685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894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879"/>
      <c r="AC64" s="879"/>
      <c r="AD64" s="682"/>
      <c r="AE64" s="682"/>
      <c r="AF64" s="48">
        <f t="shared" si="6"/>
        <v>0</v>
      </c>
      <c r="AG64" s="686" t="e">
        <f t="shared" si="7"/>
        <v>#DIV/0!</v>
      </c>
      <c r="AH64" s="894"/>
    </row>
    <row r="65" spans="1:34" ht="19.2" customHeight="1">
      <c r="A65" s="908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894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879"/>
      <c r="AC65" s="879"/>
      <c r="AD65" s="682"/>
      <c r="AE65" s="682"/>
      <c r="AF65" s="48">
        <f t="shared" si="6"/>
        <v>0</v>
      </c>
      <c r="AG65" s="686" t="e">
        <f t="shared" si="7"/>
        <v>#DIV/0!</v>
      </c>
      <c r="AH65" s="894"/>
    </row>
    <row r="66" spans="1:34" ht="19.2" customHeight="1">
      <c r="A66" s="908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894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879"/>
      <c r="AC66" s="879"/>
      <c r="AD66" s="682"/>
      <c r="AE66" s="682"/>
      <c r="AF66" s="48">
        <f t="shared" si="6"/>
        <v>0</v>
      </c>
      <c r="AG66" s="685" t="e">
        <f t="shared" si="7"/>
        <v>#DIV/0!</v>
      </c>
      <c r="AH66" s="894"/>
    </row>
    <row r="67" spans="1:34" ht="19.2" customHeight="1">
      <c r="A67" s="908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894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879"/>
      <c r="AC67" s="879"/>
      <c r="AD67" s="682"/>
      <c r="AE67" s="682"/>
      <c r="AF67" s="48">
        <f t="shared" si="6"/>
        <v>0</v>
      </c>
      <c r="AG67" s="686" t="e">
        <f t="shared" si="7"/>
        <v>#DIV/0!</v>
      </c>
      <c r="AH67" s="894"/>
    </row>
    <row r="68" spans="1:34" ht="19.2" customHeight="1">
      <c r="A68" s="908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894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879"/>
      <c r="AC68" s="879"/>
      <c r="AD68" s="682"/>
      <c r="AE68" s="682"/>
      <c r="AF68" s="48"/>
      <c r="AG68" s="686"/>
      <c r="AH68" s="894"/>
    </row>
    <row r="69" spans="1:34" ht="19.2" customHeight="1">
      <c r="A69" s="908"/>
      <c r="B69" s="168">
        <v>0</v>
      </c>
      <c r="C69" s="6" t="s">
        <v>1468</v>
      </c>
      <c r="D69" s="875" t="s">
        <v>1460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1495.806991115656</v>
      </c>
      <c r="O69" s="73">
        <f t="shared" si="43"/>
        <v>209.96341356911569</v>
      </c>
      <c r="P69" s="48">
        <f>M69-J69</f>
        <v>0</v>
      </c>
      <c r="Q69" s="49">
        <f>N69-K69</f>
        <v>-87.526342217677211</v>
      </c>
      <c r="R69" s="172">
        <f t="shared" ref="R69:R74" si="44">O69/L69</f>
        <v>0.96201418580758447</v>
      </c>
      <c r="S69" s="894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0</v>
      </c>
      <c r="AE69" s="107">
        <f>SUM(AE57:AE68)</f>
        <v>1</v>
      </c>
      <c r="AF69" s="48">
        <f t="shared" si="6"/>
        <v>-87.526342217677211</v>
      </c>
      <c r="AG69" s="686">
        <f t="shared" si="7"/>
        <v>0.94472020491515118</v>
      </c>
      <c r="AH69" s="894"/>
    </row>
    <row r="70" spans="1:34" ht="19.2" customHeight="1">
      <c r="A70" s="909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1633</v>
      </c>
      <c r="H70" s="45">
        <f>F70*G70</f>
        <v>101458.29000000001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1462.3880597014925</v>
      </c>
      <c r="O70" s="47">
        <f t="shared" ref="O70:O74" si="46">N70/M70</f>
        <v>104.45628997867803</v>
      </c>
      <c r="P70" s="48">
        <f t="shared" ref="P70:P74" si="47">M70-J70</f>
        <v>0</v>
      </c>
      <c r="Q70" s="49">
        <f t="shared" ref="Q70:Q74" si="48">O70-L70</f>
        <v>-2.6865671641791096</v>
      </c>
      <c r="R70" s="686">
        <f t="shared" si="44"/>
        <v>0.97492537313432825</v>
      </c>
      <c r="S70" s="894">
        <f>R82</f>
        <v>0.92368239703526434</v>
      </c>
      <c r="T70" s="50">
        <v>0.25</v>
      </c>
      <c r="U70" s="50">
        <v>0.29652777777777778</v>
      </c>
      <c r="V70" s="684">
        <v>5</v>
      </c>
      <c r="W70" s="695">
        <f>(U70-T70)*24*60</f>
        <v>67</v>
      </c>
      <c r="X70" s="684"/>
      <c r="Y70" s="684"/>
      <c r="Z70" s="54"/>
      <c r="AA70" s="54"/>
      <c r="AB70" s="879"/>
      <c r="AC70" s="879"/>
      <c r="AD70" s="682"/>
      <c r="AE70" s="682"/>
      <c r="AF70" s="48">
        <f t="shared" si="6"/>
        <v>-37.611940298507534</v>
      </c>
      <c r="AG70" s="686">
        <f t="shared" si="7"/>
        <v>0.97492537313432837</v>
      </c>
      <c r="AH70" s="894">
        <f>AG82</f>
        <v>0.92057372076233224</v>
      </c>
    </row>
    <row r="71" spans="1:34" ht="19.2" customHeight="1">
      <c r="A71" s="909"/>
      <c r="B71" s="684" t="s">
        <v>128</v>
      </c>
      <c r="C71" s="41"/>
      <c r="D71" s="173" t="s">
        <v>72</v>
      </c>
      <c r="E71" s="43"/>
      <c r="F71" s="355">
        <v>53.36</v>
      </c>
      <c r="G71" s="44">
        <v>6511</v>
      </c>
      <c r="H71" s="45">
        <f>F71*G71</f>
        <v>347426.96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1436.25</v>
      </c>
      <c r="O71" s="47">
        <f t="shared" si="46"/>
        <v>75.59210526315789</v>
      </c>
      <c r="P71" s="48">
        <f t="shared" si="47"/>
        <v>0</v>
      </c>
      <c r="Q71" s="49">
        <f t="shared" si="48"/>
        <v>-10.51315789473685</v>
      </c>
      <c r="R71" s="686">
        <f t="shared" si="44"/>
        <v>0.87790342298288504</v>
      </c>
      <c r="S71" s="894"/>
      <c r="T71" s="50">
        <v>0.31180555555555556</v>
      </c>
      <c r="U71" s="50">
        <v>0.50069444444444444</v>
      </c>
      <c r="V71" s="684">
        <v>22</v>
      </c>
      <c r="W71" s="695">
        <f t="shared" ref="W71:W81" si="49">(U71-T71)*24*60</f>
        <v>272</v>
      </c>
      <c r="X71" s="53">
        <v>0.30138888888888887</v>
      </c>
      <c r="Y71" s="53">
        <v>0.31111111111111112</v>
      </c>
      <c r="Z71" s="54"/>
      <c r="AA71" s="54"/>
      <c r="AB71" s="879"/>
      <c r="AC71" s="879"/>
      <c r="AD71" s="682"/>
      <c r="AE71" s="682"/>
      <c r="AF71" s="48">
        <f>N71-K71</f>
        <v>-199.75</v>
      </c>
      <c r="AG71" s="686">
        <f>N71/K71</f>
        <v>0.87790342298288504</v>
      </c>
      <c r="AH71" s="894"/>
    </row>
    <row r="72" spans="1:34" ht="19.2" customHeight="1">
      <c r="A72" s="909"/>
      <c r="B72" s="684" t="s">
        <v>128</v>
      </c>
      <c r="C72" s="66"/>
      <c r="D72" s="173" t="s">
        <v>56</v>
      </c>
      <c r="E72" s="43"/>
      <c r="F72" s="355">
        <v>59.34</v>
      </c>
      <c r="G72" s="44">
        <v>655</v>
      </c>
      <c r="H72" s="45">
        <f t="shared" ref="H72:H80" si="50">F72*G72</f>
        <v>38867.700000000004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1309.9999999999975</v>
      </c>
      <c r="O72" s="47">
        <f t="shared" si="46"/>
        <v>77.058823529411612</v>
      </c>
      <c r="P72" s="48">
        <f t="shared" si="47"/>
        <v>0</v>
      </c>
      <c r="Q72" s="49">
        <f t="shared" si="48"/>
        <v>-7.6470588235295622</v>
      </c>
      <c r="R72" s="686">
        <f t="shared" si="44"/>
        <v>0.90972222222222043</v>
      </c>
      <c r="S72" s="894"/>
      <c r="T72" s="50">
        <v>0.54097222222222219</v>
      </c>
      <c r="U72" s="50">
        <v>0.56180555555555556</v>
      </c>
      <c r="V72" s="684">
        <v>5</v>
      </c>
      <c r="W72" s="695">
        <f t="shared" si="49"/>
        <v>30.000000000000053</v>
      </c>
      <c r="X72" s="53"/>
      <c r="Y72" s="53"/>
      <c r="Z72" s="54"/>
      <c r="AA72" s="54"/>
      <c r="AB72" s="879"/>
      <c r="AC72" s="879"/>
      <c r="AD72" s="682"/>
      <c r="AE72" s="682"/>
      <c r="AF72" s="48">
        <f>N72-K72</f>
        <v>-130.0000000000025</v>
      </c>
      <c r="AG72" s="686">
        <f>N72/K72</f>
        <v>0.90972222222222043</v>
      </c>
      <c r="AH72" s="894"/>
    </row>
    <row r="73" spans="1:34" ht="19.2" customHeight="1">
      <c r="A73" s="909"/>
      <c r="B73" s="684" t="s">
        <v>128</v>
      </c>
      <c r="C73" s="175"/>
      <c r="D73" s="176" t="s">
        <v>73</v>
      </c>
      <c r="E73" s="177"/>
      <c r="F73" s="355">
        <v>53.76</v>
      </c>
      <c r="G73" s="44">
        <v>2557</v>
      </c>
      <c r="H73" s="45">
        <f t="shared" si="50"/>
        <v>137464.32000000001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1311.2820512820506</v>
      </c>
      <c r="O73" s="47">
        <f t="shared" si="46"/>
        <v>81.955128205128162</v>
      </c>
      <c r="P73" s="48">
        <f t="shared" si="47"/>
        <v>0</v>
      </c>
      <c r="Q73" s="49">
        <f t="shared" si="48"/>
        <v>-8.0448717948718382</v>
      </c>
      <c r="R73" s="686">
        <f t="shared" si="44"/>
        <v>0.91061253561253508</v>
      </c>
      <c r="S73" s="894"/>
      <c r="T73" s="50">
        <v>0.56666666666666665</v>
      </c>
      <c r="U73" s="50">
        <v>0.6479166666666667</v>
      </c>
      <c r="V73" s="684">
        <v>7</v>
      </c>
      <c r="W73" s="695">
        <f t="shared" si="49"/>
        <v>117.00000000000006</v>
      </c>
      <c r="X73" s="180"/>
      <c r="Y73" s="180"/>
      <c r="Z73" s="124"/>
      <c r="AA73" s="124"/>
      <c r="AB73" s="879"/>
      <c r="AC73" s="879"/>
      <c r="AD73" s="682"/>
      <c r="AE73" s="682"/>
      <c r="AF73" s="48">
        <f>N73-K73</f>
        <v>-128.71794871794941</v>
      </c>
      <c r="AG73" s="686">
        <f>N73/K73</f>
        <v>0.91061253561253508</v>
      </c>
      <c r="AH73" s="894"/>
    </row>
    <row r="74" spans="1:34" ht="19.2" customHeight="1">
      <c r="A74" s="909"/>
      <c r="B74" s="684" t="s">
        <v>128</v>
      </c>
      <c r="C74" s="175"/>
      <c r="D74" s="176" t="s">
        <v>74</v>
      </c>
      <c r="E74" s="177"/>
      <c r="F74" s="355">
        <v>47.51</v>
      </c>
      <c r="G74" s="44">
        <v>2195</v>
      </c>
      <c r="H74" s="45">
        <f t="shared" si="50"/>
        <v>104284.45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1343.8775510204084</v>
      </c>
      <c r="O74" s="47">
        <f t="shared" si="46"/>
        <v>79.051620648259316</v>
      </c>
      <c r="P74" s="48">
        <f t="shared" si="47"/>
        <v>0</v>
      </c>
      <c r="Q74" s="49">
        <f t="shared" si="48"/>
        <v>-5.6542617046818577</v>
      </c>
      <c r="R74" s="686">
        <f t="shared" si="44"/>
        <v>0.93324829931972808</v>
      </c>
      <c r="S74" s="894"/>
      <c r="T74" s="50">
        <v>0.66319444444444442</v>
      </c>
      <c r="U74" s="50">
        <v>0.73124999999999996</v>
      </c>
      <c r="V74" s="684">
        <v>22</v>
      </c>
      <c r="W74" s="695">
        <f t="shared" si="49"/>
        <v>97.999999999999972</v>
      </c>
      <c r="X74" s="180">
        <v>0.65277777777777779</v>
      </c>
      <c r="Y74" s="180">
        <v>0.66249999999999998</v>
      </c>
      <c r="Z74" s="124"/>
      <c r="AA74" s="124"/>
      <c r="AB74" s="879"/>
      <c r="AC74" s="879"/>
      <c r="AD74" s="682"/>
      <c r="AE74" s="682"/>
      <c r="AF74" s="48">
        <f t="shared" ref="AF74:AF80" si="51">N74-K74</f>
        <v>-96.122448979591582</v>
      </c>
      <c r="AG74" s="686">
        <f t="shared" ref="AG74:AG80" si="52">N74/K74</f>
        <v>0.93324829931972808</v>
      </c>
      <c r="AH74" s="894"/>
    </row>
    <row r="75" spans="1:34" ht="19.2" customHeight="1">
      <c r="A75" s="909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/>
      <c r="N75" s="44"/>
      <c r="O75" s="47"/>
      <c r="P75" s="48"/>
      <c r="Q75" s="49"/>
      <c r="R75" s="686"/>
      <c r="S75" s="894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879"/>
      <c r="AC75" s="879"/>
      <c r="AD75" s="682"/>
      <c r="AE75" s="682"/>
      <c r="AF75" s="48">
        <f t="shared" si="51"/>
        <v>0</v>
      </c>
      <c r="AG75" s="686" t="e">
        <f t="shared" si="52"/>
        <v>#DIV/0!</v>
      </c>
      <c r="AH75" s="894"/>
    </row>
    <row r="76" spans="1:34" ht="19.2" customHeight="1">
      <c r="A76" s="909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894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879"/>
      <c r="AC76" s="879"/>
      <c r="AD76" s="682"/>
      <c r="AE76" s="682"/>
      <c r="AF76" s="48">
        <f t="shared" si="51"/>
        <v>0</v>
      </c>
      <c r="AG76" s="686" t="e">
        <f t="shared" si="52"/>
        <v>#DIV/0!</v>
      </c>
      <c r="AH76" s="894"/>
    </row>
    <row r="77" spans="1:34" ht="19.2" customHeight="1">
      <c r="A77" s="909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894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879"/>
      <c r="AC77" s="879"/>
      <c r="AD77" s="682"/>
      <c r="AE77" s="682"/>
      <c r="AF77" s="48">
        <f t="shared" si="51"/>
        <v>0</v>
      </c>
      <c r="AG77" s="686" t="e">
        <f t="shared" si="52"/>
        <v>#DIV/0!</v>
      </c>
      <c r="AH77" s="894"/>
    </row>
    <row r="78" spans="1:34" ht="19.2" customHeight="1">
      <c r="A78" s="909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894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879"/>
      <c r="AC78" s="879"/>
      <c r="AD78" s="682"/>
      <c r="AE78" s="682"/>
      <c r="AF78" s="48">
        <f t="shared" si="51"/>
        <v>0</v>
      </c>
      <c r="AG78" s="686" t="e">
        <f t="shared" si="52"/>
        <v>#DIV/0!</v>
      </c>
      <c r="AH78" s="894"/>
    </row>
    <row r="79" spans="1:34" ht="19.2" customHeight="1">
      <c r="A79" s="909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894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879"/>
      <c r="AC79" s="879"/>
      <c r="AD79" s="682"/>
      <c r="AE79" s="682"/>
      <c r="AF79" s="48">
        <f t="shared" si="51"/>
        <v>0</v>
      </c>
      <c r="AG79" s="686" t="e">
        <f t="shared" si="52"/>
        <v>#DIV/0!</v>
      </c>
      <c r="AH79" s="894"/>
    </row>
    <row r="80" spans="1:34" ht="19.2" customHeight="1">
      <c r="A80" s="909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894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879"/>
      <c r="AC80" s="879"/>
      <c r="AD80" s="682"/>
      <c r="AE80" s="682"/>
      <c r="AF80" s="48">
        <f t="shared" si="51"/>
        <v>0</v>
      </c>
      <c r="AG80" s="686" t="e">
        <f t="shared" si="52"/>
        <v>#DIV/0!</v>
      </c>
      <c r="AH80" s="894"/>
    </row>
    <row r="81" spans="1:34" ht="19.2" customHeight="1">
      <c r="A81" s="909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894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879"/>
      <c r="AC81" s="879"/>
      <c r="AD81" s="682"/>
      <c r="AE81" s="682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1470</v>
      </c>
      <c r="D82" s="875" t="s">
        <v>1460</v>
      </c>
      <c r="E82" s="875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1372.7595324007898</v>
      </c>
      <c r="O82" s="184">
        <f t="shared" si="53"/>
        <v>83.622793524927005</v>
      </c>
      <c r="P82" s="116">
        <f>M82-J82</f>
        <v>0</v>
      </c>
      <c r="Q82" s="117">
        <f>N82-K82</f>
        <v>-118.44046759921025</v>
      </c>
      <c r="R82" s="172">
        <f>O82/L82</f>
        <v>0.92368239703526434</v>
      </c>
      <c r="S82" s="894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-118.44046759921025</v>
      </c>
      <c r="AG82" s="686">
        <f>N82/K82</f>
        <v>0.92057372076233224</v>
      </c>
      <c r="AH82" s="894"/>
    </row>
    <row r="83" spans="1:34" ht="19.2" customHeight="1">
      <c r="A83" s="902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2293</v>
      </c>
      <c r="H83" s="84">
        <f t="shared" ref="H83:H94" si="54">F83*G83</f>
        <v>139918.86000000002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1335.7281553398054</v>
      </c>
      <c r="O83" s="183">
        <f t="shared" ref="O83:O88" si="56">N83/M83</f>
        <v>78.572244431753262</v>
      </c>
      <c r="P83" s="54">
        <f t="shared" ref="P83:P88" si="57">M83-J83</f>
        <v>0</v>
      </c>
      <c r="Q83" s="88">
        <f t="shared" ref="Q83:Q88" si="58">O83-L83</f>
        <v>-6.133637921187912</v>
      </c>
      <c r="R83" s="185">
        <f t="shared" ref="R83:R88" si="59">O83/L83</f>
        <v>0.92758899676375384</v>
      </c>
      <c r="S83" s="894">
        <f>R95</f>
        <v>0.88236919765938371</v>
      </c>
      <c r="T83" s="50">
        <v>0.33333333333333331</v>
      </c>
      <c r="U83" s="50">
        <v>0.40486111111111112</v>
      </c>
      <c r="V83" s="684">
        <v>5</v>
      </c>
      <c r="W83" s="695">
        <f t="shared" ref="W83:W93" si="60">(U83-T83)*24*60</f>
        <v>103.00000000000003</v>
      </c>
      <c r="X83" s="53"/>
      <c r="Y83" s="53"/>
      <c r="Z83" s="54"/>
      <c r="AA83" s="54"/>
      <c r="AB83" s="879"/>
      <c r="AC83" s="879"/>
      <c r="AD83" s="682"/>
      <c r="AE83" s="682"/>
      <c r="AF83" s="48">
        <f t="shared" ref="AF83:AF173" si="61">N83-K83</f>
        <v>-104.27184466019457</v>
      </c>
      <c r="AG83" s="686">
        <f t="shared" ref="AG83:AG173" si="62">N83/K83</f>
        <v>0.92758899676375373</v>
      </c>
      <c r="AH83" s="894">
        <f>AG95</f>
        <v>0.88071197548369118</v>
      </c>
    </row>
    <row r="84" spans="1:34" ht="19.2" customHeight="1">
      <c r="A84" s="903"/>
      <c r="B84" s="110" t="s">
        <v>129</v>
      </c>
      <c r="C84" s="691"/>
      <c r="D84" s="186" t="s">
        <v>206</v>
      </c>
      <c r="E84" s="43"/>
      <c r="F84" s="362">
        <v>50.67</v>
      </c>
      <c r="G84" s="44">
        <v>2734.6800000000003</v>
      </c>
      <c r="H84" s="84">
        <f t="shared" si="54"/>
        <v>138566.23560000001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1344.9245901639349</v>
      </c>
      <c r="O84" s="183">
        <f t="shared" si="56"/>
        <v>70.785504745470263</v>
      </c>
      <c r="P84" s="54">
        <f t="shared" si="57"/>
        <v>0</v>
      </c>
      <c r="Q84" s="88">
        <f t="shared" si="58"/>
        <v>-8.1618636755823673</v>
      </c>
      <c r="R84" s="185">
        <f t="shared" si="59"/>
        <v>0.89661639344262334</v>
      </c>
      <c r="S84" s="894"/>
      <c r="T84" s="50">
        <v>0.4201388888888889</v>
      </c>
      <c r="U84" s="50">
        <v>0.50486111111111109</v>
      </c>
      <c r="V84" s="684">
        <v>22</v>
      </c>
      <c r="W84" s="695">
        <f t="shared" si="60"/>
        <v>121.99999999999997</v>
      </c>
      <c r="X84" s="53">
        <v>0.40972222222222227</v>
      </c>
      <c r="Y84" s="53">
        <v>0.41944444444444445</v>
      </c>
      <c r="Z84" s="54"/>
      <c r="AA84" s="54"/>
      <c r="AB84" s="879"/>
      <c r="AC84" s="879"/>
      <c r="AD84" s="682"/>
      <c r="AE84" s="682"/>
      <c r="AF84" s="48">
        <f t="shared" si="61"/>
        <v>-155.07540983606509</v>
      </c>
      <c r="AG84" s="686">
        <f t="shared" si="62"/>
        <v>0.89661639344262323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887</v>
      </c>
      <c r="H85" s="84">
        <f t="shared" si="54"/>
        <v>47977.83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1156.9565217391305</v>
      </c>
      <c r="O85" s="183">
        <f t="shared" si="56"/>
        <v>57.847826086956523</v>
      </c>
      <c r="P85" s="54">
        <f t="shared" si="57"/>
        <v>0</v>
      </c>
      <c r="Q85" s="88">
        <f t="shared" si="58"/>
        <v>-9.6521739130434767</v>
      </c>
      <c r="R85" s="185">
        <f t="shared" si="59"/>
        <v>0.85700483091787438</v>
      </c>
      <c r="S85" s="894"/>
      <c r="T85" s="50">
        <v>0.54513888888888884</v>
      </c>
      <c r="U85" s="50">
        <v>0.57708333333333328</v>
      </c>
      <c r="V85" s="684">
        <v>5</v>
      </c>
      <c r="W85" s="695">
        <f t="shared" si="60"/>
        <v>46</v>
      </c>
      <c r="X85" s="53"/>
      <c r="Y85" s="53"/>
      <c r="Z85" s="54"/>
      <c r="AA85" s="54"/>
      <c r="AB85" s="879"/>
      <c r="AC85" s="879"/>
      <c r="AD85" s="682"/>
      <c r="AE85" s="682"/>
      <c r="AF85" s="48">
        <f t="shared" si="61"/>
        <v>-193.04347826086951</v>
      </c>
      <c r="AG85" s="686">
        <f t="shared" si="62"/>
        <v>0.85700483091787449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2262</v>
      </c>
      <c r="H86" s="84">
        <f t="shared" si="54"/>
        <v>138185.58000000002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1305.0000000000007</v>
      </c>
      <c r="O86" s="183">
        <f t="shared" si="56"/>
        <v>76.764705882352985</v>
      </c>
      <c r="P86" s="54">
        <f t="shared" si="57"/>
        <v>0</v>
      </c>
      <c r="Q86" s="88">
        <f t="shared" si="58"/>
        <v>-7.9411764705881893</v>
      </c>
      <c r="R86" s="185">
        <f t="shared" si="59"/>
        <v>0.90625000000000056</v>
      </c>
      <c r="S86" s="894"/>
      <c r="T86" s="50">
        <v>0.58194444444444438</v>
      </c>
      <c r="U86" s="50">
        <v>0.65416666666666656</v>
      </c>
      <c r="V86" s="684">
        <v>7</v>
      </c>
      <c r="W86" s="695">
        <f t="shared" si="60"/>
        <v>103.99999999999994</v>
      </c>
      <c r="X86" s="53"/>
      <c r="Y86" s="53"/>
      <c r="Z86" s="54"/>
      <c r="AA86" s="54"/>
      <c r="AB86" s="879"/>
      <c r="AC86" s="879"/>
      <c r="AD86" s="682"/>
      <c r="AE86" s="682"/>
      <c r="AF86" s="48">
        <f t="shared" si="61"/>
        <v>-134.99999999999932</v>
      </c>
      <c r="AG86" s="686">
        <f t="shared" si="62"/>
        <v>0.90625000000000044</v>
      </c>
      <c r="AH86" s="894"/>
    </row>
    <row r="87" spans="1:34" ht="19.2" customHeight="1">
      <c r="A87" s="903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5040</v>
      </c>
      <c r="H87" s="84">
        <f t="shared" si="54"/>
        <v>190512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2344.1860465116274</v>
      </c>
      <c r="O87" s="183">
        <f t="shared" si="56"/>
        <v>117.20930232558138</v>
      </c>
      <c r="P87" s="54">
        <f t="shared" si="57"/>
        <v>0</v>
      </c>
      <c r="Q87" s="88">
        <f t="shared" si="58"/>
        <v>-21.240697674418612</v>
      </c>
      <c r="R87" s="185">
        <f t="shared" si="59"/>
        <v>0.84658217642167843</v>
      </c>
      <c r="S87" s="894"/>
      <c r="T87" s="50">
        <v>0.67013888888888884</v>
      </c>
      <c r="U87" s="50">
        <v>0.75972222222222219</v>
      </c>
      <c r="V87" s="684">
        <v>23</v>
      </c>
      <c r="W87" s="695">
        <f t="shared" si="60"/>
        <v>129.00000000000003</v>
      </c>
      <c r="X87" s="53">
        <v>0.65833333333333333</v>
      </c>
      <c r="Y87" s="53">
        <v>0.6694444444444444</v>
      </c>
      <c r="Z87" s="54"/>
      <c r="AA87" s="54"/>
      <c r="AB87" s="879"/>
      <c r="AC87" s="879"/>
      <c r="AD87" s="682"/>
      <c r="AE87" s="682"/>
      <c r="AF87" s="48">
        <f t="shared" si="61"/>
        <v>-424.81395348837259</v>
      </c>
      <c r="AG87" s="686">
        <f t="shared" si="62"/>
        <v>0.84658217642167832</v>
      </c>
      <c r="AH87" s="894"/>
    </row>
    <row r="88" spans="1:34" ht="19.2" customHeight="1">
      <c r="A88" s="903"/>
      <c r="B88" s="110" t="s">
        <v>127</v>
      </c>
      <c r="C88" s="691"/>
      <c r="D88" s="186" t="s">
        <v>60</v>
      </c>
      <c r="E88" s="43"/>
      <c r="F88" s="362">
        <v>36.86</v>
      </c>
      <c r="G88" s="57">
        <v>2499.2999999999997</v>
      </c>
      <c r="H88" s="84">
        <f t="shared" si="54"/>
        <v>92124.197999999989</v>
      </c>
      <c r="I88" s="684">
        <v>1</v>
      </c>
      <c r="J88" s="87">
        <v>18</v>
      </c>
      <c r="K88" s="57">
        <v>2400</v>
      </c>
      <c r="L88" s="86">
        <v>133.33333333333334</v>
      </c>
      <c r="M88" s="693">
        <v>18</v>
      </c>
      <c r="N88" s="57">
        <f t="shared" si="55"/>
        <v>2112.0845070422511</v>
      </c>
      <c r="O88" s="183">
        <f t="shared" si="56"/>
        <v>117.33802816901395</v>
      </c>
      <c r="P88" s="54">
        <f t="shared" si="57"/>
        <v>0</v>
      </c>
      <c r="Q88" s="88">
        <f t="shared" si="58"/>
        <v>-15.99530516431939</v>
      </c>
      <c r="R88" s="185">
        <f t="shared" si="59"/>
        <v>0.88003521126760453</v>
      </c>
      <c r="S88" s="894"/>
      <c r="T88" s="50">
        <v>0.77499999999999991</v>
      </c>
      <c r="U88" s="50">
        <v>0.82430555555555551</v>
      </c>
      <c r="V88" s="684">
        <v>22</v>
      </c>
      <c r="W88" s="695">
        <f t="shared" si="60"/>
        <v>71.000000000000071</v>
      </c>
      <c r="X88" s="53">
        <v>0.76388888888888884</v>
      </c>
      <c r="Y88" s="53">
        <v>0.77430555555555547</v>
      </c>
      <c r="Z88" s="54"/>
      <c r="AA88" s="54"/>
      <c r="AB88" s="879"/>
      <c r="AC88" s="879"/>
      <c r="AD88" s="682"/>
      <c r="AE88" s="682">
        <v>1</v>
      </c>
      <c r="AF88" s="48">
        <f t="shared" si="61"/>
        <v>-287.91549295774894</v>
      </c>
      <c r="AG88" s="686">
        <f t="shared" si="62"/>
        <v>0.88003521126760464</v>
      </c>
      <c r="AH88" s="894"/>
    </row>
    <row r="89" spans="1:34" ht="19.2" customHeight="1">
      <c r="A89" s="903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894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879"/>
      <c r="AC89" s="879"/>
      <c r="AD89" s="682"/>
      <c r="AE89" s="682"/>
      <c r="AF89" s="48">
        <f t="shared" si="61"/>
        <v>0</v>
      </c>
      <c r="AG89" s="686" t="e">
        <f t="shared" si="62"/>
        <v>#DIV/0!</v>
      </c>
      <c r="AH89" s="894"/>
    </row>
    <row r="90" spans="1:34" ht="19.2" customHeight="1">
      <c r="A90" s="903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894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879"/>
      <c r="AC90" s="879"/>
      <c r="AD90" s="682"/>
      <c r="AE90" s="682"/>
      <c r="AF90" s="48">
        <f t="shared" si="61"/>
        <v>0</v>
      </c>
      <c r="AG90" s="686" t="e">
        <f t="shared" si="62"/>
        <v>#DIV/0!</v>
      </c>
      <c r="AH90" s="894"/>
    </row>
    <row r="91" spans="1:34" ht="19.2" customHeight="1">
      <c r="A91" s="903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895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879"/>
      <c r="AC91" s="879"/>
      <c r="AD91" s="682"/>
      <c r="AE91" s="682"/>
      <c r="AF91" s="48">
        <f t="shared" si="61"/>
        <v>0</v>
      </c>
      <c r="AG91" s="686" t="e">
        <f t="shared" si="62"/>
        <v>#DIV/0!</v>
      </c>
      <c r="AH91" s="895"/>
    </row>
    <row r="92" spans="1:34" ht="19.2" customHeight="1">
      <c r="A92" s="903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895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879"/>
      <c r="AC92" s="879"/>
      <c r="AD92" s="682"/>
      <c r="AE92" s="682"/>
      <c r="AF92" s="48">
        <f t="shared" si="61"/>
        <v>0</v>
      </c>
      <c r="AG92" s="686" t="e">
        <f t="shared" si="62"/>
        <v>#DIV/0!</v>
      </c>
      <c r="AH92" s="895"/>
    </row>
    <row r="93" spans="1:34" ht="19.2" customHeight="1">
      <c r="A93" s="903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904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879"/>
      <c r="AC93" s="879"/>
      <c r="AD93" s="682"/>
      <c r="AE93" s="682"/>
      <c r="AF93" s="48">
        <f t="shared" si="61"/>
        <v>0</v>
      </c>
      <c r="AG93" s="686" t="e">
        <f t="shared" si="62"/>
        <v>#DIV/0!</v>
      </c>
      <c r="AH93" s="895"/>
    </row>
    <row r="94" spans="1:34" ht="19.2" customHeight="1">
      <c r="A94" s="903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904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879"/>
      <c r="AC94" s="879"/>
      <c r="AD94" s="682"/>
      <c r="AE94" s="682"/>
      <c r="AF94" s="48">
        <f t="shared" si="61"/>
        <v>0</v>
      </c>
      <c r="AG94" s="686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1472</v>
      </c>
      <c r="D95" s="875" t="s">
        <v>1460</v>
      </c>
      <c r="E95" s="875"/>
      <c r="F95" s="356"/>
      <c r="G95" s="70"/>
      <c r="H95" s="201"/>
      <c r="I95" s="103"/>
      <c r="J95" s="202">
        <v>18.5</v>
      </c>
      <c r="K95" s="202">
        <v>1816.5</v>
      </c>
      <c r="L95" s="203">
        <v>97.940411076711385</v>
      </c>
      <c r="M95" s="202">
        <f t="shared" ref="M95:O95" si="63">AVERAGE(M83:M94)</f>
        <v>18.5</v>
      </c>
      <c r="N95" s="202">
        <f t="shared" si="63"/>
        <v>1599.813303466125</v>
      </c>
      <c r="O95" s="203">
        <f t="shared" si="63"/>
        <v>86.419601940188045</v>
      </c>
      <c r="P95" s="204">
        <f>M95-J95</f>
        <v>0</v>
      </c>
      <c r="Q95" s="205">
        <f t="shared" ref="Q95:Q103" si="64">O95-L95</f>
        <v>-11.52080913652334</v>
      </c>
      <c r="R95" s="206">
        <f>O95/L95</f>
        <v>0.88236919765938371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0</v>
      </c>
      <c r="AE95" s="107">
        <f>SUM(AE83:AE94)</f>
        <v>1</v>
      </c>
      <c r="AF95" s="65">
        <f t="shared" si="61"/>
        <v>-216.68669653387497</v>
      </c>
      <c r="AG95" s="687">
        <f t="shared" si="62"/>
        <v>0.88071197548369118</v>
      </c>
      <c r="AH95" s="895"/>
    </row>
    <row r="96" spans="1:34" ht="19.2" customHeight="1">
      <c r="A96" s="905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1734</v>
      </c>
      <c r="H96" s="45">
        <f t="shared" ref="H96:H105" si="65">F96*G96</f>
        <v>51083.64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1130.8695652173915</v>
      </c>
      <c r="O96" s="47">
        <f t="shared" ref="O96:O103" si="67">N96/M96</f>
        <v>70.679347826086968</v>
      </c>
      <c r="P96" s="48">
        <f t="shared" ref="P96:P103" si="68">M96-J96</f>
        <v>0</v>
      </c>
      <c r="Q96" s="49">
        <f t="shared" si="64"/>
        <v>-15.883152173913032</v>
      </c>
      <c r="R96" s="686">
        <f t="shared" ref="R96:R103" si="69">O96/L96</f>
        <v>0.81651232145660035</v>
      </c>
      <c r="S96" s="894">
        <f>R108</f>
        <v>0.86909899961611681</v>
      </c>
      <c r="T96" s="89">
        <v>0.33333333333333331</v>
      </c>
      <c r="U96" s="89">
        <v>0.3972222222222222</v>
      </c>
      <c r="V96" s="682">
        <v>5</v>
      </c>
      <c r="W96" s="90">
        <f t="shared" ref="W96:W133" si="70">(U96-T96)*24*60</f>
        <v>92</v>
      </c>
      <c r="X96" s="96"/>
      <c r="Y96" s="96"/>
      <c r="Z96" s="54"/>
      <c r="AA96" s="54"/>
      <c r="AB96" s="879"/>
      <c r="AC96" s="879"/>
      <c r="AD96" s="682"/>
      <c r="AE96" s="682"/>
      <c r="AF96" s="54">
        <f t="shared" si="61"/>
        <v>-254.13043478260852</v>
      </c>
      <c r="AG96" s="683">
        <f t="shared" si="62"/>
        <v>0.81651232145660035</v>
      </c>
      <c r="AH96" s="878">
        <f>AG108</f>
        <v>0.8708449430064612</v>
      </c>
    </row>
    <row r="97" spans="1:34" s="215" customFormat="1" ht="19.2" customHeight="1">
      <c r="A97" s="905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2483.36</v>
      </c>
      <c r="H97" s="210">
        <f t="shared" si="65"/>
        <v>72298.431804281339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1307.0315789473684</v>
      </c>
      <c r="O97" s="47">
        <f t="shared" si="67"/>
        <v>65.351578947368424</v>
      </c>
      <c r="P97" s="48">
        <f t="shared" si="68"/>
        <v>0</v>
      </c>
      <c r="Q97" s="49">
        <f t="shared" si="64"/>
        <v>-3.8984210526315763</v>
      </c>
      <c r="R97" s="686">
        <f t="shared" si="69"/>
        <v>0.94370511115333466</v>
      </c>
      <c r="S97" s="894"/>
      <c r="T97" s="211">
        <v>0.41319444444444442</v>
      </c>
      <c r="U97" s="211">
        <v>0.49236111111111108</v>
      </c>
      <c r="V97" s="212">
        <v>23</v>
      </c>
      <c r="W97" s="90">
        <f t="shared" si="70"/>
        <v>114</v>
      </c>
      <c r="X97" s="53">
        <v>0.40138888888888885</v>
      </c>
      <c r="Y97" s="53">
        <v>0.41250000000000003</v>
      </c>
      <c r="Z97" s="54"/>
      <c r="AA97" s="54"/>
      <c r="AB97" s="879"/>
      <c r="AC97" s="879"/>
      <c r="AD97" s="212"/>
      <c r="AE97" s="212"/>
      <c r="AF97" s="213">
        <f t="shared" si="61"/>
        <v>-77.968421052631584</v>
      </c>
      <c r="AG97" s="214">
        <f t="shared" si="62"/>
        <v>0.94370511115333455</v>
      </c>
      <c r="AH97" s="878"/>
    </row>
    <row r="98" spans="1:34" s="218" customFormat="1" ht="19.2" customHeight="1">
      <c r="A98" s="905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304</v>
      </c>
      <c r="H98" s="210">
        <f t="shared" si="65"/>
        <v>23514.399999999998</v>
      </c>
      <c r="I98" s="682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1072.9411764705922</v>
      </c>
      <c r="O98" s="47">
        <f t="shared" si="67"/>
        <v>56.470588235294322</v>
      </c>
      <c r="P98" s="48">
        <f t="shared" si="68"/>
        <v>0</v>
      </c>
      <c r="Q98" s="49">
        <f t="shared" si="64"/>
        <v>-19.318885448916198</v>
      </c>
      <c r="R98" s="686">
        <f t="shared" si="69"/>
        <v>0.74509803921568907</v>
      </c>
      <c r="S98" s="894"/>
      <c r="T98" s="89">
        <v>0.53263888888888877</v>
      </c>
      <c r="U98" s="89">
        <v>0.54444444444444429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879"/>
      <c r="AC98" s="879"/>
      <c r="AD98" s="682"/>
      <c r="AE98" s="682"/>
      <c r="AF98" s="54">
        <f t="shared" si="61"/>
        <v>-367.05882352940785</v>
      </c>
      <c r="AG98" s="683">
        <f t="shared" si="62"/>
        <v>0.74509803921568896</v>
      </c>
      <c r="AH98" s="878"/>
    </row>
    <row r="99" spans="1:34" ht="19.2" customHeight="1">
      <c r="A99" s="905"/>
      <c r="B99" s="684" t="s">
        <v>128</v>
      </c>
      <c r="C99" s="81"/>
      <c r="D99" s="82" t="s">
        <v>58</v>
      </c>
      <c r="E99" s="83"/>
      <c r="F99" s="366">
        <v>77.34</v>
      </c>
      <c r="G99" s="57">
        <v>870</v>
      </c>
      <c r="H99" s="210">
        <f t="shared" si="65"/>
        <v>67285.8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1273.1707317073167</v>
      </c>
      <c r="O99" s="47">
        <f t="shared" si="67"/>
        <v>70.731707317073145</v>
      </c>
      <c r="P99" s="48">
        <f t="shared" si="68"/>
        <v>0</v>
      </c>
      <c r="Q99" s="49">
        <f t="shared" si="64"/>
        <v>-9.2682926829268553</v>
      </c>
      <c r="R99" s="686">
        <f t="shared" si="69"/>
        <v>0.88414634146341431</v>
      </c>
      <c r="S99" s="894"/>
      <c r="T99" s="89">
        <v>0.54861111111111094</v>
      </c>
      <c r="U99" s="89">
        <v>0.57708333333333317</v>
      </c>
      <c r="V99" s="682">
        <v>6</v>
      </c>
      <c r="W99" s="90">
        <f t="shared" si="70"/>
        <v>41.000000000000014</v>
      </c>
      <c r="X99" s="180"/>
      <c r="Y99" s="180"/>
      <c r="Z99" s="124"/>
      <c r="AA99" s="124"/>
      <c r="AB99" s="879"/>
      <c r="AC99" s="879"/>
      <c r="AD99" s="682"/>
      <c r="AE99" s="682"/>
      <c r="AF99" s="213">
        <f t="shared" si="61"/>
        <v>-166.82926829268331</v>
      </c>
      <c r="AG99" s="214">
        <f t="shared" si="62"/>
        <v>0.88414634146341442</v>
      </c>
      <c r="AH99" s="878"/>
    </row>
    <row r="100" spans="1:34" s="218" customFormat="1" ht="19.2" customHeight="1">
      <c r="A100" s="905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2397</v>
      </c>
      <c r="H100" s="210">
        <f t="shared" si="65"/>
        <v>123301.68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1261.578947368422</v>
      </c>
      <c r="O100" s="47">
        <f t="shared" si="67"/>
        <v>63.078947368421098</v>
      </c>
      <c r="P100" s="48">
        <f t="shared" si="68"/>
        <v>0</v>
      </c>
      <c r="Q100" s="49">
        <f t="shared" si="64"/>
        <v>-8.9210526315789025</v>
      </c>
      <c r="R100" s="686">
        <f t="shared" si="69"/>
        <v>0.87609649122807076</v>
      </c>
      <c r="S100" s="894"/>
      <c r="T100" s="211">
        <v>0.58263888888888871</v>
      </c>
      <c r="U100" s="211">
        <v>0.66180555555555531</v>
      </c>
      <c r="V100" s="212">
        <v>8</v>
      </c>
      <c r="W100" s="90">
        <f t="shared" si="70"/>
        <v>113.99999999999991</v>
      </c>
      <c r="X100" s="219"/>
      <c r="Y100" s="219"/>
      <c r="Z100" s="217"/>
      <c r="AA100" s="217"/>
      <c r="AB100" s="879"/>
      <c r="AC100" s="879"/>
      <c r="AD100" s="682">
        <v>1</v>
      </c>
      <c r="AE100" s="682"/>
      <c r="AF100" s="54">
        <f t="shared" si="61"/>
        <v>-178.42105263157805</v>
      </c>
      <c r="AG100" s="683">
        <f t="shared" si="62"/>
        <v>0.87609649122807076</v>
      </c>
      <c r="AH100" s="878"/>
    </row>
    <row r="101" spans="1:34" s="218" customFormat="1" ht="19.2" customHeight="1">
      <c r="A101" s="905"/>
      <c r="B101" s="684" t="s">
        <v>130</v>
      </c>
      <c r="C101" s="55"/>
      <c r="D101" s="82" t="s">
        <v>65</v>
      </c>
      <c r="E101" s="83"/>
      <c r="F101" s="366">
        <v>29.113149847094796</v>
      </c>
      <c r="G101" s="57">
        <v>1168.6400000000001</v>
      </c>
      <c r="H101" s="210">
        <f t="shared" si="65"/>
        <v>34022.791437308864</v>
      </c>
      <c r="I101" s="682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1298.4888888888897</v>
      </c>
      <c r="O101" s="47">
        <f t="shared" si="67"/>
        <v>64.924444444444489</v>
      </c>
      <c r="P101" s="48">
        <f t="shared" si="68"/>
        <v>0</v>
      </c>
      <c r="Q101" s="49">
        <f t="shared" si="64"/>
        <v>-4.3255555555555105</v>
      </c>
      <c r="R101" s="686">
        <f t="shared" si="69"/>
        <v>0.93753710389089517</v>
      </c>
      <c r="S101" s="894"/>
      <c r="T101" s="211">
        <v>0.67777777777777759</v>
      </c>
      <c r="U101" s="89">
        <v>0.71527777777777757</v>
      </c>
      <c r="V101" s="212">
        <v>23</v>
      </c>
      <c r="W101" s="90">
        <f t="shared" si="70"/>
        <v>53.999999999999972</v>
      </c>
      <c r="X101" s="220">
        <v>0.66666666666666663</v>
      </c>
      <c r="Y101" s="220">
        <v>0.67708333333333337</v>
      </c>
      <c r="Z101" s="217"/>
      <c r="AA101" s="217"/>
      <c r="AB101" s="879"/>
      <c r="AC101" s="879"/>
      <c r="AD101" s="682"/>
      <c r="AE101" s="682"/>
      <c r="AF101" s="213">
        <f t="shared" si="61"/>
        <v>-86.511111111110267</v>
      </c>
      <c r="AG101" s="214">
        <f t="shared" si="62"/>
        <v>0.93753710389089506</v>
      </c>
      <c r="AH101" s="878"/>
    </row>
    <row r="102" spans="1:34" s="218" customFormat="1" ht="19.2" customHeight="1">
      <c r="A102" s="905"/>
      <c r="B102" s="684" t="s">
        <v>129</v>
      </c>
      <c r="C102" s="175"/>
      <c r="D102" s="176" t="s">
        <v>179</v>
      </c>
      <c r="E102" s="177"/>
      <c r="F102" s="366">
        <v>49.91</v>
      </c>
      <c r="G102" s="57">
        <v>1337.1</v>
      </c>
      <c r="H102" s="210">
        <f t="shared" si="65"/>
        <v>66734.660999999993</v>
      </c>
      <c r="I102" s="684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1383.2068965517251</v>
      </c>
      <c r="O102" s="47">
        <f t="shared" si="67"/>
        <v>81.365111561866186</v>
      </c>
      <c r="P102" s="48">
        <f t="shared" si="68"/>
        <v>0</v>
      </c>
      <c r="Q102" s="49">
        <f t="shared" si="64"/>
        <v>-10.693711967545582</v>
      </c>
      <c r="R102" s="686">
        <f t="shared" si="69"/>
        <v>0.88383827255701286</v>
      </c>
      <c r="S102" s="894"/>
      <c r="T102" s="211">
        <v>0.72013888888888866</v>
      </c>
      <c r="U102" s="211">
        <v>0.76041666666666641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879"/>
      <c r="AC102" s="879"/>
      <c r="AD102" s="682"/>
      <c r="AE102" s="682"/>
      <c r="AF102" s="54">
        <f t="shared" si="61"/>
        <v>-181.79310344827491</v>
      </c>
      <c r="AG102" s="683">
        <f t="shared" si="62"/>
        <v>0.88383827255701286</v>
      </c>
      <c r="AH102" s="878"/>
    </row>
    <row r="103" spans="1:34" s="218" customFormat="1" ht="19.2" customHeight="1">
      <c r="A103" s="905"/>
      <c r="B103" s="684" t="s">
        <v>129</v>
      </c>
      <c r="C103" s="221"/>
      <c r="D103" s="82" t="s">
        <v>206</v>
      </c>
      <c r="E103" s="83"/>
      <c r="F103" s="366">
        <v>50.67</v>
      </c>
      <c r="G103" s="57">
        <v>771.32</v>
      </c>
      <c r="H103" s="210">
        <f t="shared" si="65"/>
        <v>39082.784400000004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1322.2628571428559</v>
      </c>
      <c r="O103" s="47">
        <f t="shared" si="67"/>
        <v>69.592781954887144</v>
      </c>
      <c r="P103" s="48">
        <f t="shared" si="68"/>
        <v>0</v>
      </c>
      <c r="Q103" s="49">
        <f t="shared" si="64"/>
        <v>-9.3545864661654861</v>
      </c>
      <c r="R103" s="686">
        <f t="shared" si="69"/>
        <v>0.88150857142857053</v>
      </c>
      <c r="S103" s="894"/>
      <c r="T103" s="211">
        <v>0.7652777777777775</v>
      </c>
      <c r="U103" s="211">
        <v>0.78958333333333308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879"/>
      <c r="AC103" s="879"/>
      <c r="AD103" s="682"/>
      <c r="AE103" s="682"/>
      <c r="AF103" s="54">
        <f t="shared" si="61"/>
        <v>-177.73714285714414</v>
      </c>
      <c r="AG103" s="683">
        <f t="shared" si="62"/>
        <v>0.88150857142857053</v>
      </c>
      <c r="AH103" s="878"/>
    </row>
    <row r="104" spans="1:34" s="218" customFormat="1" ht="19.2" customHeight="1">
      <c r="A104" s="905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895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879"/>
      <c r="AC104" s="879"/>
      <c r="AD104" s="682"/>
      <c r="AE104" s="682"/>
      <c r="AF104" s="213">
        <f t="shared" si="61"/>
        <v>0</v>
      </c>
      <c r="AG104" s="214" t="e">
        <f t="shared" si="62"/>
        <v>#DIV/0!</v>
      </c>
      <c r="AH104" s="878"/>
    </row>
    <row r="105" spans="1:34" s="218" customFormat="1" ht="19.2" customHeight="1">
      <c r="A105" s="905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682"/>
      <c r="AE105" s="682"/>
      <c r="AF105" s="54">
        <f t="shared" si="61"/>
        <v>0</v>
      </c>
      <c r="AG105" s="683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682"/>
      <c r="AE106" s="682"/>
      <c r="AF106" s="54">
        <f t="shared" si="61"/>
        <v>0</v>
      </c>
      <c r="AG106" s="683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682"/>
      <c r="AE107" s="682"/>
      <c r="AF107" s="217"/>
      <c r="AG107" s="683"/>
      <c r="AH107" s="878"/>
    </row>
    <row r="108" spans="1:34" ht="19.2" customHeight="1">
      <c r="A108" s="905"/>
      <c r="B108" s="110">
        <v>0</v>
      </c>
      <c r="C108" s="100" t="s">
        <v>1490</v>
      </c>
      <c r="D108" s="875" t="s">
        <v>1460</v>
      </c>
      <c r="E108" s="875"/>
      <c r="F108" s="367"/>
      <c r="G108" s="101"/>
      <c r="H108" s="102"/>
      <c r="I108" s="103"/>
      <c r="J108" s="101">
        <v>18.625</v>
      </c>
      <c r="K108" s="101">
        <v>1442.5</v>
      </c>
      <c r="L108" s="104">
        <v>77.982270704334368</v>
      </c>
      <c r="M108" s="101">
        <f t="shared" ref="M108:O108" si="71">AVERAGE(M96:M107)</f>
        <v>18.625</v>
      </c>
      <c r="N108" s="101">
        <f t="shared" si="71"/>
        <v>1256.1938302868202</v>
      </c>
      <c r="O108" s="104">
        <f t="shared" si="71"/>
        <v>67.774313456930216</v>
      </c>
      <c r="P108" s="54">
        <f t="shared" ref="P108:P118" si="72">M108-J108</f>
        <v>0</v>
      </c>
      <c r="Q108" s="88">
        <f t="shared" ref="Q108:Q118" si="73">O108-L108</f>
        <v>-10.207957247404153</v>
      </c>
      <c r="R108" s="105">
        <f t="shared" ref="R108:R118" si="74">O108/L108</f>
        <v>0.86909899961611681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1</v>
      </c>
      <c r="AE108" s="107">
        <f>SUM(AE96:AE107)</f>
        <v>0</v>
      </c>
      <c r="AF108" s="54">
        <f t="shared" si="61"/>
        <v>-186.30616971317977</v>
      </c>
      <c r="AG108" s="683">
        <f t="shared" si="62"/>
        <v>0.8708449430064612</v>
      </c>
      <c r="AH108" s="878"/>
    </row>
    <row r="109" spans="1:34" ht="19.2" customHeight="1">
      <c r="A109" s="896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1849</v>
      </c>
      <c r="H109" s="45">
        <f t="shared" ref="H109:H119" si="75">F109*G109</f>
        <v>55406.197377501718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8" si="76">G109/W109*60</f>
        <v>1167.7894736842106</v>
      </c>
      <c r="O109" s="47">
        <f t="shared" ref="O109:O118" si="77">N109/M109</f>
        <v>64.877192982456151</v>
      </c>
      <c r="P109" s="48">
        <f t="shared" si="72"/>
        <v>0</v>
      </c>
      <c r="Q109" s="49">
        <f t="shared" si="73"/>
        <v>-1.7894736842105203</v>
      </c>
      <c r="R109" s="686">
        <f t="shared" si="74"/>
        <v>0.97315789473684222</v>
      </c>
      <c r="S109" s="899">
        <f>R121</f>
        <v>0.86887789164599538</v>
      </c>
      <c r="T109" s="226">
        <v>0.5</v>
      </c>
      <c r="U109" s="226">
        <v>0.56597222222222221</v>
      </c>
      <c r="V109" s="227">
        <v>5</v>
      </c>
      <c r="W109" s="695">
        <f t="shared" si="70"/>
        <v>94.999999999999986</v>
      </c>
      <c r="X109" s="53"/>
      <c r="Y109" s="53"/>
      <c r="Z109" s="54"/>
      <c r="AA109" s="54"/>
      <c r="AB109" s="879"/>
      <c r="AC109" s="879"/>
      <c r="AD109" s="682"/>
      <c r="AE109" s="682"/>
      <c r="AF109" s="48">
        <f t="shared" si="61"/>
        <v>-32.210526315789366</v>
      </c>
      <c r="AG109" s="125">
        <f t="shared" si="62"/>
        <v>0.97315789473684222</v>
      </c>
      <c r="AH109" s="878">
        <f>AG121</f>
        <v>0.86722993215367161</v>
      </c>
    </row>
    <row r="110" spans="1:34" ht="19.2" customHeight="1">
      <c r="A110" s="897"/>
      <c r="B110" s="684" t="s">
        <v>132</v>
      </c>
      <c r="C110" s="175"/>
      <c r="D110" s="42" t="s">
        <v>79</v>
      </c>
      <c r="E110" s="177"/>
      <c r="F110" s="355">
        <v>56.43</v>
      </c>
      <c r="G110" s="174">
        <v>950</v>
      </c>
      <c r="H110" s="45">
        <f t="shared" si="75"/>
        <v>53608.5</v>
      </c>
      <c r="I110" s="684"/>
      <c r="J110" s="46">
        <v>18</v>
      </c>
      <c r="K110" s="44">
        <v>1500</v>
      </c>
      <c r="L110" s="47">
        <v>83.333333333333329</v>
      </c>
      <c r="M110" s="696">
        <v>18</v>
      </c>
      <c r="N110" s="44">
        <f t="shared" si="76"/>
        <v>1266.6666666666667</v>
      </c>
      <c r="O110" s="47">
        <f t="shared" si="77"/>
        <v>70.370370370370381</v>
      </c>
      <c r="P110" s="48">
        <f t="shared" si="72"/>
        <v>0</v>
      </c>
      <c r="Q110" s="49">
        <f t="shared" si="73"/>
        <v>-12.962962962962948</v>
      </c>
      <c r="R110" s="686">
        <f t="shared" si="74"/>
        <v>0.84444444444444466</v>
      </c>
      <c r="S110" s="885"/>
      <c r="T110" s="226">
        <v>0.57152777777777775</v>
      </c>
      <c r="U110" s="226">
        <v>0.60277777777777775</v>
      </c>
      <c r="V110" s="227">
        <v>8</v>
      </c>
      <c r="W110" s="695">
        <f t="shared" si="70"/>
        <v>45</v>
      </c>
      <c r="X110" s="188"/>
      <c r="Y110" s="188"/>
      <c r="Z110" s="54"/>
      <c r="AA110" s="54"/>
      <c r="AB110" s="879"/>
      <c r="AC110" s="879"/>
      <c r="AD110" s="682"/>
      <c r="AE110" s="682"/>
      <c r="AF110" s="48">
        <f t="shared" si="61"/>
        <v>-233.33333333333326</v>
      </c>
      <c r="AG110" s="125">
        <f t="shared" si="62"/>
        <v>0.84444444444444444</v>
      </c>
      <c r="AH110" s="878"/>
    </row>
    <row r="111" spans="1:34" ht="19.2" customHeight="1">
      <c r="A111" s="897"/>
      <c r="B111" s="684" t="s">
        <v>128</v>
      </c>
      <c r="C111" s="175"/>
      <c r="D111" s="176" t="s">
        <v>57</v>
      </c>
      <c r="E111" s="177"/>
      <c r="F111" s="355">
        <v>71.55</v>
      </c>
      <c r="G111" s="57">
        <v>836</v>
      </c>
      <c r="H111" s="45">
        <f t="shared" si="75"/>
        <v>59815.799999999996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1223.4146341463411</v>
      </c>
      <c r="O111" s="47">
        <f t="shared" si="77"/>
        <v>67.967479674796721</v>
      </c>
      <c r="P111" s="48">
        <f t="shared" si="72"/>
        <v>0</v>
      </c>
      <c r="Q111" s="49">
        <f t="shared" si="73"/>
        <v>-8.9769647696477222</v>
      </c>
      <c r="R111" s="686">
        <f t="shared" si="74"/>
        <v>0.88333186580963252</v>
      </c>
      <c r="S111" s="885"/>
      <c r="T111" s="226">
        <v>0.61805555555555547</v>
      </c>
      <c r="U111" s="226">
        <v>0.6465277777777777</v>
      </c>
      <c r="V111" s="227">
        <v>22</v>
      </c>
      <c r="W111" s="695">
        <f t="shared" si="70"/>
        <v>41.000000000000014</v>
      </c>
      <c r="X111" s="53">
        <v>0.6069444444444444</v>
      </c>
      <c r="Y111" s="53">
        <v>0.6166666666666667</v>
      </c>
      <c r="Z111" s="54"/>
      <c r="AA111" s="54"/>
      <c r="AB111" s="879"/>
      <c r="AC111" s="879"/>
      <c r="AD111" s="682"/>
      <c r="AE111" s="682"/>
      <c r="AF111" s="48">
        <f t="shared" si="61"/>
        <v>-161.58536585365891</v>
      </c>
      <c r="AG111" s="125">
        <f t="shared" si="62"/>
        <v>0.88333186580963252</v>
      </c>
      <c r="AH111" s="878"/>
    </row>
    <row r="112" spans="1:34" ht="19.2" customHeight="1">
      <c r="A112" s="897"/>
      <c r="B112" s="684" t="s">
        <v>128</v>
      </c>
      <c r="C112" s="175"/>
      <c r="D112" s="176" t="s">
        <v>59</v>
      </c>
      <c r="E112" s="83"/>
      <c r="F112" s="355">
        <v>59.54</v>
      </c>
      <c r="G112" s="57">
        <v>1558</v>
      </c>
      <c r="H112" s="45">
        <f t="shared" si="75"/>
        <v>92763.319999999992</v>
      </c>
      <c r="I112" s="682"/>
      <c r="J112" s="46">
        <v>18</v>
      </c>
      <c r="K112" s="44">
        <v>1385</v>
      </c>
      <c r="L112" s="47">
        <v>76.944444444444443</v>
      </c>
      <c r="M112" s="696">
        <v>18</v>
      </c>
      <c r="N112" s="44">
        <f t="shared" si="76"/>
        <v>1229.9999999999991</v>
      </c>
      <c r="O112" s="47">
        <f t="shared" si="77"/>
        <v>68.333333333333286</v>
      </c>
      <c r="P112" s="48">
        <f t="shared" si="72"/>
        <v>0</v>
      </c>
      <c r="Q112" s="49">
        <f t="shared" si="73"/>
        <v>-8.6111111111111569</v>
      </c>
      <c r="R112" s="686">
        <f t="shared" si="74"/>
        <v>0.88808664259927739</v>
      </c>
      <c r="S112" s="885"/>
      <c r="T112" s="226">
        <v>0.65069444444444435</v>
      </c>
      <c r="U112" s="226">
        <v>0.70347222222222217</v>
      </c>
      <c r="V112" s="227">
        <v>6</v>
      </c>
      <c r="W112" s="695">
        <f t="shared" si="70"/>
        <v>76.000000000000057</v>
      </c>
      <c r="X112" s="216"/>
      <c r="Y112" s="216"/>
      <c r="Z112" s="54"/>
      <c r="AA112" s="54"/>
      <c r="AB112" s="879"/>
      <c r="AC112" s="879"/>
      <c r="AD112" s="682"/>
      <c r="AE112" s="682"/>
      <c r="AF112" s="48">
        <f t="shared" si="61"/>
        <v>-155.00000000000091</v>
      </c>
      <c r="AG112" s="125">
        <f t="shared" si="62"/>
        <v>0.88808664259927728</v>
      </c>
      <c r="AH112" s="878"/>
    </row>
    <row r="113" spans="1:34" s="218" customFormat="1" ht="19.2" customHeight="1">
      <c r="A113" s="897"/>
      <c r="B113" s="684" t="s">
        <v>132</v>
      </c>
      <c r="C113" s="175"/>
      <c r="D113" s="176" t="s">
        <v>81</v>
      </c>
      <c r="E113" s="83"/>
      <c r="F113" s="355">
        <v>55.56</v>
      </c>
      <c r="G113" s="57">
        <v>1028</v>
      </c>
      <c r="H113" s="45">
        <f t="shared" si="75"/>
        <v>57115.68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1285.0000000000002</v>
      </c>
      <c r="O113" s="47">
        <f t="shared" si="77"/>
        <v>80.312500000000014</v>
      </c>
      <c r="P113" s="48">
        <f t="shared" si="72"/>
        <v>0</v>
      </c>
      <c r="Q113" s="49">
        <f t="shared" si="73"/>
        <v>-9.6874999999999858</v>
      </c>
      <c r="R113" s="686">
        <f t="shared" si="74"/>
        <v>0.89236111111111127</v>
      </c>
      <c r="S113" s="885"/>
      <c r="T113" s="226">
        <v>0.74166666666666659</v>
      </c>
      <c r="U113" s="226">
        <v>0.77499999999999991</v>
      </c>
      <c r="V113" s="227">
        <v>5</v>
      </c>
      <c r="W113" s="695">
        <f t="shared" si="70"/>
        <v>47.999999999999986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-154.99999999999977</v>
      </c>
      <c r="AG113" s="125">
        <f t="shared" si="62"/>
        <v>0.89236111111111127</v>
      </c>
      <c r="AH113" s="878"/>
    </row>
    <row r="114" spans="1:34" s="218" customFormat="1" ht="19.2" customHeight="1">
      <c r="A114" s="897"/>
      <c r="B114" s="684" t="s">
        <v>132</v>
      </c>
      <c r="C114" s="175"/>
      <c r="D114" s="176" t="s">
        <v>814</v>
      </c>
      <c r="E114" s="43"/>
      <c r="F114" s="355">
        <v>54.09</v>
      </c>
      <c r="G114" s="44">
        <v>1228</v>
      </c>
      <c r="H114" s="45">
        <f t="shared" si="75"/>
        <v>66422.52</v>
      </c>
      <c r="I114" s="682"/>
      <c r="J114" s="46">
        <v>16</v>
      </c>
      <c r="K114" s="44">
        <v>1440</v>
      </c>
      <c r="L114" s="47">
        <v>90</v>
      </c>
      <c r="M114" s="693">
        <v>16</v>
      </c>
      <c r="N114" s="44">
        <f t="shared" si="76"/>
        <v>1248.813559322035</v>
      </c>
      <c r="O114" s="47">
        <f t="shared" si="77"/>
        <v>78.050847457627185</v>
      </c>
      <c r="P114" s="48">
        <f t="shared" si="72"/>
        <v>0</v>
      </c>
      <c r="Q114" s="49">
        <f t="shared" si="73"/>
        <v>-11.949152542372815</v>
      </c>
      <c r="R114" s="686">
        <f t="shared" si="74"/>
        <v>0.86723163841807982</v>
      </c>
      <c r="S114" s="885"/>
      <c r="T114" s="226">
        <v>0.77986111111111101</v>
      </c>
      <c r="U114" s="226">
        <v>0.82083333333333319</v>
      </c>
      <c r="V114" s="227">
        <v>7</v>
      </c>
      <c r="W114" s="695">
        <f t="shared" si="70"/>
        <v>58.99999999999995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-191.18644067796504</v>
      </c>
      <c r="AG114" s="125">
        <f t="shared" si="62"/>
        <v>0.86723163841807982</v>
      </c>
      <c r="AH114" s="878"/>
    </row>
    <row r="115" spans="1:34" s="218" customFormat="1" ht="19.2" customHeight="1">
      <c r="A115" s="897"/>
      <c r="B115" s="684" t="s">
        <v>132</v>
      </c>
      <c r="C115" s="175"/>
      <c r="D115" s="82" t="s">
        <v>1277</v>
      </c>
      <c r="E115" s="83"/>
      <c r="F115" s="355">
        <v>52.21</v>
      </c>
      <c r="G115" s="229">
        <v>1202</v>
      </c>
      <c r="H115" s="45">
        <f t="shared" si="75"/>
        <v>62756.42</v>
      </c>
      <c r="I115" s="682"/>
      <c r="J115" s="46">
        <v>17</v>
      </c>
      <c r="K115" s="44">
        <v>1440</v>
      </c>
      <c r="L115" s="47">
        <v>84.705882352941174</v>
      </c>
      <c r="M115" s="693">
        <v>17</v>
      </c>
      <c r="N115" s="44">
        <f t="shared" si="76"/>
        <v>1265.2631578947378</v>
      </c>
      <c r="O115" s="47">
        <f t="shared" si="77"/>
        <v>74.4272445820434</v>
      </c>
      <c r="P115" s="48">
        <f t="shared" si="72"/>
        <v>0</v>
      </c>
      <c r="Q115" s="49">
        <f t="shared" si="73"/>
        <v>-10.278637770897774</v>
      </c>
      <c r="R115" s="686">
        <f t="shared" si="74"/>
        <v>0.87865497076023458</v>
      </c>
      <c r="S115" s="885"/>
      <c r="T115" s="226">
        <v>0.82638888888888873</v>
      </c>
      <c r="U115" s="226">
        <v>0.86597222222222203</v>
      </c>
      <c r="V115" s="227">
        <v>8</v>
      </c>
      <c r="W115" s="695">
        <f t="shared" si="70"/>
        <v>56.999999999999957</v>
      </c>
      <c r="X115" s="216"/>
      <c r="Y115" s="216"/>
      <c r="Z115" s="217"/>
      <c r="AA115" s="217"/>
      <c r="AB115" s="879"/>
      <c r="AC115" s="879"/>
      <c r="AD115" s="221">
        <v>1</v>
      </c>
      <c r="AE115" s="221"/>
      <c r="AF115" s="48">
        <f t="shared" si="61"/>
        <v>-174.73684210526221</v>
      </c>
      <c r="AG115" s="125">
        <f t="shared" si="62"/>
        <v>0.87865497076023458</v>
      </c>
      <c r="AH115" s="878"/>
    </row>
    <row r="116" spans="1:34" s="218" customFormat="1" ht="19.2" customHeight="1">
      <c r="A116" s="897"/>
      <c r="B116" s="684" t="s">
        <v>132</v>
      </c>
      <c r="C116" s="55"/>
      <c r="D116" s="82" t="s">
        <v>208</v>
      </c>
      <c r="E116" s="83"/>
      <c r="F116" s="355">
        <v>56.43</v>
      </c>
      <c r="G116" s="229">
        <v>1301</v>
      </c>
      <c r="H116" s="45">
        <f t="shared" si="75"/>
        <v>73415.429999999993</v>
      </c>
      <c r="I116" s="682"/>
      <c r="J116" s="46">
        <v>16</v>
      </c>
      <c r="K116" s="44">
        <v>1500</v>
      </c>
      <c r="L116" s="47">
        <v>93.75</v>
      </c>
      <c r="M116" s="693">
        <v>16</v>
      </c>
      <c r="N116" s="44">
        <f t="shared" si="76"/>
        <v>1323.0508474576284</v>
      </c>
      <c r="O116" s="47">
        <f t="shared" si="77"/>
        <v>82.690677966101774</v>
      </c>
      <c r="P116" s="48">
        <f t="shared" si="72"/>
        <v>0</v>
      </c>
      <c r="Q116" s="49">
        <f t="shared" si="73"/>
        <v>-11.059322033898226</v>
      </c>
      <c r="R116" s="686">
        <f t="shared" si="74"/>
        <v>0.88203389830508561</v>
      </c>
      <c r="S116" s="885"/>
      <c r="T116" s="226">
        <v>0.8819444444444442</v>
      </c>
      <c r="U116" s="226">
        <v>0.92291666666666639</v>
      </c>
      <c r="V116" s="227">
        <v>23</v>
      </c>
      <c r="W116" s="695">
        <f t="shared" si="70"/>
        <v>58.99999999999995</v>
      </c>
      <c r="X116" s="216">
        <v>0.87083333333333324</v>
      </c>
      <c r="Y116" s="216">
        <v>0.88055555555555554</v>
      </c>
      <c r="Z116" s="217"/>
      <c r="AA116" s="217"/>
      <c r="AB116" s="879"/>
      <c r="AC116" s="879"/>
      <c r="AD116" s="221"/>
      <c r="AE116" s="221"/>
      <c r="AF116" s="48">
        <f t="shared" si="61"/>
        <v>-176.94915254237162</v>
      </c>
      <c r="AG116" s="125">
        <f t="shared" si="62"/>
        <v>0.88203389830508561</v>
      </c>
      <c r="AH116" s="878"/>
    </row>
    <row r="117" spans="1:34" s="218" customFormat="1" ht="19.2" customHeight="1">
      <c r="A117" s="897"/>
      <c r="B117" s="684" t="s">
        <v>132</v>
      </c>
      <c r="C117" s="55"/>
      <c r="D117" s="82" t="s">
        <v>142</v>
      </c>
      <c r="E117" s="83"/>
      <c r="F117" s="355">
        <v>44.98</v>
      </c>
      <c r="G117" s="229">
        <v>901</v>
      </c>
      <c r="H117" s="45">
        <f t="shared" si="75"/>
        <v>40526.979999999996</v>
      </c>
      <c r="I117" s="682"/>
      <c r="J117" s="46">
        <v>19</v>
      </c>
      <c r="K117" s="44">
        <v>1500</v>
      </c>
      <c r="L117" s="47">
        <v>78.94736842105263</v>
      </c>
      <c r="M117" s="693">
        <v>19</v>
      </c>
      <c r="N117" s="44">
        <f t="shared" si="76"/>
        <v>1175.2173913043478</v>
      </c>
      <c r="O117" s="47">
        <f t="shared" si="77"/>
        <v>61.853546910755142</v>
      </c>
      <c r="P117" s="48">
        <f t="shared" si="72"/>
        <v>0</v>
      </c>
      <c r="Q117" s="49">
        <f t="shared" si="73"/>
        <v>-17.093821510297488</v>
      </c>
      <c r="R117" s="686">
        <f t="shared" si="74"/>
        <v>0.78347826086956518</v>
      </c>
      <c r="S117" s="885"/>
      <c r="T117" s="226">
        <v>0.92777777777777748</v>
      </c>
      <c r="U117" s="226">
        <v>0.95972222222222192</v>
      </c>
      <c r="V117" s="227">
        <v>7</v>
      </c>
      <c r="W117" s="695">
        <f t="shared" si="70"/>
        <v>46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-324.78260869565224</v>
      </c>
      <c r="AG117" s="125">
        <f t="shared" si="62"/>
        <v>0.78347826086956518</v>
      </c>
      <c r="AH117" s="878"/>
    </row>
    <row r="118" spans="1:34" s="218" customFormat="1" ht="19.2" customHeight="1">
      <c r="A118" s="897"/>
      <c r="B118" s="684" t="s">
        <v>132</v>
      </c>
      <c r="C118" s="163"/>
      <c r="D118" s="176" t="s">
        <v>75</v>
      </c>
      <c r="E118" s="43"/>
      <c r="F118" s="355">
        <v>53.68</v>
      </c>
      <c r="G118" s="44">
        <v>805</v>
      </c>
      <c r="H118" s="45">
        <f t="shared" si="75"/>
        <v>43212.4</v>
      </c>
      <c r="I118" s="682"/>
      <c r="J118" s="46">
        <v>20</v>
      </c>
      <c r="K118" s="44">
        <v>1500</v>
      </c>
      <c r="L118" s="47">
        <v>75</v>
      </c>
      <c r="M118" s="693">
        <v>20</v>
      </c>
      <c r="N118" s="44">
        <f t="shared" si="76"/>
        <v>1207.4999999999995</v>
      </c>
      <c r="O118" s="47">
        <f t="shared" si="77"/>
        <v>60.374999999999979</v>
      </c>
      <c r="P118" s="48">
        <f t="shared" si="72"/>
        <v>0</v>
      </c>
      <c r="Q118" s="49">
        <f t="shared" si="73"/>
        <v>-14.625000000000021</v>
      </c>
      <c r="R118" s="686">
        <f t="shared" si="74"/>
        <v>0.80499999999999972</v>
      </c>
      <c r="S118" s="885"/>
      <c r="T118" s="226">
        <v>0.96458333333333302</v>
      </c>
      <c r="U118" s="226">
        <v>0.99236111111111081</v>
      </c>
      <c r="V118" s="227">
        <v>7</v>
      </c>
      <c r="W118" s="695">
        <f t="shared" si="70"/>
        <v>40.000000000000014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-292.50000000000045</v>
      </c>
      <c r="AG118" s="125">
        <f t="shared" si="62"/>
        <v>0.80499999999999972</v>
      </c>
      <c r="AH118" s="878"/>
    </row>
    <row r="119" spans="1:34" s="218" customFormat="1" ht="19.2" customHeight="1">
      <c r="A119" s="897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885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885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17.600000000000001</v>
      </c>
      <c r="K121" s="202">
        <v>1429</v>
      </c>
      <c r="L121" s="203">
        <v>81.629213966288276</v>
      </c>
      <c r="M121" s="202">
        <f t="shared" ref="M121:O121" si="78">AVERAGE(M109:M120)</f>
        <v>17.600000000000001</v>
      </c>
      <c r="N121" s="202">
        <f t="shared" si="78"/>
        <v>1239.2715730475968</v>
      </c>
      <c r="O121" s="203">
        <f t="shared" si="78"/>
        <v>70.9258193277484</v>
      </c>
      <c r="P121" s="48">
        <f t="shared" ref="P121:P130" si="79">M121-J121</f>
        <v>0</v>
      </c>
      <c r="Q121" s="49">
        <f t="shared" ref="Q121:Q130" si="80">O121-L121</f>
        <v>-10.703394638539876</v>
      </c>
      <c r="R121" s="172">
        <f t="shared" ref="R121:R130" si="81">O121/L121</f>
        <v>0.86887789164599538</v>
      </c>
      <c r="S121" s="893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1</v>
      </c>
      <c r="AE121" s="107">
        <f>SUM(AE109:AE120)</f>
        <v>0</v>
      </c>
      <c r="AF121" s="48">
        <f>N121-K121</f>
        <v>-189.7284269524032</v>
      </c>
      <c r="AG121" s="125">
        <f>N121/K121</f>
        <v>0.86722993215367161</v>
      </c>
      <c r="AH121" s="878"/>
    </row>
    <row r="122" spans="1:34" ht="19.2" customHeight="1">
      <c r="A122" s="900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1766</v>
      </c>
      <c r="H122" s="45">
        <f t="shared" ref="H122:H132" si="82">F122*G122</f>
        <v>103611.22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1376.1038961038953</v>
      </c>
      <c r="O122" s="237">
        <f t="shared" ref="O122:O130" si="84">N122/M122</f>
        <v>72.426520847573443</v>
      </c>
      <c r="P122" s="108">
        <f t="shared" si="79"/>
        <v>0</v>
      </c>
      <c r="Q122" s="182">
        <f t="shared" si="80"/>
        <v>-3.3629528366370778</v>
      </c>
      <c r="R122" s="109">
        <f t="shared" si="81"/>
        <v>0.95562770562770527</v>
      </c>
      <c r="S122" s="894">
        <f>R134</f>
        <v>0.91487917108839123</v>
      </c>
      <c r="T122" s="50">
        <v>0.5</v>
      </c>
      <c r="U122" s="50">
        <v>0.55347222222222225</v>
      </c>
      <c r="V122" s="227">
        <v>5</v>
      </c>
      <c r="W122" s="695">
        <f t="shared" si="70"/>
        <v>77.000000000000043</v>
      </c>
      <c r="X122" s="53"/>
      <c r="Y122" s="53"/>
      <c r="Z122" s="54"/>
      <c r="AA122" s="54"/>
      <c r="AB122" s="879"/>
      <c r="AC122" s="879"/>
      <c r="AD122" s="682"/>
      <c r="AE122" s="682"/>
      <c r="AF122" s="48">
        <f t="shared" si="61"/>
        <v>-63.896103896104705</v>
      </c>
      <c r="AG122" s="686">
        <f t="shared" si="62"/>
        <v>0.95562770562770505</v>
      </c>
      <c r="AH122" s="893">
        <f>AG134</f>
        <v>0.91597213456189031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2251</v>
      </c>
      <c r="H123" s="45">
        <f t="shared" si="82"/>
        <v>133979.52000000002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1286.2857142857151</v>
      </c>
      <c r="O123" s="86">
        <f t="shared" si="84"/>
        <v>61.251700680272151</v>
      </c>
      <c r="P123" s="54">
        <f t="shared" si="79"/>
        <v>0</v>
      </c>
      <c r="Q123" s="88">
        <f t="shared" si="80"/>
        <v>-4.7006802721087979</v>
      </c>
      <c r="R123" s="683">
        <f t="shared" si="81"/>
        <v>0.92872614749871141</v>
      </c>
      <c r="S123" s="894"/>
      <c r="T123" s="50">
        <v>0.55833333333333335</v>
      </c>
      <c r="U123" s="50">
        <v>0.63124999999999998</v>
      </c>
      <c r="V123" s="227">
        <v>7</v>
      </c>
      <c r="W123" s="695">
        <f t="shared" si="70"/>
        <v>104.99999999999994</v>
      </c>
      <c r="X123" s="53"/>
      <c r="Y123" s="53"/>
      <c r="Z123" s="54"/>
      <c r="AA123" s="54"/>
      <c r="AB123" s="879"/>
      <c r="AC123" s="879"/>
      <c r="AD123" s="682"/>
      <c r="AE123" s="682"/>
      <c r="AF123" s="48">
        <f t="shared" si="61"/>
        <v>-98.71428571428487</v>
      </c>
      <c r="AG123" s="686">
        <f t="shared" si="62"/>
        <v>0.9287261474987113</v>
      </c>
      <c r="AH123" s="894"/>
    </row>
    <row r="124" spans="1:34" ht="19.2" customHeight="1">
      <c r="A124" s="900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1694.6999999999998</v>
      </c>
      <c r="H124" s="45">
        <f t="shared" si="82"/>
        <v>84582.476999999984</v>
      </c>
      <c r="I124" s="238"/>
      <c r="J124" s="46">
        <v>17</v>
      </c>
      <c r="K124" s="44">
        <v>1565</v>
      </c>
      <c r="L124" s="47">
        <v>92.058823529411768</v>
      </c>
      <c r="M124" s="696">
        <v>17</v>
      </c>
      <c r="N124" s="174">
        <f t="shared" si="83"/>
        <v>1452.5999999999983</v>
      </c>
      <c r="O124" s="237">
        <f t="shared" si="84"/>
        <v>85.447058823529318</v>
      </c>
      <c r="P124" s="108">
        <f t="shared" si="79"/>
        <v>0</v>
      </c>
      <c r="Q124" s="182">
        <f t="shared" si="80"/>
        <v>-6.6117647058824502</v>
      </c>
      <c r="R124" s="109">
        <f t="shared" si="81"/>
        <v>0.92817891373801809</v>
      </c>
      <c r="S124" s="901"/>
      <c r="T124" s="50">
        <v>0.6465277777777777</v>
      </c>
      <c r="U124" s="50">
        <v>0.69513888888888886</v>
      </c>
      <c r="V124" s="227">
        <v>22</v>
      </c>
      <c r="W124" s="695">
        <f t="shared" si="70"/>
        <v>70.000000000000071</v>
      </c>
      <c r="X124" s="188">
        <v>0.63541666666666663</v>
      </c>
      <c r="Y124" s="188">
        <v>0.64583333333333337</v>
      </c>
      <c r="Z124" s="54"/>
      <c r="AA124" s="54"/>
      <c r="AB124" s="879"/>
      <c r="AC124" s="879"/>
      <c r="AD124" s="682"/>
      <c r="AE124" s="682"/>
      <c r="AF124" s="108">
        <f t="shared" si="61"/>
        <v>-112.40000000000168</v>
      </c>
      <c r="AG124" s="109">
        <f t="shared" si="62"/>
        <v>0.92817891373801809</v>
      </c>
      <c r="AH124" s="894"/>
    </row>
    <row r="125" spans="1:34" ht="19.2" customHeight="1">
      <c r="A125" s="900"/>
      <c r="B125" s="130" t="s">
        <v>129</v>
      </c>
      <c r="C125" s="97"/>
      <c r="D125" s="42" t="s">
        <v>210</v>
      </c>
      <c r="E125" s="43"/>
      <c r="F125" s="355">
        <v>44.3</v>
      </c>
      <c r="G125" s="44">
        <v>1033.5</v>
      </c>
      <c r="H125" s="45">
        <f t="shared" si="82"/>
        <v>45784.049999999996</v>
      </c>
      <c r="I125" s="684"/>
      <c r="J125" s="46">
        <v>18</v>
      </c>
      <c r="K125" s="44">
        <v>1565</v>
      </c>
      <c r="L125" s="47">
        <v>86.944444444444443</v>
      </c>
      <c r="M125" s="696">
        <v>18</v>
      </c>
      <c r="N125" s="174">
        <f t="shared" si="83"/>
        <v>1442.0930232558137</v>
      </c>
      <c r="O125" s="237">
        <f t="shared" si="84"/>
        <v>80.11627906976743</v>
      </c>
      <c r="P125" s="108">
        <f t="shared" si="79"/>
        <v>0</v>
      </c>
      <c r="Q125" s="182">
        <f t="shared" si="80"/>
        <v>-6.8281653746770132</v>
      </c>
      <c r="R125" s="109">
        <f t="shared" si="81"/>
        <v>0.92146519057879472</v>
      </c>
      <c r="S125" s="901"/>
      <c r="T125" s="50">
        <v>0.7</v>
      </c>
      <c r="U125" s="50">
        <v>0.72986111111111107</v>
      </c>
      <c r="V125" s="227">
        <v>7</v>
      </c>
      <c r="W125" s="695">
        <f t="shared" si="70"/>
        <v>43.000000000000007</v>
      </c>
      <c r="X125" s="64"/>
      <c r="Y125" s="64"/>
      <c r="Z125" s="54"/>
      <c r="AA125" s="54"/>
      <c r="AB125" s="879"/>
      <c r="AC125" s="879"/>
      <c r="AD125" s="682"/>
      <c r="AE125" s="682"/>
      <c r="AF125" s="48">
        <f t="shared" si="61"/>
        <v>-122.9069767441863</v>
      </c>
      <c r="AG125" s="686">
        <f t="shared" si="62"/>
        <v>0.92146519057879472</v>
      </c>
      <c r="AH125" s="895"/>
    </row>
    <row r="126" spans="1:34" ht="19.2" customHeight="1">
      <c r="A126" s="900"/>
      <c r="B126" s="130" t="s">
        <v>132</v>
      </c>
      <c r="C126" s="682"/>
      <c r="D126" s="404" t="s">
        <v>84</v>
      </c>
      <c r="E126" s="177"/>
      <c r="F126" s="355">
        <v>56.79</v>
      </c>
      <c r="G126" s="57">
        <v>1470</v>
      </c>
      <c r="H126" s="45">
        <f t="shared" si="82"/>
        <v>83481.3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1445.9016393442637</v>
      </c>
      <c r="O126" s="86">
        <f t="shared" si="84"/>
        <v>80.32786885245909</v>
      </c>
      <c r="P126" s="54">
        <f t="shared" si="79"/>
        <v>0</v>
      </c>
      <c r="Q126" s="88">
        <f t="shared" si="80"/>
        <v>-10.561020036429795</v>
      </c>
      <c r="R126" s="683">
        <f t="shared" si="81"/>
        <v>0.88380295803439102</v>
      </c>
      <c r="S126" s="901"/>
      <c r="T126" s="50">
        <v>0.77013888888888882</v>
      </c>
      <c r="U126" s="50">
        <v>0.81249999999999989</v>
      </c>
      <c r="V126" s="227">
        <v>5</v>
      </c>
      <c r="W126" s="695">
        <f t="shared" si="70"/>
        <v>60.999999999999943</v>
      </c>
      <c r="X126" s="64"/>
      <c r="Y126" s="64"/>
      <c r="Z126" s="54"/>
      <c r="AA126" s="54"/>
      <c r="AB126" s="879"/>
      <c r="AC126" s="879"/>
      <c r="AD126" s="682"/>
      <c r="AE126" s="682"/>
      <c r="AF126" s="108">
        <f t="shared" si="61"/>
        <v>-190.09836065573631</v>
      </c>
      <c r="AG126" s="109">
        <f t="shared" si="62"/>
        <v>0.88380295803439102</v>
      </c>
      <c r="AH126" s="895"/>
    </row>
    <row r="127" spans="1:34" ht="19.2" customHeight="1">
      <c r="A127" s="900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1073</v>
      </c>
      <c r="H127" s="45">
        <f t="shared" si="82"/>
        <v>61021.509999999995</v>
      </c>
      <c r="I127" s="221"/>
      <c r="J127" s="46">
        <v>18</v>
      </c>
      <c r="K127" s="44">
        <v>1636</v>
      </c>
      <c r="L127" s="47">
        <v>90.888888888888886</v>
      </c>
      <c r="M127" s="696">
        <v>18</v>
      </c>
      <c r="N127" s="57">
        <f t="shared" si="83"/>
        <v>1430.6666666666667</v>
      </c>
      <c r="O127" s="86">
        <f t="shared" si="84"/>
        <v>79.481481481481481</v>
      </c>
      <c r="P127" s="54">
        <f t="shared" si="79"/>
        <v>0</v>
      </c>
      <c r="Q127" s="88">
        <f t="shared" si="80"/>
        <v>-11.407407407407405</v>
      </c>
      <c r="R127" s="683">
        <f t="shared" si="81"/>
        <v>0.87449062754686224</v>
      </c>
      <c r="S127" s="901"/>
      <c r="T127" s="50">
        <v>0.81736111111111098</v>
      </c>
      <c r="U127" s="50">
        <v>0.84861111111111098</v>
      </c>
      <c r="V127" s="684">
        <v>7</v>
      </c>
      <c r="W127" s="695">
        <f t="shared" si="70"/>
        <v>45</v>
      </c>
      <c r="X127" s="64"/>
      <c r="Y127" s="64"/>
      <c r="Z127" s="54"/>
      <c r="AA127" s="54"/>
      <c r="AB127" s="879"/>
      <c r="AC127" s="879"/>
      <c r="AD127" s="682"/>
      <c r="AE127" s="682"/>
      <c r="AF127" s="108">
        <f t="shared" si="61"/>
        <v>-205.33333333333326</v>
      </c>
      <c r="AG127" s="109">
        <f t="shared" si="62"/>
        <v>0.87449062754686235</v>
      </c>
      <c r="AH127" s="895"/>
    </row>
    <row r="128" spans="1:34" ht="19.2" customHeight="1">
      <c r="A128" s="900"/>
      <c r="B128" s="130" t="s">
        <v>132</v>
      </c>
      <c r="C128" s="157"/>
      <c r="D128" s="59" t="s">
        <v>86</v>
      </c>
      <c r="E128" s="83"/>
      <c r="F128" s="355">
        <v>47.6</v>
      </c>
      <c r="G128" s="57">
        <v>1414</v>
      </c>
      <c r="H128" s="45">
        <f t="shared" si="82"/>
        <v>67306.400000000009</v>
      </c>
      <c r="I128" s="68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1368.3870967741948</v>
      </c>
      <c r="O128" s="86">
        <f t="shared" si="84"/>
        <v>72.020373514431299</v>
      </c>
      <c r="P128" s="54">
        <f t="shared" si="79"/>
        <v>0</v>
      </c>
      <c r="Q128" s="88">
        <f t="shared" si="80"/>
        <v>-3.7691001697792217</v>
      </c>
      <c r="R128" s="683">
        <f t="shared" si="81"/>
        <v>0.9502688172043019</v>
      </c>
      <c r="S128" s="901"/>
      <c r="T128" s="50">
        <v>0.85416666666666652</v>
      </c>
      <c r="U128" s="50">
        <v>0.89722222222222203</v>
      </c>
      <c r="V128" s="684">
        <v>8</v>
      </c>
      <c r="W128" s="695">
        <f t="shared" si="70"/>
        <v>61.999999999999943</v>
      </c>
      <c r="X128" s="64"/>
      <c r="Y128" s="64"/>
      <c r="Z128" s="54"/>
      <c r="AA128" s="54"/>
      <c r="AB128" s="879"/>
      <c r="AC128" s="879"/>
      <c r="AD128" s="682"/>
      <c r="AE128" s="682"/>
      <c r="AF128" s="48">
        <f t="shared" si="61"/>
        <v>-71.612903225805212</v>
      </c>
      <c r="AG128" s="686">
        <f t="shared" si="62"/>
        <v>0.9502688172043019</v>
      </c>
      <c r="AH128" s="895"/>
    </row>
    <row r="129" spans="1:34" ht="19.2" customHeight="1">
      <c r="A129" s="900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682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1406.7857142857154</v>
      </c>
      <c r="O129" s="86">
        <f t="shared" si="84"/>
        <v>78.154761904761969</v>
      </c>
      <c r="P129" s="54">
        <f t="shared" si="79"/>
        <v>0</v>
      </c>
      <c r="Q129" s="88">
        <f t="shared" si="80"/>
        <v>-5.1785714285713595</v>
      </c>
      <c r="R129" s="683">
        <f t="shared" si="81"/>
        <v>0.93785714285714372</v>
      </c>
      <c r="S129" s="901"/>
      <c r="T129" s="50">
        <v>0.9131944444444442</v>
      </c>
      <c r="U129" s="50">
        <v>0.95208333333333306</v>
      </c>
      <c r="V129" s="684">
        <v>23</v>
      </c>
      <c r="W129" s="695">
        <f t="shared" si="70"/>
        <v>55.999999999999957</v>
      </c>
      <c r="X129" s="64">
        <v>0.90138888888888891</v>
      </c>
      <c r="Y129" s="64">
        <v>0.91249999999999998</v>
      </c>
      <c r="Z129" s="54"/>
      <c r="AA129" s="54"/>
      <c r="AB129" s="879"/>
      <c r="AC129" s="879"/>
      <c r="AD129" s="682"/>
      <c r="AE129" s="682"/>
      <c r="AF129" s="108">
        <f t="shared" si="61"/>
        <v>-93.214285714284642</v>
      </c>
      <c r="AG129" s="109">
        <f t="shared" si="62"/>
        <v>0.93785714285714361</v>
      </c>
      <c r="AH129" s="895"/>
    </row>
    <row r="130" spans="1:34" ht="19.2" customHeight="1">
      <c r="A130" s="900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1267</v>
      </c>
      <c r="H130" s="45">
        <f t="shared" si="82"/>
        <v>73701.39</v>
      </c>
      <c r="I130" s="682"/>
      <c r="J130" s="46">
        <v>16</v>
      </c>
      <c r="K130" s="44">
        <v>1636</v>
      </c>
      <c r="L130" s="47">
        <v>102.25</v>
      </c>
      <c r="M130" s="693">
        <v>16</v>
      </c>
      <c r="N130" s="57">
        <f t="shared" si="83"/>
        <v>1434.3396226415102</v>
      </c>
      <c r="O130" s="86">
        <f t="shared" si="84"/>
        <v>89.646226415094389</v>
      </c>
      <c r="P130" s="54">
        <f t="shared" si="79"/>
        <v>0</v>
      </c>
      <c r="Q130" s="88">
        <f t="shared" si="80"/>
        <v>-12.603773584905611</v>
      </c>
      <c r="R130" s="683">
        <f t="shared" si="81"/>
        <v>0.87673571066106981</v>
      </c>
      <c r="S130" s="901"/>
      <c r="T130" s="50">
        <v>0.95694444444444415</v>
      </c>
      <c r="U130" s="50">
        <v>0.99374999999999969</v>
      </c>
      <c r="V130" s="684">
        <v>7</v>
      </c>
      <c r="W130" s="695">
        <f t="shared" si="70"/>
        <v>52.999999999999972</v>
      </c>
      <c r="X130" s="64"/>
      <c r="Y130" s="64"/>
      <c r="Z130" s="54"/>
      <c r="AA130" s="54"/>
      <c r="AB130" s="879"/>
      <c r="AC130" s="879"/>
      <c r="AD130" s="682"/>
      <c r="AE130" s="682"/>
      <c r="AF130" s="108">
        <f t="shared" si="61"/>
        <v>-201.66037735848977</v>
      </c>
      <c r="AG130" s="109">
        <f t="shared" si="62"/>
        <v>0.87673571066106981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901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879"/>
      <c r="AC131" s="879"/>
      <c r="AD131" s="682"/>
      <c r="AE131" s="682"/>
      <c r="AF131" s="48">
        <f t="shared" si="61"/>
        <v>0</v>
      </c>
      <c r="AG131" s="686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901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879"/>
      <c r="AC132" s="879"/>
      <c r="AD132" s="682"/>
      <c r="AE132" s="682"/>
      <c r="AF132" s="65"/>
      <c r="AG132" s="687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901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682"/>
      <c r="AE133" s="682"/>
      <c r="AF133" s="65"/>
      <c r="AG133" s="687"/>
      <c r="AH133" s="895"/>
    </row>
    <row r="134" spans="1:34" ht="19.2" customHeight="1">
      <c r="A134" s="900"/>
      <c r="B134" s="168">
        <v>0</v>
      </c>
      <c r="C134" s="100" t="s">
        <v>1479</v>
      </c>
      <c r="D134" s="875" t="s">
        <v>1460</v>
      </c>
      <c r="E134" s="875"/>
      <c r="F134" s="365"/>
      <c r="G134" s="101"/>
      <c r="H134" s="102"/>
      <c r="I134" s="241"/>
      <c r="J134" s="242">
        <v>18.222222222222221</v>
      </c>
      <c r="K134" s="242">
        <v>1533.6666666666667</v>
      </c>
      <c r="L134" s="243">
        <v>84.877300822863262</v>
      </c>
      <c r="M134" s="242">
        <f t="shared" ref="M134:O134" si="85">AVERAGE(M122:M133)</f>
        <v>18.222222222222221</v>
      </c>
      <c r="N134" s="242">
        <f t="shared" si="85"/>
        <v>1404.7959303730859</v>
      </c>
      <c r="O134" s="243">
        <f t="shared" si="85"/>
        <v>77.652474621041165</v>
      </c>
      <c r="P134" s="51">
        <f t="shared" ref="P134:P144" si="86">M134-J134</f>
        <v>0</v>
      </c>
      <c r="Q134" s="139">
        <f t="shared" ref="Q134:Q144" si="87">O134-L134</f>
        <v>-7.224826201822097</v>
      </c>
      <c r="R134" s="244">
        <f t="shared" ref="R134:R144" si="88">O134/L134</f>
        <v>0.91487917108839123</v>
      </c>
      <c r="S134" s="894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0</v>
      </c>
      <c r="AE134" s="107">
        <f>SUM(AE122:AE133)</f>
        <v>0</v>
      </c>
      <c r="AF134" s="48">
        <f t="shared" si="61"/>
        <v>-128.87073629358088</v>
      </c>
      <c r="AG134" s="686">
        <f t="shared" si="62"/>
        <v>0.91597213456189031</v>
      </c>
      <c r="AH134" s="895"/>
    </row>
    <row r="135" spans="1:34" ht="19.2" customHeight="1">
      <c r="A135" s="881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2179.2000000000003</v>
      </c>
      <c r="H135" s="245">
        <f t="shared" ref="H135:H146" si="89">F135*G135</f>
        <v>117872.92800000003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1421.2173913043493</v>
      </c>
      <c r="O135" s="115">
        <f t="shared" ref="O135:O144" si="91">N135/M135</f>
        <v>83.601023017902904</v>
      </c>
      <c r="P135" s="54">
        <f t="shared" si="86"/>
        <v>1</v>
      </c>
      <c r="Q135" s="88">
        <f t="shared" si="87"/>
        <v>-10.148976982097096</v>
      </c>
      <c r="R135" s="683">
        <f t="shared" si="88"/>
        <v>0.89174424552429765</v>
      </c>
      <c r="S135" s="885">
        <f>R147</f>
        <v>0.90920926432448079</v>
      </c>
      <c r="T135" s="246">
        <v>0.45833333333333331</v>
      </c>
      <c r="U135" s="50">
        <v>0.52222222222222214</v>
      </c>
      <c r="V135" s="142">
        <v>5</v>
      </c>
      <c r="W135" s="247">
        <f t="shared" ref="W135:W147" si="92">(U135-T135)*24*60</f>
        <v>91.999999999999915</v>
      </c>
      <c r="X135" s="53"/>
      <c r="Y135" s="53"/>
      <c r="Z135" s="54"/>
      <c r="AA135" s="54"/>
      <c r="AB135" s="879"/>
      <c r="AC135" s="879"/>
      <c r="AD135" s="682"/>
      <c r="AE135" s="682"/>
      <c r="AF135" s="116">
        <f t="shared" si="61"/>
        <v>-78.782608695650651</v>
      </c>
      <c r="AG135" s="120">
        <f t="shared" si="62"/>
        <v>0.94747826086956621</v>
      </c>
      <c r="AH135" s="878">
        <f>AG147</f>
        <v>0.92701550332959226</v>
      </c>
    </row>
    <row r="136" spans="1:34" ht="19.2" customHeight="1">
      <c r="A136" s="882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1894</v>
      </c>
      <c r="H136" s="84">
        <f t="shared" si="89"/>
        <v>109350.09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1385.853658536585</v>
      </c>
      <c r="O136" s="86">
        <f t="shared" si="91"/>
        <v>86.615853658536565</v>
      </c>
      <c r="P136" s="54">
        <f t="shared" si="86"/>
        <v>0</v>
      </c>
      <c r="Q136" s="88">
        <f t="shared" si="87"/>
        <v>-11.196646341463435</v>
      </c>
      <c r="R136" s="683">
        <f t="shared" si="88"/>
        <v>0.88552949427257832</v>
      </c>
      <c r="S136" s="885"/>
      <c r="T136" s="246">
        <v>0.52708333333333324</v>
      </c>
      <c r="U136" s="50">
        <v>0.5840277777777777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879"/>
      <c r="AC136" s="879"/>
      <c r="AD136" s="682">
        <v>1</v>
      </c>
      <c r="AE136" s="682"/>
      <c r="AF136" s="48">
        <f t="shared" si="61"/>
        <v>-179.14634146341496</v>
      </c>
      <c r="AG136" s="125">
        <f t="shared" si="62"/>
        <v>0.88552949427257832</v>
      </c>
      <c r="AH136" s="878"/>
    </row>
    <row r="137" spans="1:34" ht="19.2" customHeight="1">
      <c r="A137" s="882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1683</v>
      </c>
      <c r="H137" s="84">
        <f t="shared" si="89"/>
        <v>85277.61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1402.4999999999989</v>
      </c>
      <c r="O137" s="86">
        <f t="shared" si="91"/>
        <v>77.9166666666666</v>
      </c>
      <c r="P137" s="54">
        <f t="shared" si="86"/>
        <v>0</v>
      </c>
      <c r="Q137" s="88">
        <f t="shared" si="87"/>
        <v>-5.4166666666667282</v>
      </c>
      <c r="R137" s="683">
        <f t="shared" si="88"/>
        <v>0.93499999999999928</v>
      </c>
      <c r="S137" s="885"/>
      <c r="T137" s="50">
        <v>0.59930555555555542</v>
      </c>
      <c r="U137" s="50">
        <v>0.64930555555555547</v>
      </c>
      <c r="V137" s="249">
        <v>22</v>
      </c>
      <c r="W137" s="247">
        <f t="shared" si="92"/>
        <v>72.000000000000057</v>
      </c>
      <c r="X137" s="53">
        <v>0.58888888888888891</v>
      </c>
      <c r="Y137" s="53">
        <v>0.59861111111111109</v>
      </c>
      <c r="Z137" s="54"/>
      <c r="AA137" s="54"/>
      <c r="AB137" s="879"/>
      <c r="AC137" s="879"/>
      <c r="AD137" s="682"/>
      <c r="AE137" s="682"/>
      <c r="AF137" s="48">
        <f t="shared" si="61"/>
        <v>-97.500000000001137</v>
      </c>
      <c r="AG137" s="125">
        <f t="shared" si="62"/>
        <v>0.93499999999999928</v>
      </c>
      <c r="AH137" s="878"/>
    </row>
    <row r="138" spans="1:34" ht="19.2" customHeight="1">
      <c r="A138" s="882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1518</v>
      </c>
      <c r="H138" s="84">
        <f t="shared" si="89"/>
        <v>80863.86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1401.2307692307709</v>
      </c>
      <c r="O138" s="86">
        <f t="shared" si="91"/>
        <v>87.57692307692318</v>
      </c>
      <c r="P138" s="54">
        <f t="shared" si="86"/>
        <v>0</v>
      </c>
      <c r="Q138" s="88">
        <f t="shared" si="87"/>
        <v>-6.1730769230768203</v>
      </c>
      <c r="R138" s="688">
        <f t="shared" si="88"/>
        <v>0.93415384615384722</v>
      </c>
      <c r="S138" s="885"/>
      <c r="T138" s="50">
        <v>0.65416666666666656</v>
      </c>
      <c r="U138" s="50">
        <v>0.6993055555555554</v>
      </c>
      <c r="V138" s="249">
        <v>7</v>
      </c>
      <c r="W138" s="247">
        <f t="shared" si="92"/>
        <v>64.999999999999929</v>
      </c>
      <c r="X138" s="53"/>
      <c r="Y138" s="53"/>
      <c r="Z138" s="54"/>
      <c r="AA138" s="54"/>
      <c r="AB138" s="879"/>
      <c r="AC138" s="879"/>
      <c r="AD138" s="682"/>
      <c r="AE138" s="682"/>
      <c r="AF138" s="48">
        <f t="shared" si="61"/>
        <v>-98.769230769229125</v>
      </c>
      <c r="AG138" s="125">
        <f t="shared" si="62"/>
        <v>0.93415384615384722</v>
      </c>
      <c r="AH138" s="878"/>
    </row>
    <row r="139" spans="1:34" ht="19.2" customHeight="1">
      <c r="A139" s="882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1486</v>
      </c>
      <c r="H139" s="84">
        <f t="shared" si="89"/>
        <v>75756.28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1371.6923076923092</v>
      </c>
      <c r="O139" s="86">
        <f t="shared" si="91"/>
        <v>68.584615384615461</v>
      </c>
      <c r="P139" s="54">
        <f t="shared" si="86"/>
        <v>0</v>
      </c>
      <c r="Q139" s="88">
        <f t="shared" si="87"/>
        <v>-3.4153846153845393</v>
      </c>
      <c r="R139" s="683">
        <f t="shared" si="88"/>
        <v>0.95256410256410362</v>
      </c>
      <c r="S139" s="885"/>
      <c r="T139" s="50">
        <v>0.73958333333333315</v>
      </c>
      <c r="U139" s="50">
        <v>0.78472222222222199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879"/>
      <c r="AC139" s="879"/>
      <c r="AD139" s="682"/>
      <c r="AE139" s="682"/>
      <c r="AF139" s="48">
        <f t="shared" si="61"/>
        <v>-68.307692307690786</v>
      </c>
      <c r="AG139" s="125">
        <f t="shared" si="62"/>
        <v>0.95256410256410362</v>
      </c>
      <c r="AH139" s="878"/>
    </row>
    <row r="140" spans="1:34" ht="19.2" customHeight="1">
      <c r="A140" s="883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922</v>
      </c>
      <c r="H140" s="84">
        <f t="shared" si="89"/>
        <v>46717.74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1382.9999999999993</v>
      </c>
      <c r="O140" s="86">
        <f t="shared" si="91"/>
        <v>81.352941176470551</v>
      </c>
      <c r="P140" s="54">
        <f t="shared" si="86"/>
        <v>0</v>
      </c>
      <c r="Q140" s="88">
        <f t="shared" si="87"/>
        <v>-6.8823529411765065</v>
      </c>
      <c r="R140" s="683">
        <f t="shared" si="88"/>
        <v>0.9219999999999996</v>
      </c>
      <c r="S140" s="886"/>
      <c r="T140" s="63">
        <v>0.78958333333333308</v>
      </c>
      <c r="U140" s="252">
        <v>0.81736111111111087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879"/>
      <c r="AC140" s="879"/>
      <c r="AD140" s="682"/>
      <c r="AE140" s="682"/>
      <c r="AF140" s="48">
        <f t="shared" si="61"/>
        <v>-117.00000000000068</v>
      </c>
      <c r="AG140" s="125">
        <f t="shared" si="62"/>
        <v>0.9219999999999996</v>
      </c>
      <c r="AH140" s="878"/>
    </row>
    <row r="141" spans="1:34" ht="19.2" customHeight="1">
      <c r="A141" s="883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1888</v>
      </c>
      <c r="H141" s="84">
        <f t="shared" si="89"/>
        <v>96136.960000000006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1332.705882352941</v>
      </c>
      <c r="O141" s="86">
        <f t="shared" si="91"/>
        <v>70.1424148606811</v>
      </c>
      <c r="P141" s="54">
        <f t="shared" si="86"/>
        <v>0</v>
      </c>
      <c r="Q141" s="88">
        <f t="shared" si="87"/>
        <v>-5.6470588235294201</v>
      </c>
      <c r="R141" s="683">
        <f t="shared" si="88"/>
        <v>0.9254901960784313</v>
      </c>
      <c r="S141" s="886"/>
      <c r="T141" s="63">
        <v>0.83194444444444415</v>
      </c>
      <c r="U141" s="252">
        <v>0.89097222222222194</v>
      </c>
      <c r="V141" s="55">
        <v>21</v>
      </c>
      <c r="W141" s="247">
        <f t="shared" si="92"/>
        <v>85.000000000000014</v>
      </c>
      <c r="X141" s="53">
        <v>0.8222222222222223</v>
      </c>
      <c r="Y141" s="53">
        <v>0.8305555555555556</v>
      </c>
      <c r="Z141" s="54"/>
      <c r="AA141" s="54"/>
      <c r="AB141" s="879"/>
      <c r="AC141" s="879"/>
      <c r="AD141" s="682"/>
      <c r="AE141" s="682"/>
      <c r="AF141" s="48">
        <f t="shared" si="61"/>
        <v>-107.29411764705901</v>
      </c>
      <c r="AG141" s="125">
        <f t="shared" si="62"/>
        <v>0.92549019607843119</v>
      </c>
      <c r="AH141" s="878"/>
    </row>
    <row r="142" spans="1:34" ht="19.2" customHeight="1">
      <c r="A142" s="883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850</v>
      </c>
      <c r="H142" s="84">
        <f t="shared" si="89"/>
        <v>44931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1342.1052631578937</v>
      </c>
      <c r="O142" s="86">
        <f t="shared" si="91"/>
        <v>70.637119113573348</v>
      </c>
      <c r="P142" s="54">
        <f t="shared" si="86"/>
        <v>1</v>
      </c>
      <c r="Q142" s="88">
        <f t="shared" si="87"/>
        <v>-12.69621421975998</v>
      </c>
      <c r="R142" s="683">
        <f t="shared" si="88"/>
        <v>0.84764542936288023</v>
      </c>
      <c r="S142" s="886"/>
      <c r="T142" s="63">
        <v>0.89583333333333304</v>
      </c>
      <c r="U142" s="252">
        <v>0.92222222222222194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879"/>
      <c r="AC142" s="879"/>
      <c r="AD142" s="682"/>
      <c r="AE142" s="682"/>
      <c r="AF142" s="48">
        <f t="shared" si="61"/>
        <v>-157.89473684210634</v>
      </c>
      <c r="AG142" s="125">
        <f t="shared" si="62"/>
        <v>0.89473684210526239</v>
      </c>
      <c r="AH142" s="878"/>
    </row>
    <row r="143" spans="1:34" ht="19.2" customHeight="1">
      <c r="A143" s="883"/>
      <c r="B143" s="684" t="s">
        <v>132</v>
      </c>
      <c r="C143" s="255"/>
      <c r="D143" s="82" t="s">
        <v>90</v>
      </c>
      <c r="E143" s="83"/>
      <c r="F143" s="355">
        <v>50.67</v>
      </c>
      <c r="G143" s="57">
        <v>873</v>
      </c>
      <c r="H143" s="84">
        <f t="shared" si="89"/>
        <v>44234.91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1343.0769230769224</v>
      </c>
      <c r="O143" s="86">
        <f t="shared" si="91"/>
        <v>79.004524886877789</v>
      </c>
      <c r="P143" s="54">
        <f t="shared" si="86"/>
        <v>0</v>
      </c>
      <c r="Q143" s="88">
        <f t="shared" si="87"/>
        <v>-5.701357466063385</v>
      </c>
      <c r="R143" s="683">
        <f t="shared" si="88"/>
        <v>0.93269230769230727</v>
      </c>
      <c r="S143" s="886"/>
      <c r="T143" s="63">
        <v>0.92708333333333304</v>
      </c>
      <c r="U143" s="252">
        <v>0.95416666666666639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879"/>
      <c r="AC143" s="879"/>
      <c r="AD143" s="682"/>
      <c r="AE143" s="682"/>
      <c r="AF143" s="48">
        <f t="shared" si="61"/>
        <v>-96.923076923077588</v>
      </c>
      <c r="AG143" s="125">
        <f t="shared" si="62"/>
        <v>0.93269230769230727</v>
      </c>
      <c r="AH143" s="878"/>
    </row>
    <row r="144" spans="1:34" ht="19.2" customHeight="1">
      <c r="A144" s="883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1201</v>
      </c>
      <c r="H144" s="84">
        <f t="shared" si="89"/>
        <v>60638.490000000005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1359.6226415094347</v>
      </c>
      <c r="O144" s="86">
        <f t="shared" si="91"/>
        <v>90.641509433962312</v>
      </c>
      <c r="P144" s="54">
        <f t="shared" si="86"/>
        <v>1</v>
      </c>
      <c r="Q144" s="88">
        <f t="shared" si="87"/>
        <v>-12.215633423180549</v>
      </c>
      <c r="R144" s="683">
        <f t="shared" si="88"/>
        <v>0.88123689727463361</v>
      </c>
      <c r="S144" s="886"/>
      <c r="T144" s="63">
        <v>0.95902777777777748</v>
      </c>
      <c r="U144" s="252">
        <v>0.99583333333333302</v>
      </c>
      <c r="V144" s="55">
        <v>7</v>
      </c>
      <c r="W144" s="247">
        <f t="shared" si="92"/>
        <v>52.999999999999972</v>
      </c>
      <c r="X144" s="53"/>
      <c r="Y144" s="53"/>
      <c r="Z144" s="54"/>
      <c r="AA144" s="54"/>
      <c r="AB144" s="879"/>
      <c r="AC144" s="879"/>
      <c r="AD144" s="682"/>
      <c r="AE144" s="682"/>
      <c r="AF144" s="48">
        <f t="shared" si="61"/>
        <v>-80.377358490565257</v>
      </c>
      <c r="AG144" s="125">
        <f t="shared" si="62"/>
        <v>0.94418238993710746</v>
      </c>
      <c r="AH144" s="878"/>
    </row>
    <row r="145" spans="1:34" ht="19.2" customHeight="1">
      <c r="A145" s="883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682"/>
      <c r="AE145" s="682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682"/>
      <c r="AE146" s="682"/>
      <c r="AF146" s="54"/>
      <c r="AG146" s="683"/>
      <c r="AH146" s="878"/>
    </row>
    <row r="147" spans="1:34" ht="19.2" customHeight="1">
      <c r="A147" s="884"/>
      <c r="B147" s="257">
        <v>0</v>
      </c>
      <c r="C147" s="100" t="s">
        <v>1481</v>
      </c>
      <c r="D147" s="875" t="s">
        <v>1460</v>
      </c>
      <c r="E147" s="875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17.399999999999999</v>
      </c>
      <c r="N147" s="242">
        <f t="shared" si="93"/>
        <v>1374.3004836861205</v>
      </c>
      <c r="O147" s="243">
        <f t="shared" si="93"/>
        <v>79.607359127620981</v>
      </c>
      <c r="P147" s="51">
        <f t="shared" ref="P147:P151" si="94">M147-J147</f>
        <v>0.29999999999999716</v>
      </c>
      <c r="Q147" s="139">
        <f t="shared" ref="Q147:Q151" si="95">O147-L147</f>
        <v>-7.9493368402398517</v>
      </c>
      <c r="R147" s="258">
        <f t="shared" ref="R147:R151" si="96">O147/L147</f>
        <v>0.90920926432448079</v>
      </c>
      <c r="S147" s="887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-108.19951631387949</v>
      </c>
      <c r="AG147" s="259">
        <f t="shared" si="62"/>
        <v>0.92701550332959226</v>
      </c>
      <c r="AH147" s="878"/>
    </row>
    <row r="148" spans="1:34" ht="19.2" customHeight="1">
      <c r="A148" s="890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297</v>
      </c>
      <c r="H148" s="84">
        <f t="shared" ref="H148:H172" si="97">F148*G148</f>
        <v>16486.47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1272.8571428571474</v>
      </c>
      <c r="O148" s="47">
        <f t="shared" ref="O148:O151" si="99">N148/M148</f>
        <v>106.07142857142895</v>
      </c>
      <c r="P148" s="48">
        <f t="shared" si="94"/>
        <v>0</v>
      </c>
      <c r="Q148" s="49">
        <f t="shared" si="95"/>
        <v>-18.928571428571047</v>
      </c>
      <c r="R148" s="686">
        <f t="shared" si="96"/>
        <v>0.84857142857143164</v>
      </c>
      <c r="S148" s="891">
        <f>R160</f>
        <v>0.84702788504425419</v>
      </c>
      <c r="T148" s="246">
        <v>0.70833333333333337</v>
      </c>
      <c r="U148" s="50">
        <v>0.71805555555555556</v>
      </c>
      <c r="V148" s="684">
        <v>5</v>
      </c>
      <c r="W148" s="695">
        <f>(U148-T148)*24*60</f>
        <v>13.99999999999995</v>
      </c>
      <c r="X148" s="53"/>
      <c r="Y148" s="53"/>
      <c r="Z148" s="54"/>
      <c r="AA148" s="54"/>
      <c r="AB148" s="879"/>
      <c r="AC148" s="879"/>
      <c r="AD148" s="682"/>
      <c r="AE148" s="682"/>
      <c r="AF148" s="48">
        <f t="shared" si="61"/>
        <v>-227.14285714285256</v>
      </c>
      <c r="AG148" s="125">
        <f t="shared" si="62"/>
        <v>0.84857142857143164</v>
      </c>
      <c r="AH148" s="878">
        <f>AG160</f>
        <v>0.84785268717280859</v>
      </c>
    </row>
    <row r="149" spans="1:34" ht="19.2" customHeight="1">
      <c r="A149" s="890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1479</v>
      </c>
      <c r="H149" s="84">
        <f t="shared" si="97"/>
        <v>42255.03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1431.2903225806465</v>
      </c>
      <c r="O149" s="47">
        <f t="shared" si="99"/>
        <v>119.2741935483872</v>
      </c>
      <c r="P149" s="48">
        <f t="shared" si="94"/>
        <v>0</v>
      </c>
      <c r="Q149" s="49">
        <f t="shared" si="95"/>
        <v>-5.7258064516127973</v>
      </c>
      <c r="R149" s="686">
        <f t="shared" si="96"/>
        <v>0.95419354838709758</v>
      </c>
      <c r="S149" s="892"/>
      <c r="T149" s="246">
        <v>0.72291666666666665</v>
      </c>
      <c r="U149" s="50">
        <v>0.76597222222222217</v>
      </c>
      <c r="V149" s="684">
        <v>7</v>
      </c>
      <c r="W149" s="695">
        <f t="shared" ref="W149:W159" si="100">(U149-T149)*24*60</f>
        <v>61.999999999999943</v>
      </c>
      <c r="X149" s="53"/>
      <c r="Y149" s="53"/>
      <c r="Z149" s="54"/>
      <c r="AA149" s="54"/>
      <c r="AB149" s="879"/>
      <c r="AC149" s="879"/>
      <c r="AD149" s="682"/>
      <c r="AE149" s="682"/>
      <c r="AF149" s="48">
        <f t="shared" si="61"/>
        <v>-68.709677419353511</v>
      </c>
      <c r="AG149" s="125">
        <f t="shared" si="62"/>
        <v>0.95419354838709769</v>
      </c>
      <c r="AH149" s="880"/>
    </row>
    <row r="150" spans="1:34" ht="19.2" customHeight="1">
      <c r="A150" s="890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346</v>
      </c>
      <c r="H150" s="84">
        <f t="shared" si="97"/>
        <v>7065.3200000000006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1092.6315789473724</v>
      </c>
      <c r="O150" s="47">
        <f t="shared" si="99"/>
        <v>91.052631578947697</v>
      </c>
      <c r="P150" s="48">
        <f t="shared" si="94"/>
        <v>0</v>
      </c>
      <c r="Q150" s="49">
        <f t="shared" si="95"/>
        <v>-33.947368421052303</v>
      </c>
      <c r="R150" s="686">
        <f t="shared" si="96"/>
        <v>0.72842105263158152</v>
      </c>
      <c r="S150" s="892"/>
      <c r="T150" s="246">
        <v>0.77013888888888882</v>
      </c>
      <c r="U150" s="50">
        <v>0.78333333333333321</v>
      </c>
      <c r="V150" s="684">
        <v>6</v>
      </c>
      <c r="W150" s="695">
        <f t="shared" si="100"/>
        <v>18.999999999999932</v>
      </c>
      <c r="X150" s="216"/>
      <c r="Y150" s="216"/>
      <c r="Z150" s="217"/>
      <c r="AA150" s="217"/>
      <c r="AB150" s="879"/>
      <c r="AC150" s="879"/>
      <c r="AD150" s="682"/>
      <c r="AE150" s="682"/>
      <c r="AF150" s="48">
        <f t="shared" si="61"/>
        <v>-407.36842105262758</v>
      </c>
      <c r="AG150" s="125">
        <f t="shared" si="62"/>
        <v>0.72842105263158163</v>
      </c>
      <c r="AH150" s="880"/>
    </row>
    <row r="151" spans="1:34" s="218" customFormat="1" ht="19.2" customHeight="1">
      <c r="A151" s="890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1914</v>
      </c>
      <c r="H151" s="84">
        <f t="shared" si="97"/>
        <v>97728.840000000011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1290.3370786516853</v>
      </c>
      <c r="O151" s="47">
        <f t="shared" si="99"/>
        <v>80.646067415730329</v>
      </c>
      <c r="P151" s="48">
        <f t="shared" si="94"/>
        <v>0</v>
      </c>
      <c r="Q151" s="49">
        <f t="shared" si="95"/>
        <v>-13.103932584269671</v>
      </c>
      <c r="R151" s="686">
        <f t="shared" si="96"/>
        <v>0.86022471910112353</v>
      </c>
      <c r="S151" s="892"/>
      <c r="T151" s="246">
        <v>0.79930555555555549</v>
      </c>
      <c r="U151" s="50">
        <v>0.86111111111111105</v>
      </c>
      <c r="V151" s="684">
        <v>23</v>
      </c>
      <c r="W151" s="695">
        <f t="shared" si="100"/>
        <v>89</v>
      </c>
      <c r="X151" s="216">
        <v>0.78819444444444453</v>
      </c>
      <c r="Y151" s="216">
        <v>0.79861111111111116</v>
      </c>
      <c r="Z151" s="217"/>
      <c r="AA151" s="217"/>
      <c r="AB151" s="879"/>
      <c r="AC151" s="879"/>
      <c r="AD151" s="221"/>
      <c r="AE151" s="221"/>
      <c r="AF151" s="48">
        <f t="shared" si="61"/>
        <v>-209.66292134831474</v>
      </c>
      <c r="AG151" s="125">
        <f t="shared" si="62"/>
        <v>0.86022471910112353</v>
      </c>
      <c r="AH151" s="880"/>
    </row>
    <row r="152" spans="1:34" s="218" customFormat="1" ht="19.2" customHeight="1">
      <c r="A152" s="890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892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879"/>
      <c r="AC152" s="879"/>
      <c r="AD152" s="221"/>
      <c r="AE152" s="221"/>
      <c r="AF152" s="48">
        <f t="shared" si="61"/>
        <v>0</v>
      </c>
      <c r="AG152" s="125" t="e">
        <f t="shared" si="62"/>
        <v>#DIV/0!</v>
      </c>
      <c r="AH152" s="880"/>
    </row>
    <row r="153" spans="1:34" s="218" customFormat="1" ht="19.2" customHeight="1">
      <c r="A153" s="890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892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879"/>
      <c r="AC153" s="879"/>
      <c r="AD153" s="221"/>
      <c r="AE153" s="221"/>
      <c r="AF153" s="48">
        <f t="shared" si="61"/>
        <v>0</v>
      </c>
      <c r="AG153" s="125" t="e">
        <f t="shared" si="62"/>
        <v>#DIV/0!</v>
      </c>
      <c r="AH153" s="880"/>
    </row>
    <row r="154" spans="1:34" s="218" customFormat="1" ht="19.2" customHeight="1">
      <c r="A154" s="890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892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892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892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892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1483</v>
      </c>
      <c r="D160" s="888" t="s">
        <v>1460</v>
      </c>
      <c r="E160" s="889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1271.7790307592129</v>
      </c>
      <c r="O160" s="270">
        <f t="shared" si="101"/>
        <v>99.261080278623538</v>
      </c>
      <c r="P160" s="65">
        <f t="shared" ref="P160:P163" si="102">M160-J160</f>
        <v>0</v>
      </c>
      <c r="Q160" s="74">
        <f t="shared" ref="Q160:Q163" si="103">O160-L160</f>
        <v>-17.926419721376462</v>
      </c>
      <c r="R160" s="271">
        <f>O160/L160</f>
        <v>0.84702788504425419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0</v>
      </c>
      <c r="AE160" s="79">
        <f>SUM(AE148:AE159)</f>
        <v>0</v>
      </c>
      <c r="AF160" s="65">
        <f t="shared" si="61"/>
        <v>-228.2209692407871</v>
      </c>
      <c r="AG160" s="129">
        <f t="shared" si="62"/>
        <v>0.84785268717280859</v>
      </c>
      <c r="AH160" s="880"/>
    </row>
    <row r="161" spans="1:36" ht="19.2" customHeight="1">
      <c r="A161" s="877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3531</v>
      </c>
      <c r="H161" s="84">
        <f t="shared" ref="H161:H170" si="104">F161*G161</f>
        <v>120866.12999999999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7" si="105">G161/W161*60</f>
        <v>2140</v>
      </c>
      <c r="O161" s="86">
        <f t="shared" ref="O161:O167" si="106">N161/M161</f>
        <v>164.61538461538461</v>
      </c>
      <c r="P161" s="54">
        <f t="shared" si="102"/>
        <v>0</v>
      </c>
      <c r="Q161" s="88">
        <f t="shared" si="103"/>
        <v>-8.4615384615384528</v>
      </c>
      <c r="R161" s="683">
        <f t="shared" ref="R161:R163" si="107">O161/L161</f>
        <v>0.95111111111111113</v>
      </c>
      <c r="S161" s="878">
        <f>R173</f>
        <v>0.92398587361135109</v>
      </c>
      <c r="T161" s="89">
        <v>0.16666666666666666</v>
      </c>
      <c r="U161" s="89">
        <v>0.23541666666666666</v>
      </c>
      <c r="V161" s="682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879"/>
      <c r="AC161" s="879"/>
      <c r="AD161" s="682"/>
      <c r="AE161" s="682"/>
      <c r="AF161" s="54">
        <f t="shared" si="61"/>
        <v>-110</v>
      </c>
      <c r="AG161" s="683">
        <f t="shared" si="62"/>
        <v>0.95111111111111113</v>
      </c>
      <c r="AH161" s="878">
        <f>AG173</f>
        <v>0.92797074138352886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3484</v>
      </c>
      <c r="H162" s="84">
        <f t="shared" si="104"/>
        <v>119257.31999999999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2177.5</v>
      </c>
      <c r="O162" s="86">
        <f t="shared" si="106"/>
        <v>167.5</v>
      </c>
      <c r="P162" s="54">
        <f t="shared" si="102"/>
        <v>0</v>
      </c>
      <c r="Q162" s="88">
        <f t="shared" si="103"/>
        <v>-5.576923076923066</v>
      </c>
      <c r="R162" s="683">
        <f t="shared" si="107"/>
        <v>0.96777777777777785</v>
      </c>
      <c r="S162" s="878"/>
      <c r="T162" s="89">
        <v>0.24097222222222223</v>
      </c>
      <c r="U162" s="89">
        <v>0.30763888888888891</v>
      </c>
      <c r="V162" s="682">
        <v>8</v>
      </c>
      <c r="W162" s="90">
        <f t="shared" si="108"/>
        <v>96.000000000000014</v>
      </c>
      <c r="X162" s="96"/>
      <c r="Y162" s="96"/>
      <c r="Z162" s="54"/>
      <c r="AA162" s="54"/>
      <c r="AB162" s="879"/>
      <c r="AC162" s="879"/>
      <c r="AD162" s="682"/>
      <c r="AE162" s="682">
        <v>1</v>
      </c>
      <c r="AF162" s="54">
        <f t="shared" si="61"/>
        <v>-72.5</v>
      </c>
      <c r="AG162" s="683">
        <f t="shared" si="62"/>
        <v>0.96777777777777774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2143.2000000000003</v>
      </c>
      <c r="H163" s="84">
        <f t="shared" si="104"/>
        <v>76790.856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2179.5254237288127</v>
      </c>
      <c r="O163" s="86">
        <f t="shared" si="106"/>
        <v>198.13867488443751</v>
      </c>
      <c r="P163" s="54">
        <f t="shared" si="102"/>
        <v>0</v>
      </c>
      <c r="Q163" s="88">
        <f t="shared" si="103"/>
        <v>-6.4067796610170262</v>
      </c>
      <c r="R163" s="683">
        <f t="shared" si="107"/>
        <v>0.96867796610169454</v>
      </c>
      <c r="S163" s="878"/>
      <c r="T163" s="89">
        <v>0.32291666666666669</v>
      </c>
      <c r="U163" s="89">
        <v>0.36388888888888893</v>
      </c>
      <c r="V163" s="682">
        <v>22</v>
      </c>
      <c r="W163" s="90">
        <f t="shared" si="108"/>
        <v>59.000000000000028</v>
      </c>
      <c r="X163" s="96">
        <v>0.3125</v>
      </c>
      <c r="Y163" s="96">
        <v>0.32222222222222224</v>
      </c>
      <c r="Z163" s="54"/>
      <c r="AA163" s="54"/>
      <c r="AB163" s="879"/>
      <c r="AC163" s="879"/>
      <c r="AD163" s="682"/>
      <c r="AE163" s="682"/>
      <c r="AF163" s="54">
        <f t="shared" si="61"/>
        <v>-70.474576271187289</v>
      </c>
      <c r="AG163" s="683">
        <f t="shared" si="62"/>
        <v>0.96867796610169454</v>
      </c>
      <c r="AH163" s="878"/>
    </row>
    <row r="164" spans="1:36" ht="19.2" customHeight="1">
      <c r="A164" s="877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2186</v>
      </c>
      <c r="H164" s="84">
        <f t="shared" si="104"/>
        <v>77231.37999999999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2017.8461538461536</v>
      </c>
      <c r="O164" s="86">
        <f t="shared" si="106"/>
        <v>168.15384615384613</v>
      </c>
      <c r="P164" s="54">
        <f>M164-J164</f>
        <v>0</v>
      </c>
      <c r="Q164" s="88">
        <f>O164-L164</f>
        <v>-8.346153846153868</v>
      </c>
      <c r="R164" s="683">
        <f>O164/L164</f>
        <v>0.95271300937023307</v>
      </c>
      <c r="S164" s="878"/>
      <c r="T164" s="89">
        <v>0.36805555555555558</v>
      </c>
      <c r="U164" s="89">
        <v>0.41319444444444448</v>
      </c>
      <c r="V164" s="682">
        <v>6</v>
      </c>
      <c r="W164" s="90">
        <f t="shared" si="108"/>
        <v>65.000000000000014</v>
      </c>
      <c r="X164" s="96"/>
      <c r="Y164" s="96"/>
      <c r="Z164" s="54"/>
      <c r="AA164" s="54"/>
      <c r="AB164" s="879"/>
      <c r="AC164" s="879"/>
      <c r="AD164" s="682"/>
      <c r="AE164" s="682"/>
      <c r="AF164" s="54">
        <f>N164-K164</f>
        <v>-100.15384615384642</v>
      </c>
      <c r="AG164" s="683">
        <f>N164/K164</f>
        <v>0.95271300937023307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1593</v>
      </c>
      <c r="H165" s="84">
        <f t="shared" si="104"/>
        <v>58001.13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2389.4999999999991</v>
      </c>
      <c r="O165" s="86">
        <f t="shared" si="106"/>
        <v>238.9499999999999</v>
      </c>
      <c r="P165" s="54">
        <f t="shared" ref="P165:P166" si="109">M165-J165</f>
        <v>0</v>
      </c>
      <c r="Q165" s="88">
        <f t="shared" ref="Q165:Q166" si="110">O165-L165</f>
        <v>-37.950000000000074</v>
      </c>
      <c r="R165" s="683">
        <f t="shared" ref="R165:R166" si="111">O165/L165</f>
        <v>0.8629469122426866</v>
      </c>
      <c r="S165" s="878"/>
      <c r="T165" s="89">
        <v>0.41875000000000001</v>
      </c>
      <c r="U165" s="89">
        <v>0.4465277777777778</v>
      </c>
      <c r="V165" s="682">
        <v>8</v>
      </c>
      <c r="W165" s="90">
        <f t="shared" si="108"/>
        <v>40.000000000000014</v>
      </c>
      <c r="X165" s="96"/>
      <c r="Y165" s="96"/>
      <c r="Z165" s="54"/>
      <c r="AA165" s="54"/>
      <c r="AB165" s="879"/>
      <c r="AC165" s="879"/>
      <c r="AD165" s="682"/>
      <c r="AE165" s="682"/>
      <c r="AF165" s="54">
        <f>N165-K165</f>
        <v>-379.50000000000091</v>
      </c>
      <c r="AG165" s="683">
        <f>N165/K165</f>
        <v>0.8629469122426866</v>
      </c>
      <c r="AH165" s="878"/>
    </row>
    <row r="166" spans="1:36" ht="19.2" customHeight="1">
      <c r="A166" s="87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6372</v>
      </c>
      <c r="H166" s="84">
        <f t="shared" si="104"/>
        <v>232004.52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2360.0000000000005</v>
      </c>
      <c r="O166" s="86">
        <f t="shared" si="106"/>
        <v>236.00000000000006</v>
      </c>
      <c r="P166" s="54">
        <f t="shared" si="109"/>
        <v>0</v>
      </c>
      <c r="Q166" s="88">
        <f t="shared" si="110"/>
        <v>-40.89999999999992</v>
      </c>
      <c r="R166" s="683">
        <f t="shared" si="111"/>
        <v>0.85229324665944417</v>
      </c>
      <c r="S166" s="878"/>
      <c r="T166" s="89">
        <v>0.48680555555555555</v>
      </c>
      <c r="U166" s="89">
        <v>0.59930555555555554</v>
      </c>
      <c r="V166" s="682">
        <v>5</v>
      </c>
      <c r="W166" s="90">
        <f t="shared" si="108"/>
        <v>161.99999999999997</v>
      </c>
      <c r="X166" s="96"/>
      <c r="Y166" s="96"/>
      <c r="Z166" s="54"/>
      <c r="AA166" s="54"/>
      <c r="AB166" s="879"/>
      <c r="AC166" s="879"/>
      <c r="AD166" s="682">
        <v>1</v>
      </c>
      <c r="AE166" s="682"/>
      <c r="AF166" s="54">
        <f>N166-K166</f>
        <v>-408.99999999999955</v>
      </c>
      <c r="AG166" s="683">
        <f>N166/K166</f>
        <v>0.85229324665944406</v>
      </c>
      <c r="AH166" s="878"/>
    </row>
    <row r="167" spans="1:36" ht="19.2" customHeight="1">
      <c r="A167" s="877"/>
      <c r="B167" s="121" t="s">
        <v>131</v>
      </c>
      <c r="C167" s="121"/>
      <c r="D167" s="251" t="s">
        <v>95</v>
      </c>
      <c r="E167" s="60"/>
      <c r="F167" s="361">
        <v>35.83</v>
      </c>
      <c r="G167" s="57">
        <v>3214.7999999999997</v>
      </c>
      <c r="H167" s="84">
        <f t="shared" si="104"/>
        <v>115186.28399999999</v>
      </c>
      <c r="I167" s="682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2191.909090909091</v>
      </c>
      <c r="O167" s="86">
        <f t="shared" si="106"/>
        <v>199.26446280991738</v>
      </c>
      <c r="P167" s="54">
        <f>M167-J167</f>
        <v>0</v>
      </c>
      <c r="Q167" s="88">
        <f>O167-L167</f>
        <v>-5.2809917355371567</v>
      </c>
      <c r="R167" s="683">
        <f>O167/L167</f>
        <v>0.97418181818181837</v>
      </c>
      <c r="S167" s="878"/>
      <c r="T167" s="89">
        <v>0.61458333333333326</v>
      </c>
      <c r="U167" s="89">
        <v>0.67569444444444438</v>
      </c>
      <c r="V167" s="682">
        <v>22</v>
      </c>
      <c r="W167" s="90">
        <f t="shared" si="108"/>
        <v>88</v>
      </c>
      <c r="X167" s="96">
        <v>0.60416666666666663</v>
      </c>
      <c r="Y167" s="96">
        <v>0.61388888888888882</v>
      </c>
      <c r="Z167" s="54"/>
      <c r="AA167" s="54"/>
      <c r="AB167" s="879"/>
      <c r="AC167" s="879"/>
      <c r="AD167" s="682"/>
      <c r="AE167" s="682"/>
      <c r="AF167" s="54">
        <f t="shared" si="61"/>
        <v>-58.090909090909008</v>
      </c>
      <c r="AG167" s="683">
        <f t="shared" si="62"/>
        <v>0.97418181818181826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878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682"/>
      <c r="AE168" s="682"/>
      <c r="AF168" s="54">
        <f t="shared" si="61"/>
        <v>0</v>
      </c>
      <c r="AG168" s="683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878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682"/>
      <c r="AE169" s="682"/>
      <c r="AF169" s="54">
        <f t="shared" si="61"/>
        <v>0</v>
      </c>
      <c r="AG169" s="683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878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682"/>
      <c r="AE170" s="682"/>
      <c r="AF170" s="54">
        <f t="shared" si="61"/>
        <v>0</v>
      </c>
      <c r="AG170" s="683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878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682"/>
      <c r="AE171" s="682"/>
      <c r="AF171" s="54"/>
      <c r="AG171" s="683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878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682"/>
      <c r="AE172" s="682"/>
      <c r="AF172" s="54"/>
      <c r="AG172" s="683"/>
      <c r="AH172" s="878"/>
    </row>
    <row r="173" spans="1:36" ht="19.2" customHeight="1">
      <c r="A173" s="877"/>
      <c r="B173" s="121">
        <v>0</v>
      </c>
      <c r="C173" s="100" t="s">
        <v>1485</v>
      </c>
      <c r="D173" s="875" t="s">
        <v>1460</v>
      </c>
      <c r="E173" s="875"/>
      <c r="F173" s="359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2">AVERAGE(M161:M172)</f>
        <v>11.428571428571429</v>
      </c>
      <c r="N173" s="101">
        <f t="shared" si="112"/>
        <v>2208.0400954977226</v>
      </c>
      <c r="O173" s="104">
        <f t="shared" si="112"/>
        <v>196.08890978051224</v>
      </c>
      <c r="P173" s="54">
        <f>M173-J173</f>
        <v>0</v>
      </c>
      <c r="Q173" s="88">
        <f>O173-L173</f>
        <v>-16.131769540167056</v>
      </c>
      <c r="R173" s="105">
        <f>O173/L173</f>
        <v>0.92398587361135109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1</v>
      </c>
      <c r="AE173" s="107">
        <f>SUM(AE161:AE172)</f>
        <v>1</v>
      </c>
      <c r="AF173" s="54">
        <f t="shared" si="61"/>
        <v>-171.38847593084893</v>
      </c>
      <c r="AG173" s="683">
        <f t="shared" si="62"/>
        <v>0.92797074138352886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AG23" sqref="AG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04" t="s">
        <v>0</v>
      </c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6"/>
      <c r="N1" s="1"/>
      <c r="O1" s="1"/>
    </row>
    <row r="2" spans="2:17" ht="27.75" customHeight="1">
      <c r="B2" s="804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6"/>
      <c r="N2" s="1"/>
      <c r="O2" s="1"/>
    </row>
    <row r="3" spans="2:17" ht="46.5" customHeight="1">
      <c r="B3" s="797" t="s">
        <v>1</v>
      </c>
      <c r="C3" s="758"/>
      <c r="D3" s="807" t="s">
        <v>1641</v>
      </c>
      <c r="E3" s="808"/>
      <c r="F3" s="797" t="s">
        <v>2</v>
      </c>
      <c r="G3" s="758"/>
      <c r="H3" s="809">
        <v>285743</v>
      </c>
      <c r="I3" s="810"/>
      <c r="J3" s="797" t="s">
        <v>3</v>
      </c>
      <c r="K3" s="758"/>
      <c r="L3" s="802">
        <v>9694745.5907748882</v>
      </c>
      <c r="M3" s="803"/>
      <c r="N3" s="372"/>
      <c r="O3" s="372"/>
      <c r="P3" s="372"/>
      <c r="Q3" s="372"/>
    </row>
    <row r="4" spans="2:17" ht="24" customHeight="1">
      <c r="B4" s="797" t="s">
        <v>135</v>
      </c>
      <c r="C4" s="758"/>
      <c r="D4" s="789" t="s">
        <v>135</v>
      </c>
      <c r="E4" s="790"/>
      <c r="F4" s="800" t="s">
        <v>136</v>
      </c>
      <c r="G4" s="801"/>
      <c r="H4" s="800" t="s">
        <v>137</v>
      </c>
      <c r="I4" s="801"/>
      <c r="J4" s="800" t="s">
        <v>138</v>
      </c>
      <c r="K4" s="801"/>
      <c r="L4" s="802" t="s">
        <v>139</v>
      </c>
      <c r="M4" s="803"/>
      <c r="N4" s="783" t="s">
        <v>4</v>
      </c>
      <c r="O4" s="784"/>
      <c r="P4" s="784" t="s">
        <v>5</v>
      </c>
      <c r="Q4" s="784"/>
    </row>
    <row r="5" spans="2:17" ht="24" customHeight="1">
      <c r="B5" s="785" t="s">
        <v>35</v>
      </c>
      <c r="C5" s="764"/>
      <c r="D5" s="789" t="s">
        <v>140</v>
      </c>
      <c r="E5" s="790"/>
      <c r="F5" s="789" t="s">
        <v>6</v>
      </c>
      <c r="G5" s="790"/>
      <c r="H5" s="791" t="s">
        <v>7</v>
      </c>
      <c r="I5" s="792"/>
      <c r="J5" s="793" t="s">
        <v>8</v>
      </c>
      <c r="K5" s="794"/>
      <c r="L5" s="795" t="s">
        <v>9</v>
      </c>
      <c r="M5" s="79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786"/>
      <c r="C6" s="787"/>
      <c r="D6" s="797" t="s">
        <v>10</v>
      </c>
      <c r="E6" s="758"/>
      <c r="F6" s="798">
        <f>AVERAGE(D13:O13,P13:Q13,D30:E30,G30:H30,J30:M30)</f>
        <v>378.56580787620709</v>
      </c>
      <c r="G6" s="799"/>
      <c r="H6" s="777">
        <f>AVERAGE(D13:P13,Q13)</f>
        <v>139.88912666261118</v>
      </c>
      <c r="I6" s="778"/>
      <c r="J6" s="777">
        <f>AVERAGE(D30:E30,G30:H30)</f>
        <v>711.25</v>
      </c>
      <c r="K6" s="778"/>
      <c r="L6" s="779">
        <f>AVERAGE(J30:M30)</f>
        <v>881.25</v>
      </c>
      <c r="M6" s="780"/>
      <c r="N6" s="781">
        <v>0</v>
      </c>
      <c r="O6" s="766">
        <v>0</v>
      </c>
      <c r="P6" s="782">
        <v>6</v>
      </c>
      <c r="Q6" s="766">
        <v>4</v>
      </c>
    </row>
    <row r="7" spans="2:17" s="5" customFormat="1" ht="39.6" customHeight="1">
      <c r="B7" s="786"/>
      <c r="C7" s="787"/>
      <c r="D7" s="767" t="s">
        <v>11</v>
      </c>
      <c r="E7" s="768"/>
      <c r="F7" s="769">
        <f>AVERAGE(D14:O14,P14:Q14,D31:E31,J31:M31,G31:H31)</f>
        <v>372.30520456569741</v>
      </c>
      <c r="G7" s="770"/>
      <c r="H7" s="771">
        <f>AVERAGE(D14:P14,Q14)</f>
        <v>126.16849088549732</v>
      </c>
      <c r="I7" s="772"/>
      <c r="J7" s="771">
        <f>AVERAGE(D31:E31,G31:H31)</f>
        <v>726.27272111414834</v>
      </c>
      <c r="K7" s="772"/>
      <c r="L7" s="773">
        <f>AVERAGE(J31:M31)</f>
        <v>879.81618589794687</v>
      </c>
      <c r="M7" s="774"/>
      <c r="N7" s="781"/>
      <c r="O7" s="766"/>
      <c r="P7" s="782"/>
      <c r="Q7" s="766"/>
    </row>
    <row r="8" spans="2:17" s="5" customFormat="1" ht="39.6" customHeight="1">
      <c r="B8" s="788"/>
      <c r="C8" s="765"/>
      <c r="D8" s="767" t="s">
        <v>12</v>
      </c>
      <c r="E8" s="768"/>
      <c r="F8" s="775">
        <f>AVERAGE(D15:O15,P15:Q15,D32:E32,G32:H32,J32:M32)</f>
        <v>0.92530614346206752</v>
      </c>
      <c r="G8" s="776"/>
      <c r="H8" s="775">
        <f>AVERAGE(D15:O15,P15:Q15)</f>
        <v>0.89787889373002727</v>
      </c>
      <c r="I8" s="776"/>
      <c r="J8" s="775">
        <f>AVERAGE(D32:E32,G32:H32)</f>
        <v>0.9425021345676815</v>
      </c>
      <c r="K8" s="776"/>
      <c r="L8" s="775">
        <f>AVERAGE(J32:M32)</f>
        <v>1.0041055264185943</v>
      </c>
      <c r="M8" s="776"/>
      <c r="N8" s="781"/>
      <c r="O8" s="766"/>
      <c r="P8" s="782"/>
      <c r="Q8" s="766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754" t="s">
        <v>145</v>
      </c>
      <c r="C10" s="760"/>
      <c r="D10" s="761" t="s">
        <v>146</v>
      </c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3"/>
    </row>
    <row r="11" spans="2:17" ht="17.25" customHeight="1">
      <c r="B11" s="745" t="s">
        <v>147</v>
      </c>
      <c r="C11" s="764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747"/>
      <c r="C12" s="765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749" t="s">
        <v>35</v>
      </c>
      <c r="C13" s="14" t="s">
        <v>161</v>
      </c>
      <c r="D13" s="19">
        <v>135.00300120048021</v>
      </c>
      <c r="E13" s="19">
        <v>121.44746670598064</v>
      </c>
      <c r="F13" s="19">
        <v>119.59835096319227</v>
      </c>
      <c r="G13" s="19">
        <v>314.46258503401361</v>
      </c>
      <c r="H13" s="19">
        <v>218.25396825396828</v>
      </c>
      <c r="I13" s="19">
        <v>89.934054908513119</v>
      </c>
      <c r="J13" s="19">
        <v>86.893785935426791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750"/>
      <c r="C14" s="14" t="s">
        <v>162</v>
      </c>
      <c r="D14" s="19">
        <v>125.43640910037337</v>
      </c>
      <c r="E14" s="19">
        <v>105.66598211252054</v>
      </c>
      <c r="F14" s="19">
        <v>103.08957303477867</v>
      </c>
      <c r="G14" s="19">
        <v>287.07408601805503</v>
      </c>
      <c r="H14" s="19">
        <v>202.91136026234423</v>
      </c>
      <c r="I14" s="19">
        <v>82.5620389927399</v>
      </c>
      <c r="J14" s="19">
        <v>74.761461034809855</v>
      </c>
      <c r="K14" s="19">
        <v>69.012012182444039</v>
      </c>
      <c r="L14" s="19">
        <v>74.706262487155101</v>
      </c>
      <c r="M14" s="19">
        <v>73.977484773935444</v>
      </c>
      <c r="N14" s="19">
        <v>80.15662387826076</v>
      </c>
      <c r="O14" s="19">
        <v>152.03522633615779</v>
      </c>
      <c r="P14" s="19">
        <v>197.86150864597303</v>
      </c>
      <c r="Q14" s="9">
        <v>137.1088435374148</v>
      </c>
    </row>
    <row r="15" spans="2:17" ht="39.9" customHeight="1">
      <c r="B15" s="751"/>
      <c r="C15" s="373" t="s">
        <v>163</v>
      </c>
      <c r="D15" s="10">
        <f t="shared" ref="D15:Q15" si="0">D14/D13</f>
        <v>0.92913793015682367</v>
      </c>
      <c r="E15" s="10">
        <f t="shared" si="0"/>
        <v>0.87005505325470123</v>
      </c>
      <c r="F15" s="10">
        <f t="shared" si="0"/>
        <v>0.86196483650937317</v>
      </c>
      <c r="G15" s="10">
        <f t="shared" si="0"/>
        <v>0.91290379104084474</v>
      </c>
      <c r="H15" s="10">
        <f t="shared" si="0"/>
        <v>0.92970295974746797</v>
      </c>
      <c r="I15" s="10">
        <f t="shared" si="0"/>
        <v>0.91802864973371301</v>
      </c>
      <c r="J15" s="10">
        <f t="shared" si="0"/>
        <v>0.86037753137338491</v>
      </c>
      <c r="K15" s="10">
        <f t="shared" si="0"/>
        <v>0.87827428716036338</v>
      </c>
      <c r="L15" s="10">
        <f t="shared" si="0"/>
        <v>0.87936301381237081</v>
      </c>
      <c r="M15" s="10">
        <f t="shared" si="0"/>
        <v>0.91304881218749145</v>
      </c>
      <c r="N15" s="10">
        <f t="shared" si="0"/>
        <v>0.91548251098560873</v>
      </c>
      <c r="O15" s="10">
        <f t="shared" si="0"/>
        <v>0.88100895744091445</v>
      </c>
      <c r="P15" s="375">
        <f t="shared" si="0"/>
        <v>0.90689722190122557</v>
      </c>
      <c r="Q15" s="11">
        <f t="shared" si="0"/>
        <v>0.91405895691609862</v>
      </c>
    </row>
    <row r="16" spans="2:17" ht="22.8" customHeight="1">
      <c r="B16" s="752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753"/>
      <c r="C17" s="373" t="s">
        <v>36</v>
      </c>
      <c r="D17" s="12">
        <v>0.76527777777777761</v>
      </c>
      <c r="E17" s="12">
        <v>0.59861111111111098</v>
      </c>
      <c r="F17" s="12">
        <v>0.60763888888888884</v>
      </c>
      <c r="G17" s="12">
        <v>0.65347222222222223</v>
      </c>
      <c r="H17" s="12">
        <v>0.67291666666666661</v>
      </c>
      <c r="I17" s="12">
        <v>0.74097222222222214</v>
      </c>
      <c r="J17" s="12">
        <v>0.85208333333333319</v>
      </c>
      <c r="K17" s="12">
        <v>0.82291666666666652</v>
      </c>
      <c r="L17" s="12">
        <v>0.96944444444444422</v>
      </c>
      <c r="M17" s="12">
        <v>0.98958333333333337</v>
      </c>
      <c r="N17" s="12">
        <v>0.99861111111111101</v>
      </c>
      <c r="O17" s="22">
        <v>0.94444444444444453</v>
      </c>
      <c r="P17" s="12">
        <v>0.61944444444444446</v>
      </c>
      <c r="Q17" s="376">
        <v>0.69097222222222221</v>
      </c>
    </row>
    <row r="18" spans="2:23" ht="22.8" customHeight="1">
      <c r="B18" s="756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757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756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>
        <v>1</v>
      </c>
      <c r="I20" s="378" t="s">
        <v>15</v>
      </c>
      <c r="J20" s="378">
        <v>1</v>
      </c>
      <c r="K20" s="378" t="s">
        <v>15</v>
      </c>
      <c r="L20" s="378" t="s">
        <v>15</v>
      </c>
      <c r="M20" s="378">
        <v>1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757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735" t="s">
        <v>169</v>
      </c>
      <c r="C22" s="758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18.714285714285715</v>
      </c>
      <c r="K22" s="380">
        <v>18.333333333333332</v>
      </c>
      <c r="L22" s="380">
        <v>17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735" t="s">
        <v>170</v>
      </c>
      <c r="C23" s="758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35" t="s">
        <v>171</v>
      </c>
      <c r="C24" s="75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37" t="s">
        <v>172</v>
      </c>
      <c r="C25" s="759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754"/>
      <c r="C27" s="755"/>
      <c r="D27" s="739" t="s">
        <v>173</v>
      </c>
      <c r="E27" s="740"/>
      <c r="F27" s="740"/>
      <c r="G27" s="740"/>
      <c r="H27" s="741"/>
      <c r="I27" s="742" t="s">
        <v>174</v>
      </c>
      <c r="J27" s="743"/>
      <c r="K27" s="743"/>
      <c r="L27" s="743"/>
      <c r="M27" s="744"/>
      <c r="N27" s="372"/>
      <c r="O27" s="372"/>
      <c r="P27" s="372"/>
      <c r="Q27" s="372"/>
    </row>
    <row r="28" spans="2:23" ht="17.25" customHeight="1">
      <c r="B28" s="745" t="s">
        <v>147</v>
      </c>
      <c r="C28" s="746"/>
      <c r="D28" s="382">
        <v>1</v>
      </c>
      <c r="E28" s="703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747"/>
      <c r="C29" s="74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749" t="s">
        <v>35</v>
      </c>
      <c r="C30" s="386" t="s">
        <v>161</v>
      </c>
      <c r="D30" s="20">
        <v>220</v>
      </c>
      <c r="E30" s="704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750"/>
      <c r="C31" s="386" t="s">
        <v>162</v>
      </c>
      <c r="D31" s="388">
        <v>132.862556561086</v>
      </c>
      <c r="E31" s="8">
        <v>849.75787678073573</v>
      </c>
      <c r="F31" s="8">
        <v>0</v>
      </c>
      <c r="G31" s="8">
        <v>897.48655396353524</v>
      </c>
      <c r="H31" s="389">
        <v>1024.9838971512363</v>
      </c>
      <c r="I31" s="388">
        <v>0</v>
      </c>
      <c r="J31" s="8">
        <v>1050.6666666666704</v>
      </c>
      <c r="K31" s="8">
        <v>651.89999999999895</v>
      </c>
      <c r="L31" s="8">
        <v>893.24285714285782</v>
      </c>
      <c r="M31" s="389">
        <v>923.45521978226031</v>
      </c>
      <c r="N31" s="372"/>
      <c r="O31" s="372"/>
      <c r="P31" s="372"/>
      <c r="Q31" s="372"/>
    </row>
    <row r="32" spans="2:23" ht="39.9" customHeight="1">
      <c r="B32" s="751"/>
      <c r="C32" s="702" t="s">
        <v>163</v>
      </c>
      <c r="D32" s="390">
        <f t="shared" ref="D32:M32" si="1">D31/D30</f>
        <v>0.60392071164130001</v>
      </c>
      <c r="E32" s="10">
        <f t="shared" si="1"/>
        <v>1.0300095476130131</v>
      </c>
      <c r="F32" s="10">
        <f t="shared" si="1"/>
        <v>0</v>
      </c>
      <c r="G32" s="10">
        <f t="shared" si="1"/>
        <v>0.99720728218170585</v>
      </c>
      <c r="H32" s="10">
        <f t="shared" si="1"/>
        <v>1.1388709968347071</v>
      </c>
      <c r="I32" s="388">
        <f t="shared" si="1"/>
        <v>0</v>
      </c>
      <c r="J32" s="10">
        <f t="shared" si="1"/>
        <v>1.273535353535358</v>
      </c>
      <c r="K32" s="10">
        <f t="shared" si="1"/>
        <v>0.72433333333333216</v>
      </c>
      <c r="L32" s="10">
        <f t="shared" si="1"/>
        <v>0.9924920634920642</v>
      </c>
      <c r="M32" s="11">
        <f t="shared" si="1"/>
        <v>1.0260613553136226</v>
      </c>
      <c r="N32" s="372"/>
      <c r="O32" s="372"/>
      <c r="P32" s="372"/>
      <c r="Q32" s="372"/>
    </row>
    <row r="33" spans="2:17" ht="25.8" customHeight="1">
      <c r="B33" s="752" t="s">
        <v>164</v>
      </c>
      <c r="C33" s="702" t="s">
        <v>165</v>
      </c>
      <c r="D33" s="391">
        <v>0.17361111111111113</v>
      </c>
      <c r="E33" s="12">
        <v>0.17361111111111113</v>
      </c>
      <c r="F33" s="12">
        <v>0</v>
      </c>
      <c r="G33" s="12">
        <v>3094.2857142857079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753"/>
      <c r="C34" s="702" t="s">
        <v>36</v>
      </c>
      <c r="D34" s="391">
        <v>0.52083333333333337</v>
      </c>
      <c r="E34" s="12">
        <v>0.36944444444444446</v>
      </c>
      <c r="F34" s="12">
        <v>0</v>
      </c>
      <c r="G34" s="12">
        <v>1107.0588235294103</v>
      </c>
      <c r="H34" s="376">
        <v>0.53263888888888888</v>
      </c>
      <c r="I34" s="23">
        <v>0</v>
      </c>
      <c r="J34" s="12">
        <v>0.73263888888888884</v>
      </c>
      <c r="K34" s="12">
        <v>0.78125</v>
      </c>
      <c r="L34" s="12">
        <v>46196.052083333336</v>
      </c>
      <c r="M34" s="13">
        <v>46196.03125</v>
      </c>
      <c r="N34" s="372"/>
      <c r="O34" s="372"/>
      <c r="P34" s="372"/>
      <c r="Q34" s="372"/>
    </row>
    <row r="35" spans="2:17" ht="25.8" customHeight="1">
      <c r="B35" s="735" t="s">
        <v>169</v>
      </c>
      <c r="C35" s="736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735" t="s">
        <v>170</v>
      </c>
      <c r="C36" s="736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735" t="s">
        <v>171</v>
      </c>
      <c r="C37" s="736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737" t="s">
        <v>172</v>
      </c>
      <c r="C38" s="738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7" sqref="G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214</v>
      </c>
      <c r="E1" s="280">
        <f>SUM(G5:G124)</f>
        <v>87925</v>
      </c>
      <c r="F1" s="281" t="s">
        <v>3</v>
      </c>
      <c r="G1" s="282">
        <f>SUM(H5:H124)</f>
        <v>1702254.34</v>
      </c>
      <c r="H1" s="283" t="s">
        <v>436</v>
      </c>
      <c r="I1" s="284">
        <f>+J16+J64+J24+J38+J51+J81+J100+J91+J57+J124+J111</f>
        <v>48.411904761904758</v>
      </c>
      <c r="J1" s="852" t="s">
        <v>273</v>
      </c>
      <c r="K1" s="853"/>
      <c r="L1" s="854"/>
      <c r="M1" s="852" t="s">
        <v>319</v>
      </c>
      <c r="N1" s="853"/>
      <c r="O1" s="853"/>
      <c r="P1" s="853"/>
      <c r="Q1" s="853"/>
      <c r="R1" s="854"/>
    </row>
    <row r="2" spans="1:18" ht="26.25" customHeight="1" thickBot="1">
      <c r="A2" s="858" t="s">
        <v>1578</v>
      </c>
      <c r="B2" s="859"/>
      <c r="C2" s="286"/>
      <c r="D2" s="705" t="s">
        <v>223</v>
      </c>
      <c r="E2" s="287">
        <f>AVERAGE(L16,L24,L38,L51,L100,L111,L91)</f>
        <v>619.25646678146052</v>
      </c>
      <c r="F2" s="288" t="s">
        <v>40</v>
      </c>
      <c r="G2" s="289">
        <f>G1/E1</f>
        <v>19.360299573500143</v>
      </c>
      <c r="H2" s="290" t="s">
        <v>440</v>
      </c>
      <c r="I2" s="291">
        <f>COUNT(I5:I124)</f>
        <v>0</v>
      </c>
      <c r="J2" s="855"/>
      <c r="K2" s="856"/>
      <c r="L2" s="857"/>
      <c r="M2" s="855"/>
      <c r="N2" s="856"/>
      <c r="O2" s="856"/>
      <c r="P2" s="856"/>
      <c r="Q2" s="856"/>
      <c r="R2" s="857"/>
    </row>
    <row r="3" spans="1:18" ht="23.25" customHeight="1">
      <c r="A3" s="860" t="s">
        <v>224</v>
      </c>
      <c r="B3" s="862" t="s">
        <v>441</v>
      </c>
      <c r="C3" s="707"/>
      <c r="D3" s="863" t="s">
        <v>225</v>
      </c>
      <c r="E3" s="863"/>
      <c r="F3" s="864" t="s">
        <v>43</v>
      </c>
      <c r="G3" s="865" t="s">
        <v>760</v>
      </c>
      <c r="H3" s="949" t="s">
        <v>443</v>
      </c>
      <c r="I3" s="866" t="s">
        <v>226</v>
      </c>
      <c r="J3" s="868" t="s">
        <v>228</v>
      </c>
      <c r="K3" s="870" t="s">
        <v>340</v>
      </c>
      <c r="L3" s="872" t="s">
        <v>223</v>
      </c>
      <c r="M3" s="874" t="s">
        <v>48</v>
      </c>
      <c r="N3" s="874"/>
      <c r="O3" s="868" t="s">
        <v>106</v>
      </c>
      <c r="P3" s="834" t="s">
        <v>444</v>
      </c>
      <c r="Q3" s="868" t="s">
        <v>232</v>
      </c>
      <c r="R3" s="868"/>
    </row>
    <row r="4" spans="1:18" ht="15.75" customHeight="1">
      <c r="A4" s="861"/>
      <c r="B4" s="862"/>
      <c r="C4" s="707"/>
      <c r="D4" s="863"/>
      <c r="E4" s="863"/>
      <c r="F4" s="864"/>
      <c r="G4" s="865"/>
      <c r="H4" s="949"/>
      <c r="I4" s="867"/>
      <c r="J4" s="869"/>
      <c r="K4" s="871"/>
      <c r="L4" s="873"/>
      <c r="M4" s="710" t="s">
        <v>50</v>
      </c>
      <c r="N4" s="710" t="s">
        <v>51</v>
      </c>
      <c r="O4" s="869"/>
      <c r="P4" s="835"/>
      <c r="Q4" s="292" t="s">
        <v>236</v>
      </c>
      <c r="R4" s="292" t="s">
        <v>279</v>
      </c>
    </row>
    <row r="5" spans="1:18">
      <c r="A5" s="842" t="s">
        <v>809</v>
      </c>
      <c r="B5" s="474" t="s">
        <v>134</v>
      </c>
      <c r="C5" s="474"/>
      <c r="D5" s="312" t="s">
        <v>180</v>
      </c>
      <c r="E5" s="713"/>
      <c r="F5" s="476">
        <v>25.64</v>
      </c>
      <c r="G5" s="707">
        <v>801</v>
      </c>
      <c r="H5" s="296">
        <f>F5*G5</f>
        <v>20537.64</v>
      </c>
      <c r="I5" s="708"/>
      <c r="J5" s="297">
        <v>10</v>
      </c>
      <c r="K5" s="298">
        <f t="shared" ref="K5:K7" si="0">G5/P5*60</f>
        <v>1601.9999999999973</v>
      </c>
      <c r="L5" s="299">
        <f t="shared" ref="L5:L7" si="1">K5/J5</f>
        <v>160.19999999999973</v>
      </c>
      <c r="M5" s="300">
        <v>0.5625</v>
      </c>
      <c r="N5" s="300">
        <v>0.58333333333333337</v>
      </c>
      <c r="O5" s="292">
        <v>5</v>
      </c>
      <c r="P5" s="711">
        <f t="shared" ref="P5:P7" si="2">(N5-M5)*24*60</f>
        <v>30.000000000000053</v>
      </c>
      <c r="Q5" s="301"/>
      <c r="R5" s="301"/>
    </row>
    <row r="6" spans="1:18">
      <c r="A6" s="842"/>
      <c r="B6" s="474" t="s">
        <v>134</v>
      </c>
      <c r="C6" s="474"/>
      <c r="D6" s="312" t="s">
        <v>195</v>
      </c>
      <c r="E6" s="713"/>
      <c r="F6" s="476">
        <v>29.85</v>
      </c>
      <c r="G6" s="707">
        <v>2194</v>
      </c>
      <c r="H6" s="296">
        <f t="shared" ref="H6:H15" si="3">F6*G6</f>
        <v>65490.9</v>
      </c>
      <c r="I6" s="708"/>
      <c r="J6" s="297">
        <v>14</v>
      </c>
      <c r="K6" s="298">
        <f t="shared" si="0"/>
        <v>1755.1999999999987</v>
      </c>
      <c r="L6" s="299">
        <f t="shared" si="1"/>
        <v>125.37142857142848</v>
      </c>
      <c r="M6" s="300">
        <v>0.58680555555555558</v>
      </c>
      <c r="N6" s="300">
        <v>0.63888888888888895</v>
      </c>
      <c r="O6" s="292">
        <v>5</v>
      </c>
      <c r="P6" s="711">
        <f t="shared" si="2"/>
        <v>75.000000000000057</v>
      </c>
      <c r="Q6" s="292"/>
      <c r="R6" s="292"/>
    </row>
    <row r="7" spans="1:18">
      <c r="A7" s="842"/>
      <c r="B7" s="474" t="s">
        <v>134</v>
      </c>
      <c r="C7" s="474"/>
      <c r="D7" s="312" t="s">
        <v>196</v>
      </c>
      <c r="E7" s="713"/>
      <c r="F7" s="476">
        <v>29.52</v>
      </c>
      <c r="G7" s="707">
        <v>2054</v>
      </c>
      <c r="H7" s="296">
        <f t="shared" si="3"/>
        <v>60634.080000000002</v>
      </c>
      <c r="I7" s="708"/>
      <c r="J7" s="297">
        <v>14</v>
      </c>
      <c r="K7" s="298">
        <f t="shared" si="0"/>
        <v>1760.5714285714268</v>
      </c>
      <c r="L7" s="299">
        <f t="shared" si="1"/>
        <v>125.7551020408162</v>
      </c>
      <c r="M7" s="300">
        <v>0.64236111111111105</v>
      </c>
      <c r="N7" s="300">
        <v>0.69097222222222221</v>
      </c>
      <c r="O7" s="292">
        <v>5</v>
      </c>
      <c r="P7" s="711">
        <f t="shared" si="2"/>
        <v>70.000000000000071</v>
      </c>
      <c r="Q7" s="301"/>
      <c r="R7" s="301"/>
    </row>
    <row r="8" spans="1:18">
      <c r="A8" s="842"/>
      <c r="B8" s="474">
        <v>0</v>
      </c>
      <c r="C8" s="474"/>
      <c r="D8" s="312"/>
      <c r="E8" s="713"/>
      <c r="F8" s="476" t="s">
        <v>133</v>
      </c>
      <c r="G8" s="707"/>
      <c r="H8" s="296">
        <f t="shared" si="3"/>
        <v>0</v>
      </c>
      <c r="I8" s="708"/>
      <c r="J8" s="297"/>
      <c r="K8" s="298"/>
      <c r="L8" s="299"/>
      <c r="M8" s="300"/>
      <c r="N8" s="300"/>
      <c r="O8" s="292"/>
      <c r="P8" s="711"/>
      <c r="Q8" s="301"/>
      <c r="R8" s="301"/>
    </row>
    <row r="9" spans="1:18">
      <c r="A9" s="842"/>
      <c r="B9" s="474">
        <v>0</v>
      </c>
      <c r="C9" s="474"/>
      <c r="D9" s="312"/>
      <c r="E9" s="713"/>
      <c r="F9" s="476" t="s">
        <v>133</v>
      </c>
      <c r="G9" s="302"/>
      <c r="H9" s="296">
        <f t="shared" si="3"/>
        <v>0</v>
      </c>
      <c r="I9" s="708"/>
      <c r="J9" s="297"/>
      <c r="K9" s="298"/>
      <c r="L9" s="299"/>
      <c r="M9" s="300"/>
      <c r="N9" s="300"/>
      <c r="O9" s="292"/>
      <c r="P9" s="711"/>
      <c r="Q9" s="301"/>
      <c r="R9" s="301"/>
    </row>
    <row r="10" spans="1:18">
      <c r="A10" s="842"/>
      <c r="B10" s="474">
        <v>0</v>
      </c>
      <c r="C10" s="474"/>
      <c r="D10" s="312"/>
      <c r="E10" s="713"/>
      <c r="F10" s="476" t="s">
        <v>133</v>
      </c>
      <c r="G10" s="302"/>
      <c r="H10" s="296">
        <f t="shared" si="3"/>
        <v>0</v>
      </c>
      <c r="I10" s="708"/>
      <c r="J10" s="297"/>
      <c r="K10" s="298"/>
      <c r="L10" s="299"/>
      <c r="M10" s="300"/>
      <c r="N10" s="300"/>
      <c r="O10" s="292"/>
      <c r="P10" s="711"/>
      <c r="Q10" s="301"/>
      <c r="R10" s="301"/>
    </row>
    <row r="11" spans="1:18">
      <c r="A11" s="842"/>
      <c r="B11" s="474">
        <v>0</v>
      </c>
      <c r="C11" s="474"/>
      <c r="D11" s="312"/>
      <c r="E11" s="713"/>
      <c r="F11" s="476" t="s">
        <v>133</v>
      </c>
      <c r="G11" s="302"/>
      <c r="H11" s="296">
        <f t="shared" si="3"/>
        <v>0</v>
      </c>
      <c r="I11" s="708"/>
      <c r="J11" s="297"/>
      <c r="K11" s="298"/>
      <c r="L11" s="299"/>
      <c r="M11" s="300"/>
      <c r="N11" s="300"/>
      <c r="O11" s="292"/>
      <c r="P11" s="711"/>
      <c r="Q11" s="301"/>
      <c r="R11" s="301"/>
    </row>
    <row r="12" spans="1:18">
      <c r="A12" s="843"/>
      <c r="B12" s="474">
        <v>0</v>
      </c>
      <c r="C12" s="734"/>
      <c r="D12" s="312"/>
      <c r="E12" s="713"/>
      <c r="F12" s="476" t="s">
        <v>133</v>
      </c>
      <c r="G12" s="706"/>
      <c r="H12" s="296">
        <f t="shared" si="3"/>
        <v>0</v>
      </c>
      <c r="I12" s="708"/>
      <c r="J12" s="297"/>
      <c r="K12" s="298"/>
      <c r="L12" s="299"/>
      <c r="M12" s="300"/>
      <c r="N12" s="300"/>
      <c r="O12" s="292"/>
      <c r="P12" s="711"/>
      <c r="Q12" s="301"/>
      <c r="R12" s="292"/>
    </row>
    <row r="13" spans="1:18">
      <c r="A13" s="843"/>
      <c r="B13" s="474">
        <v>0</v>
      </c>
      <c r="C13" s="474"/>
      <c r="D13" s="312"/>
      <c r="E13" s="713"/>
      <c r="F13" s="476" t="s">
        <v>133</v>
      </c>
      <c r="G13" s="302"/>
      <c r="H13" s="296">
        <f t="shared" si="3"/>
        <v>0</v>
      </c>
      <c r="I13" s="708"/>
      <c r="J13" s="297"/>
      <c r="K13" s="298"/>
      <c r="L13" s="299"/>
      <c r="M13" s="300"/>
      <c r="N13" s="300"/>
      <c r="O13" s="292"/>
      <c r="P13" s="711"/>
      <c r="Q13" s="292"/>
      <c r="R13" s="292"/>
    </row>
    <row r="14" spans="1:18">
      <c r="A14" s="843"/>
      <c r="B14" s="474">
        <v>0</v>
      </c>
      <c r="C14" s="474"/>
      <c r="D14" s="712"/>
      <c r="E14" s="713"/>
      <c r="F14" s="476" t="s">
        <v>133</v>
      </c>
      <c r="G14" s="302"/>
      <c r="H14" s="296">
        <f t="shared" si="3"/>
        <v>0</v>
      </c>
      <c r="I14" s="708"/>
      <c r="J14" s="297"/>
      <c r="K14" s="298"/>
      <c r="L14" s="299"/>
      <c r="M14" s="300"/>
      <c r="N14" s="300"/>
      <c r="O14" s="292"/>
      <c r="P14" s="711"/>
      <c r="Q14" s="292"/>
      <c r="R14" s="292"/>
    </row>
    <row r="15" spans="1:18">
      <c r="A15" s="843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08"/>
      <c r="J15" s="297"/>
      <c r="K15" s="298"/>
      <c r="L15" s="299"/>
      <c r="M15" s="300"/>
      <c r="N15" s="300"/>
      <c r="O15" s="292"/>
      <c r="P15" s="711"/>
      <c r="Q15" s="292"/>
      <c r="R15" s="292"/>
    </row>
    <row r="16" spans="1:18" ht="15.75" customHeight="1">
      <c r="A16" s="844"/>
      <c r="B16" s="474">
        <v>0</v>
      </c>
      <c r="C16" s="293" t="s">
        <v>450</v>
      </c>
      <c r="D16" s="827" t="s">
        <v>370</v>
      </c>
      <c r="E16" s="827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1705.9238095238077</v>
      </c>
      <c r="L16" s="309">
        <f>AVERAGE(L5:L15)</f>
        <v>137.1088435374148</v>
      </c>
      <c r="M16" s="300"/>
      <c r="N16" s="300"/>
      <c r="O16" s="298"/>
      <c r="P16" s="298"/>
      <c r="Q16" s="299"/>
      <c r="R16" s="299"/>
    </row>
    <row r="17" spans="1:18" ht="15.75" customHeight="1">
      <c r="A17" s="845" t="s">
        <v>483</v>
      </c>
      <c r="B17" s="474">
        <v>0</v>
      </c>
      <c r="C17" s="734"/>
      <c r="D17" s="312" t="s">
        <v>192</v>
      </c>
      <c r="E17" s="312"/>
      <c r="F17" s="476" t="s">
        <v>133</v>
      </c>
      <c r="G17" s="707">
        <v>2194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1548.7058823529424</v>
      </c>
      <c r="L17" s="299">
        <f>K17/J17</f>
        <v>172.07843137254915</v>
      </c>
      <c r="M17" s="300">
        <v>0.17361111111111113</v>
      </c>
      <c r="N17" s="300">
        <v>0.23263888888888887</v>
      </c>
      <c r="O17" s="292">
        <v>10</v>
      </c>
      <c r="P17" s="711">
        <f>(N17-M17)*24*60</f>
        <v>84.999999999999943</v>
      </c>
      <c r="Q17" s="292"/>
      <c r="R17" s="292"/>
    </row>
    <row r="18" spans="1:18" ht="15.75" customHeight="1">
      <c r="A18" s="845"/>
      <c r="B18" s="474">
        <v>0</v>
      </c>
      <c r="C18" s="734"/>
      <c r="D18" s="312" t="s">
        <v>193</v>
      </c>
      <c r="E18" s="312"/>
      <c r="F18" s="476" t="s">
        <v>133</v>
      </c>
      <c r="G18" s="706">
        <v>2054</v>
      </c>
      <c r="H18" s="296">
        <f t="shared" si="4"/>
        <v>0</v>
      </c>
      <c r="I18" s="708"/>
      <c r="J18" s="297">
        <v>9</v>
      </c>
      <c r="K18" s="298">
        <f t="shared" si="5"/>
        <v>1540.5</v>
      </c>
      <c r="L18" s="299">
        <f t="shared" ref="L18:L20" si="6">K18/J18</f>
        <v>171.16666666666666</v>
      </c>
      <c r="M18" s="300">
        <v>0.23611111111111113</v>
      </c>
      <c r="N18" s="300">
        <v>0.29166666666666669</v>
      </c>
      <c r="O18" s="292">
        <v>5</v>
      </c>
      <c r="P18" s="711">
        <f t="shared" ref="P18:P20" si="7">(N18-M18)*24*60</f>
        <v>80</v>
      </c>
      <c r="Q18" s="301"/>
      <c r="R18" s="301"/>
    </row>
    <row r="19" spans="1:18" ht="15.75" customHeight="1">
      <c r="A19" s="845"/>
      <c r="B19" s="474" t="s">
        <v>134</v>
      </c>
      <c r="C19" s="734"/>
      <c r="D19" s="312" t="s">
        <v>194</v>
      </c>
      <c r="E19" s="312"/>
      <c r="F19" s="476">
        <v>36.450000000000003</v>
      </c>
      <c r="G19" s="706">
        <v>1541</v>
      </c>
      <c r="H19" s="296">
        <f t="shared" si="4"/>
        <v>56169.450000000004</v>
      </c>
      <c r="I19" s="708"/>
      <c r="J19" s="297">
        <v>13</v>
      </c>
      <c r="K19" s="298">
        <f t="shared" si="5"/>
        <v>1540.9999999999993</v>
      </c>
      <c r="L19" s="299">
        <f t="shared" si="6"/>
        <v>118.53846153846149</v>
      </c>
      <c r="M19" s="300">
        <v>0.2951388888888889</v>
      </c>
      <c r="N19" s="300">
        <v>0.33680555555555558</v>
      </c>
      <c r="O19" s="292">
        <v>5</v>
      </c>
      <c r="P19" s="711">
        <f t="shared" si="7"/>
        <v>60.000000000000028</v>
      </c>
      <c r="Q19" s="301"/>
      <c r="R19" s="301"/>
    </row>
    <row r="20" spans="1:18" ht="15.75" customHeight="1">
      <c r="A20" s="846"/>
      <c r="B20" s="474" t="s">
        <v>131</v>
      </c>
      <c r="C20" s="734"/>
      <c r="D20" s="312" t="s">
        <v>818</v>
      </c>
      <c r="E20" s="312"/>
      <c r="F20" s="476">
        <v>30.13</v>
      </c>
      <c r="G20" s="706">
        <v>5434</v>
      </c>
      <c r="H20" s="296">
        <f t="shared" si="4"/>
        <v>163726.41999999998</v>
      </c>
      <c r="I20" s="708"/>
      <c r="J20" s="297">
        <v>18</v>
      </c>
      <c r="K20" s="298">
        <f t="shared" si="5"/>
        <v>1253.9999999999995</v>
      </c>
      <c r="L20" s="299">
        <f t="shared" si="6"/>
        <v>69.666666666666643</v>
      </c>
      <c r="M20" s="300">
        <v>0.34027777777777773</v>
      </c>
      <c r="N20" s="300">
        <v>0.52083333333333337</v>
      </c>
      <c r="O20" s="292">
        <v>5</v>
      </c>
      <c r="P20" s="711">
        <f t="shared" si="7"/>
        <v>260.00000000000011</v>
      </c>
      <c r="Q20" s="301">
        <v>0.52777777777777779</v>
      </c>
      <c r="R20" s="301">
        <v>0.55902777777777779</v>
      </c>
    </row>
    <row r="21" spans="1:18" ht="15.75" customHeight="1">
      <c r="A21" s="846"/>
      <c r="B21" s="474">
        <v>0</v>
      </c>
      <c r="C21" s="734"/>
      <c r="D21" s="312"/>
      <c r="E21" s="312"/>
      <c r="F21" s="476" t="s">
        <v>133</v>
      </c>
      <c r="G21" s="706"/>
      <c r="H21" s="296">
        <f t="shared" si="4"/>
        <v>0</v>
      </c>
      <c r="I21" s="708"/>
      <c r="J21" s="297"/>
      <c r="K21" s="298"/>
      <c r="L21" s="299"/>
      <c r="M21" s="300"/>
      <c r="N21" s="300"/>
      <c r="O21" s="292"/>
      <c r="P21" s="711"/>
      <c r="Q21" s="301"/>
      <c r="R21" s="301"/>
    </row>
    <row r="22" spans="1:18" ht="15.75" customHeight="1">
      <c r="A22" s="846"/>
      <c r="B22" s="474">
        <v>0</v>
      </c>
      <c r="C22" s="734"/>
      <c r="D22" s="312"/>
      <c r="E22" s="713"/>
      <c r="F22" s="476" t="s">
        <v>133</v>
      </c>
      <c r="G22" s="706"/>
      <c r="H22" s="296">
        <f t="shared" si="4"/>
        <v>0</v>
      </c>
      <c r="I22" s="708"/>
      <c r="J22" s="297"/>
      <c r="K22" s="298"/>
      <c r="L22" s="299"/>
      <c r="M22" s="300"/>
      <c r="N22" s="300"/>
      <c r="O22" s="292"/>
      <c r="P22" s="711"/>
      <c r="Q22" s="292"/>
      <c r="R22" s="292"/>
    </row>
    <row r="23" spans="1:18" ht="15.75" customHeight="1">
      <c r="A23" s="846"/>
      <c r="B23" s="474">
        <v>0</v>
      </c>
      <c r="C23" s="734"/>
      <c r="D23" s="312"/>
      <c r="E23" s="713"/>
      <c r="F23" s="476" t="s">
        <v>133</v>
      </c>
      <c r="G23" s="706"/>
      <c r="H23" s="296">
        <f t="shared" si="4"/>
        <v>0</v>
      </c>
      <c r="I23" s="708"/>
      <c r="J23" s="297"/>
      <c r="K23" s="298"/>
      <c r="L23" s="299"/>
      <c r="M23" s="300"/>
      <c r="N23" s="300"/>
      <c r="O23" s="292"/>
      <c r="P23" s="711"/>
      <c r="Q23" s="292"/>
      <c r="R23" s="292"/>
    </row>
    <row r="24" spans="1:18" ht="17.399999999999999" customHeight="1">
      <c r="A24" s="847"/>
      <c r="B24" s="474">
        <v>0</v>
      </c>
      <c r="C24" s="6" t="s">
        <v>284</v>
      </c>
      <c r="D24" s="827" t="s">
        <v>370</v>
      </c>
      <c r="E24" s="827"/>
      <c r="F24" s="304"/>
      <c r="G24" s="313"/>
      <c r="H24" s="306"/>
      <c r="I24" s="307"/>
      <c r="J24" s="308">
        <f>AVERAGE(J17:J23)</f>
        <v>12.25</v>
      </c>
      <c r="K24" s="308">
        <f>AVERAGE(K17:K23)</f>
        <v>1471.0514705882351</v>
      </c>
      <c r="L24" s="309">
        <f>AVERAGE(L17:L23)</f>
        <v>132.862556561086</v>
      </c>
      <c r="M24" s="300"/>
      <c r="N24" s="300"/>
      <c r="O24" s="292"/>
      <c r="P24" s="292"/>
      <c r="Q24" s="292"/>
      <c r="R24" s="292"/>
    </row>
    <row r="25" spans="1:18">
      <c r="A25" s="836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07">
        <v>933</v>
      </c>
      <c r="H25" s="296">
        <f t="shared" ref="H25:H37" si="8">F25*G25</f>
        <v>14022.99</v>
      </c>
      <c r="I25" s="708"/>
      <c r="J25" s="297">
        <v>4</v>
      </c>
      <c r="K25" s="298">
        <f t="shared" ref="K25:K28" si="9">G25/P25*60</f>
        <v>2946.3157894736887</v>
      </c>
      <c r="L25" s="299">
        <f t="shared" ref="L25:L28" si="10">K25/J25</f>
        <v>736.57894736842218</v>
      </c>
      <c r="M25" s="300">
        <v>0.17361111111111113</v>
      </c>
      <c r="N25" s="300">
        <v>0.18680555555555556</v>
      </c>
      <c r="O25" s="292">
        <v>10</v>
      </c>
      <c r="P25" s="711">
        <f t="shared" ref="P25:P28" si="11">(N25-M25)*24*60</f>
        <v>18.999999999999972</v>
      </c>
      <c r="Q25" s="301"/>
      <c r="R25" s="301"/>
    </row>
    <row r="26" spans="1:18">
      <c r="A26" s="836"/>
      <c r="B26" s="474" t="s">
        <v>131</v>
      </c>
      <c r="C26" s="314"/>
      <c r="D26" s="312" t="s">
        <v>107</v>
      </c>
      <c r="E26" s="317"/>
      <c r="F26" s="476">
        <v>18.18</v>
      </c>
      <c r="G26" s="707">
        <v>3021</v>
      </c>
      <c r="H26" s="296">
        <f t="shared" si="8"/>
        <v>54921.78</v>
      </c>
      <c r="I26" s="708"/>
      <c r="J26" s="297">
        <v>4</v>
      </c>
      <c r="K26" s="298">
        <f t="shared" si="9"/>
        <v>2832.1874999999995</v>
      </c>
      <c r="L26" s="299">
        <f t="shared" si="10"/>
        <v>708.04687499999989</v>
      </c>
      <c r="M26" s="300">
        <v>0.20069444444444443</v>
      </c>
      <c r="N26" s="300">
        <v>0.24513888888888888</v>
      </c>
      <c r="O26" s="292">
        <v>20</v>
      </c>
      <c r="P26" s="711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836"/>
      <c r="B27" s="474" t="s">
        <v>131</v>
      </c>
      <c r="C27" s="314"/>
      <c r="D27" s="316" t="s">
        <v>109</v>
      </c>
      <c r="E27" s="317"/>
      <c r="F27" s="476">
        <v>18.53</v>
      </c>
      <c r="G27" s="707">
        <v>1697</v>
      </c>
      <c r="H27" s="296">
        <f t="shared" si="8"/>
        <v>31445.410000000003</v>
      </c>
      <c r="I27" s="708"/>
      <c r="J27" s="297">
        <v>3</v>
      </c>
      <c r="K27" s="298">
        <f t="shared" si="9"/>
        <v>2828.3333333333312</v>
      </c>
      <c r="L27" s="299">
        <f t="shared" si="10"/>
        <v>942.77777777777703</v>
      </c>
      <c r="M27" s="300">
        <v>0.30069444444444443</v>
      </c>
      <c r="N27" s="300">
        <v>0.32569444444444445</v>
      </c>
      <c r="O27" s="292">
        <v>25</v>
      </c>
      <c r="P27" s="711">
        <f t="shared" si="11"/>
        <v>36.000000000000028</v>
      </c>
      <c r="Q27" s="301"/>
      <c r="R27" s="301"/>
    </row>
    <row r="28" spans="1:18">
      <c r="A28" s="836"/>
      <c r="B28" s="474" t="s">
        <v>131</v>
      </c>
      <c r="C28" s="734"/>
      <c r="D28" s="312" t="s">
        <v>455</v>
      </c>
      <c r="E28" s="317"/>
      <c r="F28" s="476">
        <v>24.93</v>
      </c>
      <c r="G28" s="707">
        <v>2175</v>
      </c>
      <c r="H28" s="296">
        <f t="shared" si="8"/>
        <v>54222.75</v>
      </c>
      <c r="I28" s="708"/>
      <c r="J28" s="297">
        <v>3</v>
      </c>
      <c r="K28" s="298">
        <f t="shared" si="9"/>
        <v>3034.8837209302319</v>
      </c>
      <c r="L28" s="299">
        <f t="shared" si="10"/>
        <v>1011.6279069767439</v>
      </c>
      <c r="M28" s="300">
        <v>0.33958333333333335</v>
      </c>
      <c r="N28" s="300">
        <v>0.36944444444444446</v>
      </c>
      <c r="O28" s="292">
        <v>20</v>
      </c>
      <c r="P28" s="711">
        <f t="shared" si="11"/>
        <v>43.000000000000007</v>
      </c>
      <c r="Q28" s="301"/>
      <c r="R28" s="301"/>
    </row>
    <row r="29" spans="1:18">
      <c r="A29" s="836"/>
      <c r="B29" s="474">
        <v>0</v>
      </c>
      <c r="C29" s="707"/>
      <c r="D29" s="316"/>
      <c r="E29" s="317"/>
      <c r="F29" s="476" t="s">
        <v>133</v>
      </c>
      <c r="G29" s="707"/>
      <c r="H29" s="296">
        <f t="shared" si="8"/>
        <v>0</v>
      </c>
      <c r="I29" s="708"/>
      <c r="J29" s="297"/>
      <c r="K29" s="298"/>
      <c r="L29" s="299"/>
      <c r="M29" s="300"/>
      <c r="N29" s="300"/>
      <c r="O29" s="292"/>
      <c r="P29" s="711"/>
      <c r="Q29" s="301"/>
      <c r="R29" s="301"/>
    </row>
    <row r="30" spans="1:18">
      <c r="A30" s="836"/>
      <c r="B30" s="474">
        <v>0</v>
      </c>
      <c r="C30" s="707"/>
      <c r="D30" s="318"/>
      <c r="E30" s="317"/>
      <c r="F30" s="476" t="s">
        <v>133</v>
      </c>
      <c r="G30" s="707"/>
      <c r="H30" s="296">
        <f t="shared" si="8"/>
        <v>0</v>
      </c>
      <c r="I30" s="708"/>
      <c r="J30" s="297"/>
      <c r="K30" s="298"/>
      <c r="L30" s="299"/>
      <c r="M30" s="300"/>
      <c r="N30" s="300"/>
      <c r="O30" s="292"/>
      <c r="P30" s="711"/>
      <c r="Q30" s="301"/>
      <c r="R30" s="301"/>
    </row>
    <row r="31" spans="1:18" ht="15.75" customHeight="1">
      <c r="A31" s="836"/>
      <c r="B31" s="474">
        <v>0</v>
      </c>
      <c r="C31" s="734"/>
      <c r="D31" s="312"/>
      <c r="E31" s="317"/>
      <c r="F31" s="476" t="s">
        <v>133</v>
      </c>
      <c r="G31" s="707"/>
      <c r="H31" s="296">
        <f t="shared" si="8"/>
        <v>0</v>
      </c>
      <c r="I31" s="708"/>
      <c r="J31" s="297"/>
      <c r="K31" s="298"/>
      <c r="L31" s="299"/>
      <c r="M31" s="300"/>
      <c r="N31" s="300"/>
      <c r="O31" s="292"/>
      <c r="P31" s="711"/>
      <c r="Q31" s="301"/>
      <c r="R31" s="301"/>
    </row>
    <row r="32" spans="1:18">
      <c r="A32" s="836"/>
      <c r="B32" s="474">
        <v>0</v>
      </c>
      <c r="C32" s="734"/>
      <c r="D32" s="312"/>
      <c r="E32" s="713"/>
      <c r="F32" s="476" t="s">
        <v>133</v>
      </c>
      <c r="G32" s="707"/>
      <c r="H32" s="296">
        <f t="shared" si="8"/>
        <v>0</v>
      </c>
      <c r="I32" s="708"/>
      <c r="J32" s="297"/>
      <c r="K32" s="298"/>
      <c r="L32" s="299"/>
      <c r="M32" s="300"/>
      <c r="N32" s="300"/>
      <c r="O32" s="292"/>
      <c r="P32" s="711"/>
      <c r="Q32" s="301"/>
      <c r="R32" s="301"/>
    </row>
    <row r="33" spans="1:18">
      <c r="A33" s="836"/>
      <c r="B33" s="474">
        <v>0</v>
      </c>
      <c r="C33" s="707"/>
      <c r="D33" s="316"/>
      <c r="E33" s="317"/>
      <c r="F33" s="476" t="s">
        <v>133</v>
      </c>
      <c r="G33" s="707"/>
      <c r="H33" s="296">
        <f t="shared" si="8"/>
        <v>0</v>
      </c>
      <c r="I33" s="708"/>
      <c r="J33" s="297"/>
      <c r="K33" s="298"/>
      <c r="L33" s="299"/>
      <c r="M33" s="300"/>
      <c r="N33" s="300"/>
      <c r="O33" s="292"/>
      <c r="P33" s="711"/>
      <c r="Q33" s="301"/>
      <c r="R33" s="301"/>
    </row>
    <row r="34" spans="1:18">
      <c r="A34" s="836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08"/>
      <c r="J34" s="297"/>
      <c r="K34" s="298"/>
      <c r="L34" s="299"/>
      <c r="M34" s="300"/>
      <c r="N34" s="300"/>
      <c r="O34" s="292"/>
      <c r="P34" s="711"/>
      <c r="Q34" s="301"/>
      <c r="R34" s="301"/>
    </row>
    <row r="35" spans="1:18">
      <c r="A35" s="836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08"/>
      <c r="J35" s="297"/>
      <c r="K35" s="298"/>
      <c r="L35" s="299"/>
      <c r="M35" s="300"/>
      <c r="N35" s="300"/>
      <c r="O35" s="292"/>
      <c r="P35" s="711"/>
      <c r="Q35" s="301"/>
      <c r="R35" s="301"/>
    </row>
    <row r="36" spans="1:18">
      <c r="A36" s="836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08"/>
      <c r="J36" s="297"/>
      <c r="K36" s="298"/>
      <c r="L36" s="299"/>
      <c r="M36" s="300"/>
      <c r="N36" s="300"/>
      <c r="O36" s="292"/>
      <c r="P36" s="711"/>
      <c r="Q36" s="301"/>
      <c r="R36" s="301"/>
    </row>
    <row r="37" spans="1:18">
      <c r="A37" s="836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08"/>
      <c r="J37" s="297"/>
      <c r="K37" s="298"/>
      <c r="L37" s="299"/>
      <c r="M37" s="300"/>
      <c r="N37" s="300"/>
      <c r="O37" s="292"/>
      <c r="P37" s="711"/>
      <c r="Q37" s="301"/>
      <c r="R37" s="301"/>
    </row>
    <row r="38" spans="1:18" ht="17.399999999999999" customHeight="1">
      <c r="A38" s="837"/>
      <c r="B38" s="474">
        <v>0</v>
      </c>
      <c r="C38" s="6" t="s">
        <v>27</v>
      </c>
      <c r="D38" s="822" t="s">
        <v>108</v>
      </c>
      <c r="E38" s="822"/>
      <c r="F38" s="304"/>
      <c r="G38" s="320"/>
      <c r="H38" s="306"/>
      <c r="I38" s="307"/>
      <c r="J38" s="308">
        <f>AVERAGE(J25:J37)</f>
        <v>3.5</v>
      </c>
      <c r="K38" s="308">
        <f>AVERAGE(K25:K37)</f>
        <v>2910.430085934313</v>
      </c>
      <c r="L38" s="309">
        <f>AVERAGE(L25:L37)</f>
        <v>849.75787678073573</v>
      </c>
      <c r="M38" s="300"/>
      <c r="N38" s="300"/>
      <c r="O38" s="298"/>
      <c r="P38" s="298"/>
      <c r="Q38" s="299"/>
      <c r="R38" s="299"/>
    </row>
    <row r="39" spans="1:18" ht="16.2" customHeight="1">
      <c r="A39" s="838" t="s">
        <v>288</v>
      </c>
      <c r="B39" s="474">
        <v>0</v>
      </c>
      <c r="C39" s="734"/>
      <c r="D39" s="315"/>
      <c r="E39" s="713"/>
      <c r="F39" s="476" t="s">
        <v>133</v>
      </c>
      <c r="G39" s="707"/>
      <c r="H39" s="296">
        <f t="shared" ref="H39:H47" si="12">F39*G39</f>
        <v>0</v>
      </c>
      <c r="I39" s="70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839"/>
      <c r="B40" s="474">
        <v>0</v>
      </c>
      <c r="C40" s="734"/>
      <c r="D40" s="315"/>
      <c r="E40" s="713"/>
      <c r="F40" s="476" t="s">
        <v>133</v>
      </c>
      <c r="G40" s="707"/>
      <c r="H40" s="296">
        <f t="shared" si="12"/>
        <v>0</v>
      </c>
      <c r="I40" s="70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839"/>
      <c r="B41" s="474">
        <v>0</v>
      </c>
      <c r="C41" s="734"/>
      <c r="D41" s="315"/>
      <c r="E41" s="713"/>
      <c r="F41" s="476" t="s">
        <v>133</v>
      </c>
      <c r="G41" s="707"/>
      <c r="H41" s="296">
        <f t="shared" si="12"/>
        <v>0</v>
      </c>
      <c r="I41" s="70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839"/>
      <c r="B42" s="474">
        <v>0</v>
      </c>
      <c r="C42" s="734"/>
      <c r="D42" s="479"/>
      <c r="E42" s="713"/>
      <c r="F42" s="476" t="s">
        <v>133</v>
      </c>
      <c r="G42" s="707"/>
      <c r="H42" s="296">
        <f t="shared" si="12"/>
        <v>0</v>
      </c>
      <c r="I42" s="70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839"/>
      <c r="B43" s="474">
        <v>0</v>
      </c>
      <c r="C43" s="734"/>
      <c r="D43" s="316"/>
      <c r="E43" s="713"/>
      <c r="F43" s="476" t="s">
        <v>133</v>
      </c>
      <c r="G43" s="707"/>
      <c r="H43" s="296">
        <f t="shared" si="12"/>
        <v>0</v>
      </c>
      <c r="I43" s="708"/>
      <c r="J43" s="297"/>
      <c r="K43" s="298"/>
      <c r="L43" s="299"/>
      <c r="M43" s="300"/>
      <c r="N43" s="300"/>
      <c r="O43" s="292"/>
      <c r="P43" s="711"/>
      <c r="Q43" s="301"/>
      <c r="R43" s="301"/>
    </row>
    <row r="44" spans="1:18">
      <c r="A44" s="839"/>
      <c r="B44" s="474">
        <v>0</v>
      </c>
      <c r="C44" s="734"/>
      <c r="D44" s="316"/>
      <c r="E44" s="322"/>
      <c r="F44" s="476" t="s">
        <v>133</v>
      </c>
      <c r="G44" s="323"/>
      <c r="H44" s="324">
        <f t="shared" si="12"/>
        <v>0</v>
      </c>
      <c r="I44" s="709"/>
      <c r="J44" s="297"/>
      <c r="K44" s="298"/>
      <c r="L44" s="299"/>
      <c r="M44" s="300"/>
      <c r="N44" s="300"/>
      <c r="O44" s="292"/>
      <c r="P44" s="711"/>
      <c r="Q44" s="301"/>
      <c r="R44" s="301"/>
    </row>
    <row r="45" spans="1:18">
      <c r="A45" s="839"/>
      <c r="B45" s="474">
        <v>0</v>
      </c>
      <c r="C45" s="734"/>
      <c r="D45" s="316"/>
      <c r="E45" s="317"/>
      <c r="F45" s="476" t="s">
        <v>133</v>
      </c>
      <c r="G45" s="707"/>
      <c r="H45" s="296">
        <f t="shared" si="12"/>
        <v>0</v>
      </c>
      <c r="I45" s="708"/>
      <c r="J45" s="297"/>
      <c r="K45" s="298"/>
      <c r="L45" s="299"/>
      <c r="M45" s="300"/>
      <c r="N45" s="300"/>
      <c r="O45" s="292"/>
      <c r="P45" s="711"/>
      <c r="Q45" s="301"/>
      <c r="R45" s="301"/>
    </row>
    <row r="46" spans="1:18">
      <c r="A46" s="839"/>
      <c r="B46" s="474">
        <v>0</v>
      </c>
      <c r="C46" s="734"/>
      <c r="D46" s="332"/>
      <c r="E46" s="322"/>
      <c r="F46" s="476" t="s">
        <v>133</v>
      </c>
      <c r="G46" s="323"/>
      <c r="H46" s="324">
        <f t="shared" si="12"/>
        <v>0</v>
      </c>
      <c r="I46" s="709"/>
      <c r="J46" s="297"/>
      <c r="K46" s="298"/>
      <c r="L46" s="299"/>
      <c r="M46" s="300"/>
      <c r="N46" s="300"/>
      <c r="O46" s="292"/>
      <c r="P46" s="711"/>
      <c r="Q46" s="301"/>
      <c r="R46" s="301"/>
    </row>
    <row r="47" spans="1:18">
      <c r="A47" s="839"/>
      <c r="B47" s="474">
        <v>0</v>
      </c>
      <c r="C47" s="734"/>
      <c r="D47" s="315"/>
      <c r="E47" s="317"/>
      <c r="F47" s="476" t="s">
        <v>133</v>
      </c>
      <c r="G47" s="707"/>
      <c r="H47" s="296">
        <f t="shared" si="12"/>
        <v>0</v>
      </c>
      <c r="I47" s="708"/>
      <c r="J47" s="297"/>
      <c r="K47" s="298"/>
      <c r="L47" s="299"/>
      <c r="M47" s="300"/>
      <c r="N47" s="300"/>
      <c r="O47" s="292"/>
      <c r="P47" s="711"/>
      <c r="Q47" s="301"/>
      <c r="R47" s="301"/>
    </row>
    <row r="48" spans="1:18">
      <c r="A48" s="840"/>
      <c r="B48" s="474">
        <v>0</v>
      </c>
      <c r="C48" s="707"/>
      <c r="D48" s="332"/>
      <c r="E48" s="480"/>
      <c r="F48" s="476" t="s">
        <v>133</v>
      </c>
      <c r="G48" s="707"/>
      <c r="H48" s="296"/>
      <c r="I48" s="708"/>
      <c r="J48" s="297"/>
      <c r="K48" s="298"/>
      <c r="L48" s="299"/>
      <c r="M48" s="300"/>
      <c r="N48" s="300"/>
      <c r="O48" s="292"/>
      <c r="P48" s="711"/>
      <c r="Q48" s="301"/>
      <c r="R48" s="301"/>
    </row>
    <row r="49" spans="1:18">
      <c r="A49" s="840"/>
      <c r="B49" s="474">
        <v>0</v>
      </c>
      <c r="C49" s="707"/>
      <c r="D49" s="325"/>
      <c r="E49" s="326"/>
      <c r="F49" s="476" t="s">
        <v>133</v>
      </c>
      <c r="G49" s="292"/>
      <c r="H49" s="324">
        <f>F49*G49</f>
        <v>0</v>
      </c>
      <c r="I49" s="711"/>
      <c r="J49" s="297"/>
      <c r="K49" s="298"/>
      <c r="L49" s="299"/>
      <c r="M49" s="300"/>
      <c r="N49" s="300"/>
      <c r="O49" s="292"/>
      <c r="P49" s="711"/>
      <c r="Q49" s="301"/>
      <c r="R49" s="301"/>
    </row>
    <row r="50" spans="1:18">
      <c r="A50" s="840"/>
      <c r="B50" s="474">
        <v>0</v>
      </c>
      <c r="C50" s="707"/>
      <c r="D50" s="325"/>
      <c r="E50" s="326"/>
      <c r="F50" s="476" t="s">
        <v>133</v>
      </c>
      <c r="G50" s="292"/>
      <c r="H50" s="324">
        <f>F50*G50</f>
        <v>0</v>
      </c>
      <c r="I50" s="711"/>
      <c r="J50" s="297"/>
      <c r="K50" s="298"/>
      <c r="L50" s="299"/>
      <c r="M50" s="300"/>
      <c r="N50" s="300"/>
      <c r="O50" s="292"/>
      <c r="P50" s="711"/>
      <c r="Q50" s="301"/>
      <c r="R50" s="301"/>
    </row>
    <row r="51" spans="1:18" ht="15.75" customHeight="1">
      <c r="A51" s="841"/>
      <c r="B51" s="474">
        <v>0</v>
      </c>
      <c r="C51" s="6" t="s">
        <v>28</v>
      </c>
      <c r="D51" s="827" t="s">
        <v>370</v>
      </c>
      <c r="E51" s="827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824" t="s">
        <v>289</v>
      </c>
      <c r="B52" s="474" t="s">
        <v>131</v>
      </c>
      <c r="C52" s="734"/>
      <c r="D52" s="315" t="s">
        <v>114</v>
      </c>
      <c r="E52" s="481"/>
      <c r="F52" s="476">
        <v>18.18</v>
      </c>
      <c r="G52" s="707">
        <v>941</v>
      </c>
      <c r="H52" s="296">
        <f>F52*G52</f>
        <v>17107.38</v>
      </c>
      <c r="I52" s="708"/>
      <c r="J52" s="297">
        <v>3</v>
      </c>
      <c r="K52" s="298">
        <f>G52/P52*60</f>
        <v>3321.176470588231</v>
      </c>
      <c r="L52" s="299">
        <f>K52/J52</f>
        <v>1107.0588235294103</v>
      </c>
      <c r="M52" s="300">
        <v>0.2986111111111111</v>
      </c>
      <c r="N52" s="300">
        <v>0.31041666666666667</v>
      </c>
      <c r="O52" s="298">
        <v>10</v>
      </c>
      <c r="P52" s="711">
        <f>(N52-M52)*24*60</f>
        <v>17.000000000000021</v>
      </c>
      <c r="Q52" s="301"/>
      <c r="R52" s="301"/>
    </row>
    <row r="53" spans="1:18" ht="15.6" customHeight="1">
      <c r="A53" s="825"/>
      <c r="B53" s="474" t="s">
        <v>131</v>
      </c>
      <c r="C53" s="734"/>
      <c r="D53" s="315" t="s">
        <v>110</v>
      </c>
      <c r="E53" s="331"/>
      <c r="F53" s="476">
        <v>25.03</v>
      </c>
      <c r="G53" s="302">
        <v>647</v>
      </c>
      <c r="H53" s="296">
        <f t="shared" ref="H53:H116" si="13">F53*G53</f>
        <v>16194.41</v>
      </c>
      <c r="I53" s="708"/>
      <c r="J53" s="297">
        <v>4</v>
      </c>
      <c r="K53" s="298">
        <f t="shared" ref="K53:K57" si="14">G53/P53*60</f>
        <v>3235.0000000000114</v>
      </c>
      <c r="L53" s="299">
        <f t="shared" ref="L53:L57" si="15">K53/J53</f>
        <v>808.75000000000284</v>
      </c>
      <c r="M53" s="300">
        <v>0.32430555555555557</v>
      </c>
      <c r="N53" s="300">
        <v>0.33263888888888887</v>
      </c>
      <c r="O53" s="298">
        <v>20</v>
      </c>
      <c r="P53" s="711">
        <f t="shared" ref="P53:P57" si="16">(N53-M53)*24*60</f>
        <v>11.999999999999957</v>
      </c>
      <c r="Q53" s="301"/>
      <c r="R53" s="301"/>
    </row>
    <row r="54" spans="1:18" ht="15.6" customHeight="1">
      <c r="A54" s="825"/>
      <c r="B54" s="474" t="s">
        <v>131</v>
      </c>
      <c r="C54" s="734"/>
      <c r="D54" s="315" t="s">
        <v>111</v>
      </c>
      <c r="E54" s="713"/>
      <c r="F54" s="476">
        <v>24.82</v>
      </c>
      <c r="G54" s="302">
        <v>876</v>
      </c>
      <c r="H54" s="296">
        <f t="shared" si="13"/>
        <v>21742.32</v>
      </c>
      <c r="I54" s="708"/>
      <c r="J54" s="297">
        <v>4</v>
      </c>
      <c r="K54" s="298">
        <f t="shared" si="14"/>
        <v>3284.9999999999959</v>
      </c>
      <c r="L54" s="299">
        <f t="shared" si="15"/>
        <v>821.24999999999898</v>
      </c>
      <c r="M54" s="300">
        <v>0.34652777777777777</v>
      </c>
      <c r="N54" s="300">
        <v>0.3576388888888889</v>
      </c>
      <c r="O54" s="298">
        <v>20</v>
      </c>
      <c r="P54" s="711">
        <f t="shared" si="16"/>
        <v>16.000000000000021</v>
      </c>
      <c r="Q54" s="301"/>
      <c r="R54" s="301"/>
    </row>
    <row r="55" spans="1:18" ht="15.6" customHeight="1">
      <c r="A55" s="825"/>
      <c r="B55" s="474" t="s">
        <v>131</v>
      </c>
      <c r="C55" s="734"/>
      <c r="D55" s="315" t="s">
        <v>112</v>
      </c>
      <c r="E55" s="317"/>
      <c r="F55" s="476">
        <v>30</v>
      </c>
      <c r="G55" s="302">
        <v>1232</v>
      </c>
      <c r="H55" s="296">
        <f t="shared" si="13"/>
        <v>36960</v>
      </c>
      <c r="I55" s="708"/>
      <c r="J55" s="297">
        <v>4</v>
      </c>
      <c r="K55" s="298">
        <f t="shared" si="14"/>
        <v>3213.9130434782501</v>
      </c>
      <c r="L55" s="299">
        <f t="shared" si="15"/>
        <v>803.47826086956252</v>
      </c>
      <c r="M55" s="300">
        <v>0.37152777777777773</v>
      </c>
      <c r="N55" s="300">
        <v>0.38750000000000001</v>
      </c>
      <c r="O55" s="298">
        <v>20</v>
      </c>
      <c r="P55" s="711">
        <f t="shared" si="16"/>
        <v>23.000000000000078</v>
      </c>
      <c r="Q55" s="301">
        <v>0.38750000000000001</v>
      </c>
      <c r="R55" s="301">
        <v>0.4291666666666667</v>
      </c>
    </row>
    <row r="56" spans="1:18" ht="15.6" customHeight="1">
      <c r="A56" s="825"/>
      <c r="B56" s="474" t="s">
        <v>131</v>
      </c>
      <c r="C56" s="734"/>
      <c r="D56" s="316" t="s">
        <v>458</v>
      </c>
      <c r="E56" s="317"/>
      <c r="F56" s="476">
        <v>23.72</v>
      </c>
      <c r="G56" s="302">
        <v>722</v>
      </c>
      <c r="H56" s="296">
        <f t="shared" si="13"/>
        <v>17125.84</v>
      </c>
      <c r="I56" s="708"/>
      <c r="J56" s="297">
        <v>4</v>
      </c>
      <c r="K56" s="298">
        <f t="shared" si="14"/>
        <v>3094.2857142857079</v>
      </c>
      <c r="L56" s="299">
        <f t="shared" si="15"/>
        <v>773.57142857142696</v>
      </c>
      <c r="M56" s="300">
        <v>0.44305555555555554</v>
      </c>
      <c r="N56" s="300">
        <v>0.45277777777777778</v>
      </c>
      <c r="O56" s="298">
        <v>25</v>
      </c>
      <c r="P56" s="711">
        <f t="shared" si="16"/>
        <v>14.00000000000003</v>
      </c>
      <c r="Q56" s="301"/>
      <c r="R56" s="301"/>
    </row>
    <row r="57" spans="1:18" ht="15.75" customHeight="1">
      <c r="A57" s="825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1981</v>
      </c>
      <c r="H57" s="296">
        <f t="shared" si="13"/>
        <v>33815.67</v>
      </c>
      <c r="I57" s="708"/>
      <c r="J57" s="297">
        <v>3</v>
      </c>
      <c r="K57" s="298">
        <f t="shared" si="14"/>
        <v>3212.4324324324298</v>
      </c>
      <c r="L57" s="299">
        <f t="shared" si="15"/>
        <v>1070.8108108108099</v>
      </c>
      <c r="M57" s="300">
        <v>0.46666666666666662</v>
      </c>
      <c r="N57" s="300">
        <v>0.49236111111111108</v>
      </c>
      <c r="O57" s="298">
        <v>20</v>
      </c>
      <c r="P57" s="711">
        <f t="shared" si="16"/>
        <v>37.000000000000028</v>
      </c>
      <c r="Q57" s="301"/>
      <c r="R57" s="301"/>
    </row>
    <row r="58" spans="1:18" ht="15.6" customHeight="1">
      <c r="A58" s="825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08"/>
      <c r="J58" s="297"/>
      <c r="K58" s="298"/>
      <c r="L58" s="299"/>
      <c r="M58" s="300"/>
      <c r="N58" s="300"/>
      <c r="O58" s="298"/>
      <c r="P58" s="711"/>
      <c r="Q58" s="301"/>
      <c r="R58" s="301"/>
    </row>
    <row r="59" spans="1:18" ht="15.6" customHeight="1">
      <c r="A59" s="825"/>
      <c r="B59" s="474">
        <v>0</v>
      </c>
      <c r="C59" s="734"/>
      <c r="D59" s="332"/>
      <c r="E59" s="317"/>
      <c r="F59" s="476" t="s">
        <v>133</v>
      </c>
      <c r="G59" s="302"/>
      <c r="H59" s="296">
        <f t="shared" si="13"/>
        <v>0</v>
      </c>
      <c r="I59" s="708"/>
      <c r="J59" s="297"/>
      <c r="K59" s="298"/>
      <c r="L59" s="299"/>
      <c r="M59" s="300"/>
      <c r="N59" s="300"/>
      <c r="O59" s="298"/>
      <c r="P59" s="711"/>
      <c r="Q59" s="301"/>
      <c r="R59" s="301"/>
    </row>
    <row r="60" spans="1:18" ht="15.6" customHeight="1">
      <c r="A60" s="825"/>
      <c r="B60" s="474">
        <v>0</v>
      </c>
      <c r="C60" s="734"/>
      <c r="D60" s="479"/>
      <c r="E60" s="335"/>
      <c r="F60" s="476" t="s">
        <v>133</v>
      </c>
      <c r="G60" s="302"/>
      <c r="H60" s="296">
        <f t="shared" si="13"/>
        <v>0</v>
      </c>
      <c r="I60" s="708"/>
      <c r="J60" s="297"/>
      <c r="K60" s="298"/>
      <c r="L60" s="299"/>
      <c r="M60" s="300"/>
      <c r="N60" s="300"/>
      <c r="O60" s="298"/>
      <c r="P60" s="711"/>
      <c r="Q60" s="301"/>
      <c r="R60" s="301"/>
    </row>
    <row r="61" spans="1:18" ht="15.6" customHeight="1">
      <c r="A61" s="825"/>
      <c r="B61" s="474">
        <v>0</v>
      </c>
      <c r="C61" s="734"/>
      <c r="D61" s="315"/>
      <c r="E61" s="317"/>
      <c r="F61" s="476" t="s">
        <v>133</v>
      </c>
      <c r="G61" s="302"/>
      <c r="H61" s="296">
        <f t="shared" si="13"/>
        <v>0</v>
      </c>
      <c r="I61" s="708"/>
      <c r="J61" s="297"/>
      <c r="K61" s="298"/>
      <c r="L61" s="299"/>
      <c r="M61" s="300"/>
      <c r="N61" s="300"/>
      <c r="O61" s="298"/>
      <c r="P61" s="711"/>
      <c r="Q61" s="301"/>
      <c r="R61" s="301"/>
    </row>
    <row r="62" spans="1:18" ht="15.6" customHeight="1">
      <c r="A62" s="825"/>
      <c r="B62" s="474">
        <v>0</v>
      </c>
      <c r="C62" s="734"/>
      <c r="D62" s="332"/>
      <c r="E62" s="483"/>
      <c r="F62" s="476" t="s">
        <v>133</v>
      </c>
      <c r="G62" s="302"/>
      <c r="H62" s="296">
        <f t="shared" si="13"/>
        <v>0</v>
      </c>
      <c r="I62" s="708"/>
      <c r="J62" s="297"/>
      <c r="K62" s="298"/>
      <c r="L62" s="299"/>
      <c r="M62" s="300"/>
      <c r="N62" s="300"/>
      <c r="O62" s="298"/>
      <c r="P62" s="711"/>
      <c r="Q62" s="301"/>
      <c r="R62" s="301"/>
    </row>
    <row r="63" spans="1:18" ht="15.6" customHeight="1">
      <c r="A63" s="825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09"/>
      <c r="J63" s="297"/>
      <c r="K63" s="298"/>
      <c r="L63" s="299"/>
      <c r="M63" s="300"/>
      <c r="N63" s="300"/>
      <c r="O63" s="292"/>
      <c r="P63" s="711"/>
      <c r="Q63" s="301"/>
      <c r="R63" s="301"/>
    </row>
    <row r="64" spans="1:18" ht="15.75" customHeight="1">
      <c r="A64" s="826"/>
      <c r="B64" s="474">
        <v>0</v>
      </c>
      <c r="C64" s="6" t="s">
        <v>460</v>
      </c>
      <c r="D64" s="827" t="s">
        <v>370</v>
      </c>
      <c r="E64" s="827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3226.9679434641039</v>
      </c>
      <c r="L64" s="309">
        <f>AVERAGE(L52:L63)</f>
        <v>897.48655396353524</v>
      </c>
      <c r="M64" s="300"/>
      <c r="N64" s="300"/>
      <c r="O64" s="292"/>
      <c r="P64" s="292"/>
      <c r="Q64" s="292"/>
      <c r="R64" s="292"/>
    </row>
    <row r="65" spans="1:18" ht="15.6" customHeight="1">
      <c r="A65" s="828" t="s">
        <v>293</v>
      </c>
      <c r="B65" s="474" t="s">
        <v>131</v>
      </c>
      <c r="C65" s="734"/>
      <c r="D65" s="316" t="s">
        <v>494</v>
      </c>
      <c r="E65" s="481"/>
      <c r="F65" s="476">
        <v>22.281818181818181</v>
      </c>
      <c r="G65" s="707">
        <v>658</v>
      </c>
      <c r="H65" s="296">
        <f>F65*G65</f>
        <v>14661.436363636363</v>
      </c>
      <c r="I65" s="708"/>
      <c r="J65" s="297">
        <v>4</v>
      </c>
      <c r="K65" s="298">
        <f t="shared" ref="K65:K72" si="17">G65/P65*60</f>
        <v>3290.0000000000009</v>
      </c>
      <c r="L65" s="299">
        <f t="shared" ref="L65:L72" si="18">K65/J65</f>
        <v>822.50000000000023</v>
      </c>
      <c r="M65" s="300">
        <v>0.18055555555555555</v>
      </c>
      <c r="N65" s="300">
        <v>0.18888888888888888</v>
      </c>
      <c r="O65" s="298">
        <v>20</v>
      </c>
      <c r="P65" s="711">
        <f>(N65-M65)*24*60</f>
        <v>11.999999999999996</v>
      </c>
      <c r="Q65" s="301"/>
      <c r="R65" s="301"/>
    </row>
    <row r="66" spans="1:18" ht="15.6" customHeight="1">
      <c r="A66" s="829"/>
      <c r="B66" s="474" t="s">
        <v>131</v>
      </c>
      <c r="C66" s="734"/>
      <c r="D66" s="316" t="s">
        <v>115</v>
      </c>
      <c r="E66" s="331"/>
      <c r="F66" s="476">
        <v>18.18</v>
      </c>
      <c r="G66" s="302">
        <v>1498</v>
      </c>
      <c r="H66" s="296">
        <f t="shared" ref="H66:H74" si="19">F66*G66</f>
        <v>27233.64</v>
      </c>
      <c r="I66" s="708"/>
      <c r="J66" s="297">
        <v>3</v>
      </c>
      <c r="K66" s="298">
        <f t="shared" si="17"/>
        <v>3328.888888888896</v>
      </c>
      <c r="L66" s="299">
        <f t="shared" si="18"/>
        <v>1109.6296296296321</v>
      </c>
      <c r="M66" s="300">
        <v>0.20277777777777781</v>
      </c>
      <c r="N66" s="300">
        <v>0.22152777777777777</v>
      </c>
      <c r="O66" s="298">
        <v>20</v>
      </c>
      <c r="P66" s="711">
        <f t="shared" ref="P66:P72" si="20">(N66-M66)*24*60</f>
        <v>26.999999999999943</v>
      </c>
      <c r="Q66" s="301"/>
      <c r="R66" s="301"/>
    </row>
    <row r="67" spans="1:18" ht="15.6" customHeight="1">
      <c r="A67" s="829"/>
      <c r="B67" s="474" t="s">
        <v>131</v>
      </c>
      <c r="C67" s="734"/>
      <c r="D67" s="332" t="s">
        <v>295</v>
      </c>
      <c r="E67" s="317"/>
      <c r="F67" s="476">
        <v>17.890909090909091</v>
      </c>
      <c r="G67" s="302">
        <v>1650</v>
      </c>
      <c r="H67" s="296">
        <f t="shared" si="19"/>
        <v>29520</v>
      </c>
      <c r="I67" s="708"/>
      <c r="J67" s="297">
        <v>3</v>
      </c>
      <c r="K67" s="298">
        <f t="shared" si="17"/>
        <v>3299.9999999999982</v>
      </c>
      <c r="L67" s="299">
        <f t="shared" si="18"/>
        <v>1099.9999999999993</v>
      </c>
      <c r="M67" s="300">
        <v>0.23541666666666669</v>
      </c>
      <c r="N67" s="300">
        <v>0.25625000000000003</v>
      </c>
      <c r="O67" s="298">
        <v>20</v>
      </c>
      <c r="P67" s="711">
        <f t="shared" si="20"/>
        <v>30.000000000000014</v>
      </c>
      <c r="Q67" s="301">
        <v>0.25625000000000003</v>
      </c>
      <c r="R67" s="301">
        <v>0.29791666666666666</v>
      </c>
    </row>
    <row r="68" spans="1:18" ht="15.6" customHeight="1">
      <c r="A68" s="829"/>
      <c r="B68" s="474" t="s">
        <v>131</v>
      </c>
      <c r="C68" s="734"/>
      <c r="D68" s="332" t="s">
        <v>116</v>
      </c>
      <c r="E68" s="317"/>
      <c r="F68" s="476">
        <v>14.285714285714283</v>
      </c>
      <c r="G68" s="302">
        <v>4529</v>
      </c>
      <c r="H68" s="296">
        <f t="shared" si="19"/>
        <v>64699.999999999985</v>
      </c>
      <c r="I68" s="708"/>
      <c r="J68" s="297">
        <v>3</v>
      </c>
      <c r="K68" s="298">
        <f t="shared" si="17"/>
        <v>3235.0000000000018</v>
      </c>
      <c r="L68" s="299">
        <f t="shared" si="18"/>
        <v>1078.3333333333339</v>
      </c>
      <c r="M68" s="300">
        <v>0.31180555555555556</v>
      </c>
      <c r="N68" s="300">
        <v>0.37013888888888885</v>
      </c>
      <c r="O68" s="298">
        <v>25</v>
      </c>
      <c r="P68" s="711">
        <f t="shared" si="20"/>
        <v>83.999999999999943</v>
      </c>
      <c r="Q68" s="301"/>
      <c r="R68" s="301"/>
    </row>
    <row r="69" spans="1:18" ht="15.6" customHeight="1">
      <c r="A69" s="829"/>
      <c r="B69" s="474" t="s">
        <v>131</v>
      </c>
      <c r="C69" s="734"/>
      <c r="D69" s="316" t="s">
        <v>296</v>
      </c>
      <c r="E69" s="317"/>
      <c r="F69" s="476">
        <v>16.66</v>
      </c>
      <c r="G69" s="302">
        <v>2940</v>
      </c>
      <c r="H69" s="296">
        <f t="shared" si="19"/>
        <v>48980.4</v>
      </c>
      <c r="I69" s="708"/>
      <c r="J69" s="297">
        <v>4</v>
      </c>
      <c r="K69" s="298">
        <f t="shared" si="17"/>
        <v>3207.2727272727293</v>
      </c>
      <c r="L69" s="299">
        <f t="shared" si="18"/>
        <v>801.81818181818232</v>
      </c>
      <c r="M69" s="300">
        <v>0.3840277777777778</v>
      </c>
      <c r="N69" s="300">
        <v>0.42222222222222222</v>
      </c>
      <c r="O69" s="298">
        <v>20</v>
      </c>
      <c r="P69" s="711">
        <f t="shared" si="20"/>
        <v>54.999999999999964</v>
      </c>
      <c r="Q69" s="301"/>
      <c r="R69" s="301"/>
    </row>
    <row r="70" spans="1:18" ht="15.75" customHeight="1">
      <c r="A70" s="82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2935</v>
      </c>
      <c r="H70" s="296">
        <f t="shared" si="19"/>
        <v>41178.049999999996</v>
      </c>
      <c r="I70" s="708"/>
      <c r="J70" s="297">
        <v>3</v>
      </c>
      <c r="K70" s="298">
        <f t="shared" si="17"/>
        <v>3261.1111111111081</v>
      </c>
      <c r="L70" s="299">
        <f t="shared" si="18"/>
        <v>1087.037037037036</v>
      </c>
      <c r="M70" s="300">
        <v>0.43611111111111112</v>
      </c>
      <c r="N70" s="300">
        <v>0.47361111111111115</v>
      </c>
      <c r="O70" s="298">
        <v>20</v>
      </c>
      <c r="P70" s="711">
        <f t="shared" si="20"/>
        <v>54.00000000000005</v>
      </c>
      <c r="Q70" s="301"/>
      <c r="R70" s="301"/>
    </row>
    <row r="71" spans="1:18" ht="15.6" customHeight="1">
      <c r="A71" s="829"/>
      <c r="B71" s="474" t="s">
        <v>131</v>
      </c>
      <c r="C71" s="482"/>
      <c r="D71" s="332" t="s">
        <v>497</v>
      </c>
      <c r="E71" s="317"/>
      <c r="F71" s="476">
        <v>25.2</v>
      </c>
      <c r="G71" s="334">
        <v>774</v>
      </c>
      <c r="H71" s="296">
        <f t="shared" si="19"/>
        <v>19504.8</v>
      </c>
      <c r="I71" s="708"/>
      <c r="J71" s="297">
        <v>3</v>
      </c>
      <c r="K71" s="298">
        <f t="shared" si="17"/>
        <v>3317.1428571428496</v>
      </c>
      <c r="L71" s="299">
        <f t="shared" si="18"/>
        <v>1105.7142857142833</v>
      </c>
      <c r="M71" s="300">
        <v>0.48749999999999999</v>
      </c>
      <c r="N71" s="300">
        <v>0.49722222222222223</v>
      </c>
      <c r="O71" s="298">
        <v>20</v>
      </c>
      <c r="P71" s="711">
        <f t="shared" si="20"/>
        <v>14.00000000000003</v>
      </c>
      <c r="Q71" s="301"/>
      <c r="R71" s="301"/>
    </row>
    <row r="72" spans="1:18" ht="15.6" customHeight="1">
      <c r="A72" s="829"/>
      <c r="B72" s="474" t="s">
        <v>131</v>
      </c>
      <c r="C72" s="734"/>
      <c r="D72" s="332" t="s">
        <v>298</v>
      </c>
      <c r="E72" s="317"/>
      <c r="F72" s="476">
        <v>20.72</v>
      </c>
      <c r="G72" s="302">
        <v>1697</v>
      </c>
      <c r="H72" s="296">
        <f t="shared" si="19"/>
        <v>35161.839999999997</v>
      </c>
      <c r="I72" s="708"/>
      <c r="J72" s="297">
        <v>3</v>
      </c>
      <c r="K72" s="298">
        <f t="shared" si="17"/>
        <v>3284.5161290322694</v>
      </c>
      <c r="L72" s="299">
        <f t="shared" si="18"/>
        <v>1094.8387096774231</v>
      </c>
      <c r="M72" s="300">
        <v>0.51111111111111118</v>
      </c>
      <c r="N72" s="300">
        <v>0.53263888888888888</v>
      </c>
      <c r="O72" s="298">
        <v>20</v>
      </c>
      <c r="P72" s="711">
        <f t="shared" si="20"/>
        <v>30.99999999999989</v>
      </c>
      <c r="Q72" s="301"/>
      <c r="R72" s="301"/>
    </row>
    <row r="73" spans="1:18" ht="15.6" customHeight="1">
      <c r="A73" s="829"/>
      <c r="B73" s="474">
        <v>0</v>
      </c>
      <c r="C73" s="734"/>
      <c r="D73" s="332"/>
      <c r="E73" s="317"/>
      <c r="F73" s="476" t="s">
        <v>133</v>
      </c>
      <c r="G73" s="302"/>
      <c r="H73" s="296">
        <f t="shared" si="19"/>
        <v>0</v>
      </c>
      <c r="I73" s="708"/>
      <c r="J73" s="297"/>
      <c r="K73" s="298"/>
      <c r="L73" s="299"/>
      <c r="M73" s="300"/>
      <c r="N73" s="300"/>
      <c r="O73" s="298"/>
      <c r="P73" s="711"/>
      <c r="Q73" s="301"/>
      <c r="R73" s="301"/>
    </row>
    <row r="74" spans="1:18" ht="15.6" customHeight="1">
      <c r="A74" s="829"/>
      <c r="B74" s="474">
        <v>0</v>
      </c>
      <c r="C74" s="734"/>
      <c r="D74" s="332"/>
      <c r="E74" s="317"/>
      <c r="F74" s="476" t="s">
        <v>133</v>
      </c>
      <c r="G74" s="302"/>
      <c r="H74" s="296">
        <f t="shared" si="19"/>
        <v>0</v>
      </c>
      <c r="I74" s="708"/>
      <c r="J74" s="297"/>
      <c r="K74" s="298"/>
      <c r="L74" s="299"/>
      <c r="M74" s="300"/>
      <c r="N74" s="300"/>
      <c r="O74" s="298"/>
      <c r="P74" s="711"/>
      <c r="Q74" s="301"/>
      <c r="R74" s="301"/>
    </row>
    <row r="75" spans="1:18" ht="15.75" customHeight="1">
      <c r="A75" s="830"/>
      <c r="B75" s="474">
        <v>0</v>
      </c>
      <c r="C75" s="6" t="s">
        <v>467</v>
      </c>
      <c r="D75" s="827" t="s">
        <v>370</v>
      </c>
      <c r="E75" s="827"/>
      <c r="F75" s="304"/>
      <c r="G75" s="309"/>
      <c r="H75" s="327"/>
      <c r="I75" s="328"/>
      <c r="J75" s="308">
        <f>AVERAGE(J65:J74)</f>
        <v>3.25</v>
      </c>
      <c r="K75" s="308">
        <f>AVERAGE(K65:K74)</f>
        <v>3277.9914641809814</v>
      </c>
      <c r="L75" s="309">
        <f>AVERAGE(L65:L74)</f>
        <v>1024.9838971512363</v>
      </c>
      <c r="M75" s="300"/>
      <c r="N75" s="300"/>
      <c r="O75" s="292"/>
      <c r="P75" s="292"/>
      <c r="Q75" s="292"/>
      <c r="R75" s="292"/>
    </row>
    <row r="76" spans="1:18" ht="16.2" customHeight="1">
      <c r="A76" s="831" t="s">
        <v>117</v>
      </c>
      <c r="B76" s="474">
        <v>0</v>
      </c>
      <c r="C76" s="293"/>
      <c r="D76" s="832"/>
      <c r="E76" s="83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11"/>
      <c r="Q76" s="301"/>
      <c r="R76" s="301"/>
    </row>
    <row r="77" spans="1:18">
      <c r="A77" s="831"/>
      <c r="B77" s="474">
        <v>0</v>
      </c>
      <c r="C77" s="293"/>
      <c r="D77" s="832"/>
      <c r="E77" s="833"/>
      <c r="F77" s="476" t="s">
        <v>133</v>
      </c>
      <c r="G77" s="707"/>
      <c r="H77" s="296">
        <f t="shared" si="13"/>
        <v>0</v>
      </c>
      <c r="I77" s="708"/>
      <c r="J77" s="297"/>
      <c r="K77" s="298"/>
      <c r="L77" s="299"/>
      <c r="M77" s="300"/>
      <c r="N77" s="300"/>
      <c r="O77" s="292"/>
      <c r="P77" s="711"/>
      <c r="Q77" s="292"/>
      <c r="R77" s="292"/>
    </row>
    <row r="78" spans="1:18">
      <c r="A78" s="831"/>
      <c r="B78" s="474">
        <v>0</v>
      </c>
      <c r="C78" s="293"/>
      <c r="D78" s="714"/>
      <c r="E78" s="714"/>
      <c r="F78" s="476" t="s">
        <v>133</v>
      </c>
      <c r="G78" s="319"/>
      <c r="H78" s="296">
        <f t="shared" si="13"/>
        <v>0</v>
      </c>
      <c r="I78" s="708"/>
      <c r="J78" s="297"/>
      <c r="K78" s="298"/>
      <c r="L78" s="299"/>
      <c r="M78" s="300"/>
      <c r="N78" s="300"/>
      <c r="O78" s="292"/>
      <c r="P78" s="711"/>
      <c r="Q78" s="292"/>
      <c r="R78" s="292"/>
    </row>
    <row r="79" spans="1:18">
      <c r="A79" s="831"/>
      <c r="B79" s="474">
        <v>0</v>
      </c>
      <c r="C79" s="293"/>
      <c r="D79" s="714"/>
      <c r="E79" s="714"/>
      <c r="F79" s="476" t="s">
        <v>133</v>
      </c>
      <c r="G79" s="319"/>
      <c r="H79" s="296">
        <f t="shared" si="13"/>
        <v>0</v>
      </c>
      <c r="I79" s="708"/>
      <c r="J79" s="297"/>
      <c r="K79" s="298"/>
      <c r="L79" s="299"/>
      <c r="M79" s="300"/>
      <c r="N79" s="300"/>
      <c r="O79" s="292"/>
      <c r="P79" s="711"/>
      <c r="Q79" s="292"/>
      <c r="R79" s="292"/>
    </row>
    <row r="80" spans="1:18">
      <c r="A80" s="831"/>
      <c r="B80" s="474">
        <v>0</v>
      </c>
      <c r="C80" s="293"/>
      <c r="D80" s="714"/>
      <c r="E80" s="714"/>
      <c r="F80" s="476" t="s">
        <v>133</v>
      </c>
      <c r="G80" s="319"/>
      <c r="H80" s="296">
        <f t="shared" si="13"/>
        <v>0</v>
      </c>
      <c r="I80" s="708"/>
      <c r="J80" s="297"/>
      <c r="K80" s="298"/>
      <c r="L80" s="299"/>
      <c r="M80" s="300"/>
      <c r="N80" s="300"/>
      <c r="O80" s="292"/>
      <c r="P80" s="711"/>
      <c r="Q80" s="292"/>
      <c r="R80" s="292"/>
    </row>
    <row r="81" spans="1:18" ht="15.75" customHeight="1">
      <c r="A81" s="831"/>
      <c r="B81" s="474">
        <v>0</v>
      </c>
      <c r="C81" s="6" t="s">
        <v>31</v>
      </c>
      <c r="D81" s="822" t="s">
        <v>370</v>
      </c>
      <c r="E81" s="822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813" t="s">
        <v>789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788</v>
      </c>
      <c r="H82" s="341">
        <f t="shared" ref="H82:H90" si="21">F82*G82</f>
        <v>13569.359999999999</v>
      </c>
      <c r="I82" s="708"/>
      <c r="J82" s="297">
        <v>3</v>
      </c>
      <c r="K82" s="298">
        <f t="shared" ref="K82" si="22">G82/P82*60</f>
        <v>3152.0000000000114</v>
      </c>
      <c r="L82" s="299">
        <f t="shared" ref="L82" si="23">K82/J82</f>
        <v>1050.6666666666704</v>
      </c>
      <c r="M82" s="300">
        <v>0.72222222222222221</v>
      </c>
      <c r="N82" s="300">
        <v>0.73263888888888884</v>
      </c>
      <c r="O82" s="298">
        <v>20</v>
      </c>
      <c r="P82" s="711">
        <f t="shared" ref="P82" si="24">(N82-M82)*24*60</f>
        <v>14.999999999999947</v>
      </c>
      <c r="Q82" s="301"/>
      <c r="R82" s="301"/>
    </row>
    <row r="83" spans="1:18">
      <c r="A83" s="814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08"/>
      <c r="J83" s="297"/>
      <c r="K83" s="298"/>
      <c r="L83" s="299"/>
      <c r="M83" s="300"/>
      <c r="N83" s="300"/>
      <c r="O83" s="298"/>
      <c r="P83" s="711"/>
      <c r="Q83" s="301"/>
      <c r="R83" s="301"/>
    </row>
    <row r="84" spans="1:18">
      <c r="A84" s="814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0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814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0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814"/>
      <c r="B86" s="474">
        <v>0</v>
      </c>
      <c r="C86" s="314"/>
      <c r="D86" s="315"/>
      <c r="E86" s="340"/>
      <c r="F86" s="476" t="s">
        <v>133</v>
      </c>
      <c r="G86" s="707"/>
      <c r="H86" s="342">
        <f t="shared" si="21"/>
        <v>0</v>
      </c>
      <c r="I86" s="70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814"/>
      <c r="B87" s="474"/>
      <c r="C87" s="314"/>
      <c r="D87" s="315"/>
      <c r="E87" s="340"/>
      <c r="F87" s="476" t="s">
        <v>133</v>
      </c>
      <c r="G87" s="707"/>
      <c r="H87" s="342">
        <f t="shared" si="21"/>
        <v>0</v>
      </c>
      <c r="I87" s="70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814"/>
      <c r="B88" s="474">
        <v>0</v>
      </c>
      <c r="C88" s="314"/>
      <c r="D88" s="315"/>
      <c r="E88" s="340"/>
      <c r="F88" s="476" t="s">
        <v>133</v>
      </c>
      <c r="G88" s="707"/>
      <c r="H88" s="342">
        <f t="shared" si="21"/>
        <v>0</v>
      </c>
      <c r="I88" s="70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814"/>
      <c r="B89" s="474">
        <v>0</v>
      </c>
      <c r="C89" s="314"/>
      <c r="D89" s="315"/>
      <c r="E89" s="340"/>
      <c r="F89" s="476" t="s">
        <v>133</v>
      </c>
      <c r="G89" s="707"/>
      <c r="H89" s="342">
        <f t="shared" si="21"/>
        <v>0</v>
      </c>
      <c r="I89" s="70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814"/>
      <c r="B90" s="474">
        <v>0</v>
      </c>
      <c r="C90" s="314"/>
      <c r="D90" s="315"/>
      <c r="E90" s="340"/>
      <c r="F90" s="476" t="s">
        <v>133</v>
      </c>
      <c r="G90" s="707"/>
      <c r="H90" s="342">
        <f t="shared" si="21"/>
        <v>0</v>
      </c>
      <c r="I90" s="70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814"/>
      <c r="B91" s="474">
        <v>0</v>
      </c>
      <c r="C91" s="6" t="s">
        <v>453</v>
      </c>
      <c r="D91" s="815" t="s">
        <v>370</v>
      </c>
      <c r="E91" s="815"/>
      <c r="F91" s="304"/>
      <c r="G91" s="344"/>
      <c r="H91" s="345"/>
      <c r="I91" s="307"/>
      <c r="J91" s="308">
        <f>AVERAGE(J82:J90)</f>
        <v>3</v>
      </c>
      <c r="K91" s="308">
        <f>AVERAGE(K82:K90)</f>
        <v>3152.0000000000114</v>
      </c>
      <c r="L91" s="309">
        <f>AVERAGE(L82:L90)</f>
        <v>1050.6666666666704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816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707">
        <v>1464</v>
      </c>
      <c r="H92" s="296">
        <f t="shared" ref="H92:H99" si="25">F92*G92</f>
        <v>35926.559999999998</v>
      </c>
      <c r="I92" s="708"/>
      <c r="J92" s="297">
        <v>3</v>
      </c>
      <c r="K92" s="298">
        <f>G92/P92*60</f>
        <v>2195.9999999999991</v>
      </c>
      <c r="L92" s="299">
        <f t="shared" ref="L92:L93" si="26">K92/J92</f>
        <v>731.99999999999966</v>
      </c>
      <c r="M92" s="300">
        <v>0.72222222222222221</v>
      </c>
      <c r="N92" s="300">
        <v>0.75</v>
      </c>
      <c r="O92" s="292">
        <v>20</v>
      </c>
      <c r="P92" s="711">
        <f>(N92-M92)*24*60</f>
        <v>40.000000000000014</v>
      </c>
      <c r="Q92" s="301"/>
      <c r="R92" s="301"/>
    </row>
    <row r="93" spans="1:18">
      <c r="A93" s="817"/>
      <c r="B93" s="474" t="s">
        <v>131</v>
      </c>
      <c r="C93" s="293"/>
      <c r="D93" s="315" t="s">
        <v>472</v>
      </c>
      <c r="E93" s="335"/>
      <c r="F93" s="476">
        <v>23.27</v>
      </c>
      <c r="G93" s="302">
        <v>953</v>
      </c>
      <c r="H93" s="296">
        <f t="shared" si="25"/>
        <v>22176.31</v>
      </c>
      <c r="I93" s="708"/>
      <c r="J93" s="297">
        <v>4</v>
      </c>
      <c r="K93" s="298">
        <f t="shared" ref="K93" si="27">G93/P93*60</f>
        <v>2287.1999999999935</v>
      </c>
      <c r="L93" s="299">
        <f t="shared" si="26"/>
        <v>571.79999999999836</v>
      </c>
      <c r="M93" s="300">
        <v>0.76388888888888884</v>
      </c>
      <c r="N93" s="300">
        <v>0.78125</v>
      </c>
      <c r="O93" s="292">
        <v>20</v>
      </c>
      <c r="P93" s="711">
        <f>(N93-M93)*24*60</f>
        <v>25.000000000000071</v>
      </c>
      <c r="Q93" s="301"/>
      <c r="R93" s="301"/>
    </row>
    <row r="94" spans="1:18">
      <c r="A94" s="817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08"/>
      <c r="J94" s="297"/>
      <c r="K94" s="298"/>
      <c r="L94" s="299"/>
      <c r="M94" s="300"/>
      <c r="N94" s="300"/>
      <c r="O94" s="292"/>
      <c r="P94" s="711"/>
      <c r="Q94" s="301"/>
      <c r="R94" s="301"/>
    </row>
    <row r="95" spans="1:18">
      <c r="A95" s="818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08"/>
      <c r="J95" s="297"/>
      <c r="K95" s="298"/>
      <c r="L95" s="299"/>
      <c r="M95" s="300"/>
      <c r="N95" s="300"/>
      <c r="O95" s="292"/>
      <c r="P95" s="711"/>
      <c r="Q95" s="301"/>
      <c r="R95" s="301"/>
    </row>
    <row r="96" spans="1:18">
      <c r="A96" s="818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08"/>
      <c r="J96" s="297"/>
      <c r="K96" s="298"/>
      <c r="L96" s="299"/>
      <c r="M96" s="300"/>
      <c r="N96" s="300"/>
      <c r="O96" s="292"/>
      <c r="P96" s="711"/>
      <c r="Q96" s="301"/>
      <c r="R96" s="301"/>
    </row>
    <row r="97" spans="1:18">
      <c r="A97" s="818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08"/>
      <c r="J97" s="297"/>
      <c r="K97" s="298"/>
      <c r="L97" s="299"/>
      <c r="M97" s="300"/>
      <c r="N97" s="300"/>
      <c r="O97" s="292"/>
      <c r="P97" s="711"/>
      <c r="Q97" s="301"/>
      <c r="R97" s="301"/>
    </row>
    <row r="98" spans="1:18">
      <c r="A98" s="818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08"/>
      <c r="J98" s="297"/>
      <c r="K98" s="298"/>
      <c r="L98" s="299"/>
      <c r="M98" s="300"/>
      <c r="N98" s="300"/>
      <c r="O98" s="292"/>
      <c r="P98" s="711"/>
      <c r="Q98" s="301"/>
      <c r="R98" s="301"/>
    </row>
    <row r="99" spans="1:18">
      <c r="A99" s="818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08"/>
      <c r="J99" s="297"/>
      <c r="K99" s="298"/>
      <c r="L99" s="299"/>
      <c r="M99" s="300"/>
      <c r="N99" s="300"/>
      <c r="O99" s="292"/>
      <c r="P99" s="711"/>
      <c r="Q99" s="301"/>
      <c r="R99" s="301"/>
    </row>
    <row r="100" spans="1:18" ht="15.75" customHeight="1">
      <c r="A100" s="818"/>
      <c r="B100" s="474">
        <v>0</v>
      </c>
      <c r="C100" s="6" t="s">
        <v>473</v>
      </c>
      <c r="D100" s="819" t="s">
        <v>370</v>
      </c>
      <c r="E100" s="820"/>
      <c r="F100" s="304"/>
      <c r="G100" s="305"/>
      <c r="H100" s="347"/>
      <c r="I100" s="307"/>
      <c r="J100" s="308">
        <f>AVERAGE(J92:J99)</f>
        <v>3.5</v>
      </c>
      <c r="K100" s="308">
        <f>AVERAGE(K92:K99)</f>
        <v>2241.5999999999963</v>
      </c>
      <c r="L100" s="309">
        <f>AVERAGE(L92:L99)</f>
        <v>651.89999999999895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821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07">
        <v>1040</v>
      </c>
      <c r="H101" s="296">
        <f t="shared" ref="H101:H110" si="28">F101*G101</f>
        <v>26031.200000000001</v>
      </c>
      <c r="I101" s="708"/>
      <c r="J101" s="297">
        <v>4</v>
      </c>
      <c r="K101" s="298">
        <f>G101/P101*60</f>
        <v>3119.9999999999864</v>
      </c>
      <c r="L101" s="299">
        <f t="shared" ref="L101:L105" si="29">K101/J101</f>
        <v>779.99999999999659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821"/>
      <c r="B102" s="474" t="s">
        <v>131</v>
      </c>
      <c r="C102" s="6"/>
      <c r="D102" s="315" t="s">
        <v>123</v>
      </c>
      <c r="E102" s="348"/>
      <c r="F102" s="476">
        <v>24.82</v>
      </c>
      <c r="G102" s="707">
        <v>1691</v>
      </c>
      <c r="H102" s="296">
        <f t="shared" si="28"/>
        <v>41970.62</v>
      </c>
      <c r="I102" s="708"/>
      <c r="J102" s="297">
        <v>4</v>
      </c>
      <c r="K102" s="298">
        <f t="shared" ref="K102:K105" si="31">G102/P102*60</f>
        <v>2898.8571428571536</v>
      </c>
      <c r="L102" s="299">
        <f t="shared" si="29"/>
        <v>724.71428571428839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821"/>
      <c r="B103" s="474" t="s">
        <v>131</v>
      </c>
      <c r="C103" s="6"/>
      <c r="D103" s="315" t="s">
        <v>475</v>
      </c>
      <c r="E103" s="315"/>
      <c r="F103" s="476">
        <v>30</v>
      </c>
      <c r="G103" s="707">
        <v>1861</v>
      </c>
      <c r="H103" s="296">
        <f t="shared" si="28"/>
        <v>55830</v>
      </c>
      <c r="I103" s="708"/>
      <c r="J103" s="297">
        <v>3</v>
      </c>
      <c r="K103" s="298">
        <f t="shared" si="31"/>
        <v>2791.5000000000095</v>
      </c>
      <c r="L103" s="299">
        <f t="shared" si="29"/>
        <v>930.50000000000318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821"/>
      <c r="B104" s="474" t="s">
        <v>131</v>
      </c>
      <c r="C104" s="6"/>
      <c r="D104" s="332" t="s">
        <v>124</v>
      </c>
      <c r="E104" s="335"/>
      <c r="F104" s="476">
        <v>28.57</v>
      </c>
      <c r="G104" s="707">
        <v>3118</v>
      </c>
      <c r="H104" s="296">
        <f t="shared" si="28"/>
        <v>89081.26</v>
      </c>
      <c r="I104" s="708"/>
      <c r="J104" s="297">
        <v>3</v>
      </c>
      <c r="K104" s="298">
        <f t="shared" si="31"/>
        <v>3118.0000000000032</v>
      </c>
      <c r="L104" s="299">
        <f t="shared" si="29"/>
        <v>1039.3333333333344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821"/>
      <c r="B105" s="474" t="s">
        <v>131</v>
      </c>
      <c r="C105" s="6"/>
      <c r="D105" s="315" t="s">
        <v>125</v>
      </c>
      <c r="E105" s="332"/>
      <c r="F105" s="476">
        <v>14.285714285714283</v>
      </c>
      <c r="G105" s="707">
        <v>8925</v>
      </c>
      <c r="H105" s="296">
        <f t="shared" si="28"/>
        <v>127499.99999999997</v>
      </c>
      <c r="I105" s="708"/>
      <c r="J105" s="297">
        <v>3</v>
      </c>
      <c r="K105" s="298">
        <f t="shared" si="31"/>
        <v>2975</v>
      </c>
      <c r="L105" s="299">
        <f t="shared" si="29"/>
        <v>991.66666666666663</v>
      </c>
      <c r="M105" s="300">
        <v>46195.927083333336</v>
      </c>
      <c r="N105" s="300">
        <v>46196.052083333336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821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0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821"/>
      <c r="B107" s="474">
        <v>0</v>
      </c>
      <c r="C107" s="6"/>
      <c r="D107" s="315"/>
      <c r="E107" s="332"/>
      <c r="F107" s="476" t="s">
        <v>133</v>
      </c>
      <c r="G107" s="707"/>
      <c r="H107" s="296">
        <f t="shared" si="28"/>
        <v>0</v>
      </c>
      <c r="I107" s="70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821"/>
      <c r="B108" s="474">
        <v>0</v>
      </c>
      <c r="C108" s="6"/>
      <c r="D108" s="315"/>
      <c r="E108" s="332"/>
      <c r="F108" s="476" t="s">
        <v>133</v>
      </c>
      <c r="G108" s="707"/>
      <c r="H108" s="296">
        <f t="shared" si="28"/>
        <v>0</v>
      </c>
      <c r="I108" s="70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821"/>
      <c r="B109" s="474">
        <v>0</v>
      </c>
      <c r="C109" s="293"/>
      <c r="D109" s="315"/>
      <c r="E109" s="332"/>
      <c r="F109" s="476" t="s">
        <v>133</v>
      </c>
      <c r="G109" s="707"/>
      <c r="H109" s="296">
        <f t="shared" si="28"/>
        <v>0</v>
      </c>
      <c r="I109" s="70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821"/>
      <c r="B110" s="474">
        <v>0</v>
      </c>
      <c r="C110" s="293"/>
      <c r="D110" s="315"/>
      <c r="E110" s="332"/>
      <c r="F110" s="476" t="s">
        <v>133</v>
      </c>
      <c r="G110" s="707"/>
      <c r="H110" s="296">
        <f t="shared" si="28"/>
        <v>0</v>
      </c>
      <c r="I110" s="70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821"/>
      <c r="B111" s="474">
        <v>0</v>
      </c>
      <c r="C111" s="6" t="s">
        <v>460</v>
      </c>
      <c r="D111" s="822" t="s">
        <v>370</v>
      </c>
      <c r="E111" s="82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2980.6714285714306</v>
      </c>
      <c r="L111" s="309">
        <f>AVERAGE(L101:L110)</f>
        <v>893.24285714285782</v>
      </c>
      <c r="M111" s="300"/>
      <c r="N111" s="300"/>
      <c r="O111" s="298"/>
      <c r="P111" s="298"/>
      <c r="Q111" s="299"/>
      <c r="R111" s="292"/>
    </row>
    <row r="112" spans="1:18" ht="16.2" customHeight="1">
      <c r="A112" s="811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707">
        <v>1342</v>
      </c>
      <c r="H112" s="341">
        <f t="shared" si="13"/>
        <v>22411.399999999998</v>
      </c>
      <c r="I112" s="708"/>
      <c r="J112" s="297">
        <v>3</v>
      </c>
      <c r="K112" s="298">
        <f t="shared" ref="K112:K118" si="32">G112/P112*60</f>
        <v>3220.7999999999911</v>
      </c>
      <c r="L112" s="299">
        <f t="shared" ref="L112:L118" si="33">K112/J112</f>
        <v>1073.599999999997</v>
      </c>
      <c r="M112" s="300">
        <v>0.72222222222222221</v>
      </c>
      <c r="N112" s="300">
        <v>0.73958333333333337</v>
      </c>
      <c r="O112" s="292">
        <v>20</v>
      </c>
      <c r="P112" s="711">
        <f t="shared" ref="P112:P118" si="34">(N112-M112)*24*60</f>
        <v>25.000000000000071</v>
      </c>
      <c r="Q112" s="292"/>
      <c r="R112" s="292"/>
    </row>
    <row r="113" spans="1:18">
      <c r="A113" s="811"/>
      <c r="B113" s="474" t="s">
        <v>131</v>
      </c>
      <c r="C113" s="314"/>
      <c r="D113" s="714" t="s">
        <v>126</v>
      </c>
      <c r="E113" s="714"/>
      <c r="F113" s="476">
        <v>18.18</v>
      </c>
      <c r="G113" s="707">
        <v>986</v>
      </c>
      <c r="H113" s="341">
        <f t="shared" si="13"/>
        <v>17925.48</v>
      </c>
      <c r="I113" s="708"/>
      <c r="J113" s="297">
        <v>4</v>
      </c>
      <c r="K113" s="298">
        <f t="shared" si="32"/>
        <v>2957.9999999999873</v>
      </c>
      <c r="L113" s="299">
        <f t="shared" si="33"/>
        <v>739.49999999999682</v>
      </c>
      <c r="M113" s="300">
        <v>0.75347222222222221</v>
      </c>
      <c r="N113" s="300">
        <v>0.76736111111111116</v>
      </c>
      <c r="O113" s="292">
        <v>20</v>
      </c>
      <c r="P113" s="711">
        <f t="shared" si="34"/>
        <v>20.000000000000089</v>
      </c>
      <c r="Q113" s="301"/>
      <c r="R113" s="301"/>
    </row>
    <row r="114" spans="1:18">
      <c r="A114" s="811"/>
      <c r="B114" s="474" t="s">
        <v>131</v>
      </c>
      <c r="C114" s="314"/>
      <c r="D114" s="714" t="s">
        <v>509</v>
      </c>
      <c r="E114" s="315"/>
      <c r="F114" s="476">
        <v>18.18</v>
      </c>
      <c r="G114" s="707">
        <v>1124</v>
      </c>
      <c r="H114" s="341">
        <f t="shared" si="13"/>
        <v>20434.32</v>
      </c>
      <c r="I114" s="708"/>
      <c r="J114" s="297">
        <v>3</v>
      </c>
      <c r="K114" s="298">
        <f t="shared" si="32"/>
        <v>3372.0000000000123</v>
      </c>
      <c r="L114" s="299">
        <f t="shared" si="33"/>
        <v>1124.0000000000041</v>
      </c>
      <c r="M114" s="300">
        <v>0.78125</v>
      </c>
      <c r="N114" s="300">
        <v>0.79513888888888884</v>
      </c>
      <c r="O114" s="292">
        <v>20</v>
      </c>
      <c r="P114" s="711">
        <f t="shared" si="34"/>
        <v>19.999999999999929</v>
      </c>
      <c r="Q114" s="301"/>
      <c r="R114" s="301"/>
    </row>
    <row r="115" spans="1:18">
      <c r="A115" s="811"/>
      <c r="B115" s="474" t="s">
        <v>131</v>
      </c>
      <c r="C115" s="314"/>
      <c r="D115" s="315" t="s">
        <v>118</v>
      </c>
      <c r="E115" s="335"/>
      <c r="F115" s="476">
        <v>16.66</v>
      </c>
      <c r="G115" s="707">
        <v>5897</v>
      </c>
      <c r="H115" s="341">
        <f t="shared" si="13"/>
        <v>98244.02</v>
      </c>
      <c r="I115" s="708"/>
      <c r="J115" s="297">
        <v>4</v>
      </c>
      <c r="K115" s="298">
        <f t="shared" si="32"/>
        <v>2948.4999999999986</v>
      </c>
      <c r="L115" s="299">
        <f t="shared" si="33"/>
        <v>737.12499999999966</v>
      </c>
      <c r="M115" s="300">
        <v>0.80902777777777779</v>
      </c>
      <c r="N115" s="300">
        <v>0.89236111111111116</v>
      </c>
      <c r="O115" s="292">
        <v>20</v>
      </c>
      <c r="P115" s="711">
        <f t="shared" si="34"/>
        <v>120.00000000000006</v>
      </c>
      <c r="Q115" s="301"/>
      <c r="R115" s="301"/>
    </row>
    <row r="116" spans="1:18">
      <c r="A116" s="811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07">
        <v>1064</v>
      </c>
      <c r="H116" s="341">
        <f t="shared" si="13"/>
        <v>23707.854545454546</v>
      </c>
      <c r="I116" s="708"/>
      <c r="J116" s="297">
        <v>4</v>
      </c>
      <c r="K116" s="298">
        <f t="shared" si="32"/>
        <v>3192.0000000000114</v>
      </c>
      <c r="L116" s="299">
        <f t="shared" si="33"/>
        <v>798.00000000000284</v>
      </c>
      <c r="M116" s="300">
        <v>0.90625</v>
      </c>
      <c r="N116" s="343">
        <v>0.92013888888888884</v>
      </c>
      <c r="O116" s="292">
        <v>20</v>
      </c>
      <c r="P116" s="7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811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07">
        <v>3926</v>
      </c>
      <c r="H117" s="341">
        <f t="shared" ref="H117:H123" si="35">F117*G117</f>
        <v>70239.709090909091</v>
      </c>
      <c r="I117" s="708"/>
      <c r="J117" s="297">
        <v>3</v>
      </c>
      <c r="K117" s="298">
        <f t="shared" si="32"/>
        <v>2944.5000000428481</v>
      </c>
      <c r="L117" s="299">
        <f t="shared" si="33"/>
        <v>981.5000000142827</v>
      </c>
      <c r="M117" s="300">
        <v>46195.975694444445</v>
      </c>
      <c r="N117" s="300">
        <v>46196.03125</v>
      </c>
      <c r="O117" s="298">
        <v>20</v>
      </c>
      <c r="P117" s="711">
        <f t="shared" si="34"/>
        <v>79.999999998835847</v>
      </c>
      <c r="Q117" s="301"/>
      <c r="R117" s="301"/>
    </row>
    <row r="118" spans="1:18">
      <c r="A118" s="811"/>
      <c r="B118" s="474" t="s">
        <v>131</v>
      </c>
      <c r="C118" s="314"/>
      <c r="D118" s="315" t="s">
        <v>310</v>
      </c>
      <c r="E118" s="331"/>
      <c r="F118" s="476">
        <v>14.03</v>
      </c>
      <c r="G118" s="707">
        <v>6568</v>
      </c>
      <c r="H118" s="341">
        <f t="shared" si="35"/>
        <v>92149.04</v>
      </c>
      <c r="I118" s="708"/>
      <c r="J118" s="297">
        <v>3</v>
      </c>
      <c r="K118" s="298">
        <f t="shared" si="32"/>
        <v>3031.3846153846162</v>
      </c>
      <c r="L118" s="299">
        <f t="shared" si="33"/>
        <v>1010.4615384615387</v>
      </c>
      <c r="M118" s="300">
        <v>4.5138888888888888E-2</v>
      </c>
      <c r="N118" s="300">
        <v>0.13541666666666666</v>
      </c>
      <c r="O118" s="298">
        <v>20</v>
      </c>
      <c r="P118" s="711">
        <f t="shared" si="34"/>
        <v>129.99999999999997</v>
      </c>
      <c r="Q118" s="301"/>
      <c r="R118" s="301"/>
    </row>
    <row r="119" spans="1:18">
      <c r="A119" s="811"/>
      <c r="B119" s="474">
        <v>0</v>
      </c>
      <c r="C119" s="314"/>
      <c r="D119" s="332"/>
      <c r="E119" s="331"/>
      <c r="F119" s="476" t="s">
        <v>133</v>
      </c>
      <c r="G119" s="707"/>
      <c r="H119" s="341">
        <f t="shared" si="35"/>
        <v>0</v>
      </c>
      <c r="I119" s="708"/>
      <c r="J119" s="297"/>
      <c r="K119" s="298"/>
      <c r="L119" s="299"/>
      <c r="M119" s="300"/>
      <c r="N119" s="300"/>
      <c r="O119" s="292"/>
      <c r="P119" s="711"/>
      <c r="Q119" s="301"/>
      <c r="R119" s="301"/>
    </row>
    <row r="120" spans="1:18">
      <c r="A120" s="811"/>
      <c r="B120" s="474">
        <v>0</v>
      </c>
      <c r="C120" s="314"/>
      <c r="D120" s="332"/>
      <c r="E120" s="331"/>
      <c r="F120" s="476" t="s">
        <v>133</v>
      </c>
      <c r="G120" s="707"/>
      <c r="H120" s="341">
        <f t="shared" si="35"/>
        <v>0</v>
      </c>
      <c r="I120" s="708"/>
      <c r="J120" s="297"/>
      <c r="K120" s="298"/>
      <c r="L120" s="299"/>
      <c r="M120" s="300"/>
      <c r="N120" s="300"/>
      <c r="O120" s="292"/>
      <c r="P120" s="711"/>
      <c r="Q120" s="301"/>
      <c r="R120" s="301"/>
    </row>
    <row r="121" spans="1:18">
      <c r="A121" s="811"/>
      <c r="B121" s="474">
        <v>0</v>
      </c>
      <c r="C121" s="314"/>
      <c r="D121" s="332"/>
      <c r="E121" s="331"/>
      <c r="F121" s="476" t="s">
        <v>133</v>
      </c>
      <c r="G121" s="707"/>
      <c r="H121" s="341">
        <f t="shared" si="35"/>
        <v>0</v>
      </c>
      <c r="I121" s="708"/>
      <c r="J121" s="297"/>
      <c r="K121" s="298"/>
      <c r="L121" s="299"/>
      <c r="M121" s="300"/>
      <c r="N121" s="300"/>
      <c r="O121" s="292"/>
      <c r="P121" s="711"/>
      <c r="Q121" s="301"/>
      <c r="R121" s="301"/>
    </row>
    <row r="122" spans="1:18" ht="15.6" customHeight="1">
      <c r="A122" s="811"/>
      <c r="B122" s="474">
        <v>0</v>
      </c>
      <c r="C122" s="314"/>
      <c r="D122" s="332"/>
      <c r="E122" s="331"/>
      <c r="F122" s="476" t="s">
        <v>133</v>
      </c>
      <c r="G122" s="707"/>
      <c r="H122" s="341">
        <f t="shared" si="35"/>
        <v>0</v>
      </c>
      <c r="I122" s="708"/>
      <c r="J122" s="297"/>
      <c r="K122" s="298"/>
      <c r="L122" s="299"/>
      <c r="M122" s="300"/>
      <c r="N122" s="300"/>
      <c r="O122" s="292"/>
      <c r="P122" s="711"/>
      <c r="Q122" s="301"/>
      <c r="R122" s="301"/>
    </row>
    <row r="123" spans="1:18">
      <c r="A123" s="811"/>
      <c r="B123" s="474">
        <v>0</v>
      </c>
      <c r="C123" s="314"/>
      <c r="D123" s="332"/>
      <c r="E123" s="331"/>
      <c r="F123" s="476" t="s">
        <v>133</v>
      </c>
      <c r="G123" s="707"/>
      <c r="H123" s="341">
        <f t="shared" si="35"/>
        <v>0</v>
      </c>
      <c r="I123" s="708"/>
      <c r="J123" s="297"/>
      <c r="K123" s="298"/>
      <c r="L123" s="299"/>
      <c r="M123" s="300"/>
      <c r="N123" s="300"/>
      <c r="O123" s="292"/>
      <c r="P123" s="711"/>
      <c r="Q123" s="301"/>
      <c r="R123" s="301"/>
    </row>
    <row r="124" spans="1:18" ht="17.399999999999999" customHeight="1">
      <c r="A124" s="811"/>
      <c r="B124" s="293">
        <v>0</v>
      </c>
      <c r="C124" s="6" t="s">
        <v>467</v>
      </c>
      <c r="D124" s="812" t="s">
        <v>370</v>
      </c>
      <c r="E124" s="812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3095.3120879182093</v>
      </c>
      <c r="L124" s="309">
        <f>AVERAGE(L112:L123)</f>
        <v>923.45521978226031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29" activePane="bottomLeft" state="frozen"/>
      <selection activeCell="AD153" sqref="AD153"/>
      <selection pane="bottomLeft" activeCell="AB38" sqref="AB38:AC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1579</v>
      </c>
      <c r="B1" s="28"/>
      <c r="C1" s="28"/>
      <c r="D1" s="718" t="s">
        <v>1580</v>
      </c>
      <c r="E1" s="29">
        <f>SUM(G5:G173)</f>
        <v>197818</v>
      </c>
      <c r="F1" s="719" t="s">
        <v>3</v>
      </c>
      <c r="G1" s="30">
        <f>SUM(H5:H173)</f>
        <v>7992491.2507748883</v>
      </c>
      <c r="H1" s="715" t="s">
        <v>37</v>
      </c>
      <c r="I1" s="31">
        <f>M17+M30+M43+M56+M69+M82+M95+M108+M121+M134+M147+M160+M173</f>
        <v>194.84285714285713</v>
      </c>
      <c r="J1" s="938" t="s">
        <v>38</v>
      </c>
      <c r="K1" s="938"/>
      <c r="L1" s="938"/>
      <c r="M1" s="938" t="s">
        <v>39</v>
      </c>
      <c r="N1" s="938"/>
      <c r="O1" s="938"/>
      <c r="P1" s="938" t="s">
        <v>1581</v>
      </c>
      <c r="Q1" s="938"/>
      <c r="R1" s="938"/>
      <c r="S1" s="938"/>
      <c r="T1" s="938" t="s">
        <v>1582</v>
      </c>
      <c r="U1" s="938"/>
      <c r="V1" s="938"/>
      <c r="W1" s="938"/>
      <c r="X1" s="938"/>
      <c r="Y1" s="938"/>
      <c r="Z1" s="32" t="s">
        <v>1583</v>
      </c>
      <c r="AA1" s="32" t="s">
        <v>1584</v>
      </c>
      <c r="AB1" s="945" t="s">
        <v>1585</v>
      </c>
      <c r="AC1" s="946"/>
      <c r="AD1" s="32" t="s">
        <v>1583</v>
      </c>
      <c r="AE1" s="32" t="s">
        <v>1586</v>
      </c>
      <c r="AF1" s="938" t="s">
        <v>1587</v>
      </c>
      <c r="AG1" s="939"/>
      <c r="AH1" s="939"/>
    </row>
    <row r="2" spans="1:34" ht="26.25" customHeight="1">
      <c r="A2" s="940" t="s">
        <v>1588</v>
      </c>
      <c r="B2" s="940"/>
      <c r="C2" s="718"/>
      <c r="D2" s="718" t="s">
        <v>1589</v>
      </c>
      <c r="E2" s="34">
        <f>AVERAGE(O17,O30,O43,O56,O69,O82,O95,O108,O121,O134,O147,O160,O173)</f>
        <v>125.32692529688828</v>
      </c>
      <c r="F2" s="35" t="s">
        <v>40</v>
      </c>
      <c r="G2" s="36">
        <f>G1/E1</f>
        <v>40.403255774372852</v>
      </c>
      <c r="H2" s="715" t="s">
        <v>41</v>
      </c>
      <c r="I2" s="715">
        <f>COUNT(I5:I173)</f>
        <v>8</v>
      </c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47"/>
      <c r="AC2" s="94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39"/>
      <c r="AG2" s="939"/>
      <c r="AH2" s="939"/>
    </row>
    <row r="3" spans="1:34" ht="30.6" customHeight="1">
      <c r="A3" s="879" t="s">
        <v>1590</v>
      </c>
      <c r="B3" s="879" t="s">
        <v>42</v>
      </c>
      <c r="C3" s="936"/>
      <c r="D3" s="879" t="s">
        <v>1591</v>
      </c>
      <c r="E3" s="879"/>
      <c r="F3" s="936" t="s">
        <v>43</v>
      </c>
      <c r="G3" s="928" t="s">
        <v>44</v>
      </c>
      <c r="H3" s="936" t="s">
        <v>45</v>
      </c>
      <c r="I3" s="930" t="s">
        <v>1592</v>
      </c>
      <c r="J3" s="934" t="s">
        <v>46</v>
      </c>
      <c r="K3" s="933" t="s">
        <v>47</v>
      </c>
      <c r="L3" s="908" t="s">
        <v>35</v>
      </c>
      <c r="M3" s="928" t="s">
        <v>46</v>
      </c>
      <c r="N3" s="933" t="s">
        <v>1593</v>
      </c>
      <c r="O3" s="908" t="s">
        <v>1589</v>
      </c>
      <c r="P3" s="934" t="s">
        <v>1594</v>
      </c>
      <c r="Q3" s="908" t="s">
        <v>1589</v>
      </c>
      <c r="R3" s="935" t="s">
        <v>1595</v>
      </c>
      <c r="S3" s="909" t="s">
        <v>1596</v>
      </c>
      <c r="T3" s="928" t="s">
        <v>48</v>
      </c>
      <c r="U3" s="928"/>
      <c r="V3" s="929" t="s">
        <v>49</v>
      </c>
      <c r="W3" s="930" t="s">
        <v>1597</v>
      </c>
      <c r="X3" s="928" t="s">
        <v>1598</v>
      </c>
      <c r="Y3" s="928"/>
      <c r="Z3" s="931" t="s">
        <v>1599</v>
      </c>
      <c r="AA3" s="932"/>
      <c r="AB3" s="941" t="s">
        <v>1600</v>
      </c>
      <c r="AC3" s="942"/>
      <c r="AD3" s="943" t="s">
        <v>1601</v>
      </c>
      <c r="AE3" s="944"/>
      <c r="AF3" s="933" t="s">
        <v>1593</v>
      </c>
      <c r="AG3" s="935" t="s">
        <v>1595</v>
      </c>
      <c r="AH3" s="909" t="s">
        <v>1596</v>
      </c>
    </row>
    <row r="4" spans="1:34" ht="30.6" customHeight="1">
      <c r="A4" s="936"/>
      <c r="B4" s="879"/>
      <c r="C4" s="937"/>
      <c r="D4" s="879"/>
      <c r="E4" s="879"/>
      <c r="F4" s="937"/>
      <c r="G4" s="928"/>
      <c r="H4" s="937"/>
      <c r="I4" s="930"/>
      <c r="J4" s="934"/>
      <c r="K4" s="933"/>
      <c r="L4" s="908"/>
      <c r="M4" s="928"/>
      <c r="N4" s="933"/>
      <c r="O4" s="908"/>
      <c r="P4" s="934"/>
      <c r="Q4" s="908"/>
      <c r="R4" s="935"/>
      <c r="S4" s="909"/>
      <c r="T4" s="725" t="s">
        <v>50</v>
      </c>
      <c r="U4" s="725" t="s">
        <v>51</v>
      </c>
      <c r="V4" s="928"/>
      <c r="W4" s="930"/>
      <c r="X4" s="719" t="s">
        <v>1602</v>
      </c>
      <c r="Y4" s="719" t="s">
        <v>36</v>
      </c>
      <c r="Z4" s="725" t="s">
        <v>1603</v>
      </c>
      <c r="AA4" s="725" t="s">
        <v>1604</v>
      </c>
      <c r="AB4" s="942"/>
      <c r="AC4" s="942"/>
      <c r="AD4" s="725" t="s">
        <v>1605</v>
      </c>
      <c r="AE4" s="39" t="s">
        <v>1606</v>
      </c>
      <c r="AF4" s="933"/>
      <c r="AG4" s="935"/>
      <c r="AH4" s="909"/>
    </row>
    <row r="5" spans="1:34" ht="18.75" customHeight="1">
      <c r="A5" s="925" t="s">
        <v>1607</v>
      </c>
      <c r="B5" s="40" t="s">
        <v>127</v>
      </c>
      <c r="C5" s="41"/>
      <c r="D5" s="42" t="s">
        <v>52</v>
      </c>
      <c r="E5" s="43"/>
      <c r="F5" s="355">
        <v>37.83</v>
      </c>
      <c r="G5" s="44">
        <v>7111.2000000000007</v>
      </c>
      <c r="H5" s="45">
        <f t="shared" ref="H5:H16" si="0">F5*G5</f>
        <v>269016.696</v>
      </c>
      <c r="I5" s="716"/>
      <c r="J5" s="46">
        <v>20</v>
      </c>
      <c r="K5" s="44">
        <v>2400</v>
      </c>
      <c r="L5" s="47">
        <v>120</v>
      </c>
      <c r="M5" s="717">
        <v>20</v>
      </c>
      <c r="N5" s="44">
        <f t="shared" ref="N5:N11" si="1">G5/W5*60</f>
        <v>2318.8695652173915</v>
      </c>
      <c r="O5" s="47">
        <f t="shared" ref="O5:O11" si="2">N5/M5</f>
        <v>115.94347826086957</v>
      </c>
      <c r="P5" s="48">
        <f t="shared" ref="P5:P11" si="3">M5-J5</f>
        <v>0</v>
      </c>
      <c r="Q5" s="49">
        <f t="shared" ref="Q5:Q11" si="4">O5-L5</f>
        <v>-4.0565217391304316</v>
      </c>
      <c r="R5" s="723">
        <f t="shared" ref="R5:R11" si="5">O5/L5</f>
        <v>0.96619565217391312</v>
      </c>
      <c r="S5" s="894">
        <f>R17</f>
        <v>0.92913793015682367</v>
      </c>
      <c r="T5" s="89">
        <v>0.25</v>
      </c>
      <c r="U5" s="89">
        <v>0.37777777777777777</v>
      </c>
      <c r="V5" s="719">
        <v>5</v>
      </c>
      <c r="W5" s="716">
        <f>(U5-T5)*24*60</f>
        <v>184</v>
      </c>
      <c r="X5" s="719"/>
      <c r="Y5" s="719"/>
      <c r="Z5" s="51"/>
      <c r="AA5" s="51"/>
      <c r="AB5" s="879"/>
      <c r="AC5" s="879"/>
      <c r="AD5" s="52"/>
      <c r="AE5" s="52"/>
      <c r="AF5" s="48">
        <f t="shared" ref="AF5:AF70" si="6">N5-K5</f>
        <v>-81.130434782608518</v>
      </c>
      <c r="AG5" s="723">
        <f t="shared" ref="AG5:AG70" si="7">N5/K5</f>
        <v>0.96619565217391312</v>
      </c>
      <c r="AH5" s="894">
        <f>AG17</f>
        <v>0.92170371684592189</v>
      </c>
    </row>
    <row r="6" spans="1:34" ht="19.2" customHeight="1">
      <c r="A6" s="926"/>
      <c r="B6" s="40" t="s">
        <v>127</v>
      </c>
      <c r="C6" s="41"/>
      <c r="D6" s="42" t="s">
        <v>816</v>
      </c>
      <c r="E6" s="43"/>
      <c r="F6" s="355">
        <v>46.93</v>
      </c>
      <c r="G6" s="44">
        <v>4424</v>
      </c>
      <c r="H6" s="45">
        <f t="shared" si="0"/>
        <v>207618.32</v>
      </c>
      <c r="I6" s="716"/>
      <c r="J6" s="46">
        <v>21</v>
      </c>
      <c r="K6" s="44">
        <v>2400</v>
      </c>
      <c r="L6" s="47">
        <v>114.28571428571429</v>
      </c>
      <c r="M6" s="717">
        <v>21</v>
      </c>
      <c r="N6" s="44">
        <f t="shared" si="1"/>
        <v>2175.7377049180336</v>
      </c>
      <c r="O6" s="47">
        <f t="shared" si="2"/>
        <v>103.60655737704921</v>
      </c>
      <c r="P6" s="48">
        <f t="shared" si="3"/>
        <v>0</v>
      </c>
      <c r="Q6" s="49">
        <f t="shared" si="4"/>
        <v>-10.679156908665078</v>
      </c>
      <c r="R6" s="723">
        <f t="shared" si="5"/>
        <v>0.9065573770491806</v>
      </c>
      <c r="S6" s="894"/>
      <c r="T6" s="89">
        <v>0.39374999999999999</v>
      </c>
      <c r="U6" s="89">
        <v>0.47847222222222219</v>
      </c>
      <c r="V6" s="719">
        <v>23</v>
      </c>
      <c r="W6" s="716">
        <f t="shared" ref="W6:W17" si="8">(U6-T6)*24*60</f>
        <v>121.99999999999997</v>
      </c>
      <c r="X6" s="53">
        <v>0.38194444444444442</v>
      </c>
      <c r="Y6" s="53">
        <v>0.3923611111111111</v>
      </c>
      <c r="Z6" s="54"/>
      <c r="AA6" s="54"/>
      <c r="AB6" s="879"/>
      <c r="AC6" s="879"/>
      <c r="AD6" s="733"/>
      <c r="AE6" s="733"/>
      <c r="AF6" s="48">
        <f t="shared" si="6"/>
        <v>-224.26229508196639</v>
      </c>
      <c r="AG6" s="723">
        <f t="shared" si="7"/>
        <v>0.90655737704918071</v>
      </c>
      <c r="AH6" s="894"/>
    </row>
    <row r="7" spans="1:34" ht="19.2" customHeight="1">
      <c r="A7" s="926"/>
      <c r="B7" s="40" t="s">
        <v>127</v>
      </c>
      <c r="C7" s="41"/>
      <c r="D7" s="42" t="s">
        <v>188</v>
      </c>
      <c r="E7" s="43"/>
      <c r="F7" s="355">
        <v>38.99</v>
      </c>
      <c r="G7" s="44">
        <v>1321</v>
      </c>
      <c r="H7" s="45">
        <f t="shared" si="0"/>
        <v>51505.79</v>
      </c>
      <c r="I7" s="716"/>
      <c r="J7" s="46">
        <v>18</v>
      </c>
      <c r="K7" s="44">
        <v>2571</v>
      </c>
      <c r="L7" s="47">
        <v>142.83333333333334</v>
      </c>
      <c r="M7" s="717">
        <v>17</v>
      </c>
      <c r="N7" s="44">
        <f t="shared" si="1"/>
        <v>2331.1764705882324</v>
      </c>
      <c r="O7" s="47">
        <f t="shared" si="2"/>
        <v>137.12802768166074</v>
      </c>
      <c r="P7" s="48">
        <f t="shared" si="3"/>
        <v>-1</v>
      </c>
      <c r="Q7" s="49">
        <f t="shared" si="4"/>
        <v>-5.7053056516726031</v>
      </c>
      <c r="R7" s="723">
        <f t="shared" si="5"/>
        <v>0.9600562031388149</v>
      </c>
      <c r="S7" s="894"/>
      <c r="T7" s="89">
        <v>0.51874999999999993</v>
      </c>
      <c r="U7" s="89">
        <v>0.54236111111111107</v>
      </c>
      <c r="V7" s="719">
        <v>5</v>
      </c>
      <c r="W7" s="716">
        <f t="shared" si="8"/>
        <v>34.000000000000043</v>
      </c>
      <c r="X7" s="53"/>
      <c r="Y7" s="53"/>
      <c r="Z7" s="54"/>
      <c r="AA7" s="54"/>
      <c r="AB7" s="879"/>
      <c r="AC7" s="879"/>
      <c r="AD7" s="733"/>
      <c r="AE7" s="733"/>
      <c r="AF7" s="48">
        <f t="shared" si="6"/>
        <v>-239.82352941176759</v>
      </c>
      <c r="AG7" s="723">
        <f t="shared" si="7"/>
        <v>0.90671974740888073</v>
      </c>
      <c r="AH7" s="894"/>
    </row>
    <row r="8" spans="1:34" ht="19.2" customHeight="1">
      <c r="A8" s="926"/>
      <c r="B8" s="40" t="s">
        <v>127</v>
      </c>
      <c r="C8" s="41"/>
      <c r="D8" s="42" t="s">
        <v>184</v>
      </c>
      <c r="E8" s="43"/>
      <c r="F8" s="355">
        <v>28.86</v>
      </c>
      <c r="G8" s="44">
        <v>1998</v>
      </c>
      <c r="H8" s="45">
        <f t="shared" si="0"/>
        <v>57662.28</v>
      </c>
      <c r="I8" s="716"/>
      <c r="J8" s="46">
        <v>17</v>
      </c>
      <c r="K8" s="44">
        <v>2571</v>
      </c>
      <c r="L8" s="47">
        <v>151.23529411764707</v>
      </c>
      <c r="M8" s="717">
        <v>17</v>
      </c>
      <c r="N8" s="44">
        <f t="shared" si="1"/>
        <v>2350.5882352941185</v>
      </c>
      <c r="O8" s="47">
        <f t="shared" si="2"/>
        <v>138.26989619377167</v>
      </c>
      <c r="P8" s="48">
        <f t="shared" si="3"/>
        <v>0</v>
      </c>
      <c r="Q8" s="49">
        <f t="shared" si="4"/>
        <v>-12.9653979238754</v>
      </c>
      <c r="R8" s="723">
        <f t="shared" si="5"/>
        <v>0.9142700253963898</v>
      </c>
      <c r="S8" s="894"/>
      <c r="T8" s="89">
        <v>0.54722222222222217</v>
      </c>
      <c r="U8" s="89">
        <v>0.58263888888888882</v>
      </c>
      <c r="V8" s="719">
        <v>7</v>
      </c>
      <c r="W8" s="716">
        <f t="shared" si="8"/>
        <v>50.999999999999979</v>
      </c>
      <c r="X8" s="53"/>
      <c r="Y8" s="53"/>
      <c r="Z8" s="54"/>
      <c r="AA8" s="54"/>
      <c r="AB8" s="879"/>
      <c r="AC8" s="879"/>
      <c r="AD8" s="733"/>
      <c r="AE8" s="733"/>
      <c r="AF8" s="48">
        <f t="shared" si="6"/>
        <v>-220.41176470588152</v>
      </c>
      <c r="AG8" s="723">
        <f t="shared" si="7"/>
        <v>0.91427002539638991</v>
      </c>
      <c r="AH8" s="894"/>
    </row>
    <row r="9" spans="1:34" ht="19.2" customHeight="1">
      <c r="A9" s="926"/>
      <c r="B9" s="40" t="s">
        <v>127</v>
      </c>
      <c r="C9" s="55"/>
      <c r="D9" s="42" t="s">
        <v>209</v>
      </c>
      <c r="E9" s="56"/>
      <c r="F9" s="355">
        <v>35.89</v>
      </c>
      <c r="G9" s="57">
        <v>3801</v>
      </c>
      <c r="H9" s="45">
        <f t="shared" si="0"/>
        <v>136417.89000000001</v>
      </c>
      <c r="I9" s="733"/>
      <c r="J9" s="46">
        <v>18</v>
      </c>
      <c r="K9" s="44">
        <v>2571</v>
      </c>
      <c r="L9" s="47">
        <v>142.83333333333334</v>
      </c>
      <c r="M9" s="717">
        <v>17</v>
      </c>
      <c r="N9" s="44">
        <f t="shared" si="1"/>
        <v>2327.1428571428578</v>
      </c>
      <c r="O9" s="47">
        <f t="shared" si="2"/>
        <v>136.89075630252105</v>
      </c>
      <c r="P9" s="48">
        <f t="shared" si="3"/>
        <v>-1</v>
      </c>
      <c r="Q9" s="49">
        <f t="shared" si="4"/>
        <v>-5.9425770308122878</v>
      </c>
      <c r="R9" s="723">
        <f t="shared" si="5"/>
        <v>0.95839502662208431</v>
      </c>
      <c r="S9" s="894"/>
      <c r="T9" s="89">
        <v>0.59791666666666654</v>
      </c>
      <c r="U9" s="89">
        <v>0.66597222222222208</v>
      </c>
      <c r="V9" s="719">
        <v>22</v>
      </c>
      <c r="W9" s="716">
        <f t="shared" si="8"/>
        <v>97.999999999999972</v>
      </c>
      <c r="X9" s="53">
        <v>0.58680555555555558</v>
      </c>
      <c r="Y9" s="53">
        <v>0.59722222222222221</v>
      </c>
      <c r="Z9" s="54"/>
      <c r="AA9" s="54"/>
      <c r="AB9" s="879"/>
      <c r="AC9" s="879"/>
      <c r="AD9" s="733"/>
      <c r="AE9" s="733"/>
      <c r="AF9" s="48">
        <f t="shared" si="6"/>
        <v>-243.85714285714221</v>
      </c>
      <c r="AG9" s="723">
        <f t="shared" si="7"/>
        <v>0.90515085847641297</v>
      </c>
      <c r="AH9" s="894"/>
    </row>
    <row r="10" spans="1:34" ht="19.2" customHeight="1">
      <c r="A10" s="927"/>
      <c r="B10" s="40" t="s">
        <v>127</v>
      </c>
      <c r="C10" s="41"/>
      <c r="D10" s="42" t="s">
        <v>53</v>
      </c>
      <c r="E10" s="43"/>
      <c r="F10" s="355">
        <v>31.11</v>
      </c>
      <c r="G10" s="44">
        <v>3424</v>
      </c>
      <c r="H10" s="45">
        <f t="shared" si="0"/>
        <v>106520.64</v>
      </c>
      <c r="I10" s="716"/>
      <c r="J10" s="46">
        <v>18</v>
      </c>
      <c r="K10" s="44">
        <v>2769</v>
      </c>
      <c r="L10" s="47">
        <v>153.83333333333334</v>
      </c>
      <c r="M10" s="717">
        <v>19</v>
      </c>
      <c r="N10" s="44">
        <f t="shared" si="1"/>
        <v>2475.1807228915654</v>
      </c>
      <c r="O10" s="47">
        <f t="shared" si="2"/>
        <v>130.27266962587186</v>
      </c>
      <c r="P10" s="48">
        <f t="shared" si="3"/>
        <v>1</v>
      </c>
      <c r="Q10" s="49">
        <f t="shared" si="4"/>
        <v>-23.560663707461487</v>
      </c>
      <c r="R10" s="723">
        <f t="shared" si="5"/>
        <v>0.84684292281173468</v>
      </c>
      <c r="S10" s="895"/>
      <c r="T10" s="89">
        <v>0.67083333333333317</v>
      </c>
      <c r="U10" s="89">
        <v>0.72847222222222208</v>
      </c>
      <c r="V10" s="719">
        <v>7</v>
      </c>
      <c r="W10" s="716">
        <f t="shared" si="8"/>
        <v>83.000000000000028</v>
      </c>
      <c r="X10" s="53"/>
      <c r="Y10" s="53"/>
      <c r="Z10" s="54"/>
      <c r="AA10" s="54"/>
      <c r="AB10" s="879"/>
      <c r="AC10" s="879"/>
      <c r="AD10" s="733"/>
      <c r="AE10" s="733"/>
      <c r="AF10" s="48">
        <f t="shared" si="6"/>
        <v>-293.81927710843456</v>
      </c>
      <c r="AG10" s="723">
        <f t="shared" si="7"/>
        <v>0.89388975185683117</v>
      </c>
      <c r="AH10" s="895"/>
    </row>
    <row r="11" spans="1:34" ht="19.2" customHeight="1">
      <c r="A11" s="927"/>
      <c r="B11" s="40" t="s">
        <v>127</v>
      </c>
      <c r="C11" s="41"/>
      <c r="D11" s="42" t="s">
        <v>52</v>
      </c>
      <c r="E11" s="43"/>
      <c r="F11" s="355">
        <v>37.83</v>
      </c>
      <c r="G11" s="44">
        <v>1777.8000000000002</v>
      </c>
      <c r="H11" s="45">
        <f t="shared" si="0"/>
        <v>67254.173999999999</v>
      </c>
      <c r="I11" s="716"/>
      <c r="J11" s="46">
        <v>20</v>
      </c>
      <c r="K11" s="44">
        <v>2400</v>
      </c>
      <c r="L11" s="47">
        <v>120</v>
      </c>
      <c r="M11" s="717">
        <v>20</v>
      </c>
      <c r="N11" s="44">
        <f t="shared" si="1"/>
        <v>2318.8695652173915</v>
      </c>
      <c r="O11" s="47">
        <f t="shared" si="2"/>
        <v>115.94347826086957</v>
      </c>
      <c r="P11" s="48">
        <f t="shared" si="3"/>
        <v>0</v>
      </c>
      <c r="Q11" s="49">
        <f t="shared" si="4"/>
        <v>-4.0565217391304316</v>
      </c>
      <c r="R11" s="723">
        <f t="shared" si="5"/>
        <v>0.96619565217391312</v>
      </c>
      <c r="S11" s="895"/>
      <c r="T11" s="89">
        <v>0.73333333333333317</v>
      </c>
      <c r="U11" s="89">
        <v>0.76527777777777761</v>
      </c>
      <c r="V11" s="719">
        <v>7</v>
      </c>
      <c r="W11" s="716">
        <f t="shared" si="8"/>
        <v>46</v>
      </c>
      <c r="X11" s="53"/>
      <c r="Y11" s="53"/>
      <c r="Z11" s="54"/>
      <c r="AA11" s="54"/>
      <c r="AB11" s="879"/>
      <c r="AC11" s="879"/>
      <c r="AD11" s="733"/>
      <c r="AE11" s="733"/>
      <c r="AF11" s="48">
        <f t="shared" si="6"/>
        <v>-81.130434782608518</v>
      </c>
      <c r="AG11" s="723">
        <f t="shared" si="7"/>
        <v>0.96619565217391312</v>
      </c>
      <c r="AH11" s="895"/>
    </row>
    <row r="12" spans="1:34" ht="19.2" customHeight="1">
      <c r="A12" s="927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16"/>
      <c r="J12" s="46"/>
      <c r="K12" s="44"/>
      <c r="L12" s="47"/>
      <c r="M12" s="717"/>
      <c r="N12" s="44"/>
      <c r="O12" s="47"/>
      <c r="P12" s="48"/>
      <c r="Q12" s="49"/>
      <c r="R12" s="723"/>
      <c r="S12" s="895"/>
      <c r="T12" s="89"/>
      <c r="U12" s="89"/>
      <c r="V12" s="719"/>
      <c r="W12" s="716">
        <f t="shared" si="8"/>
        <v>0</v>
      </c>
      <c r="X12" s="53"/>
      <c r="Y12" s="53"/>
      <c r="Z12" s="54"/>
      <c r="AA12" s="54"/>
      <c r="AB12" s="879"/>
      <c r="AC12" s="879"/>
      <c r="AD12" s="733"/>
      <c r="AE12" s="733"/>
      <c r="AF12" s="48">
        <f t="shared" si="6"/>
        <v>0</v>
      </c>
      <c r="AG12" s="723" t="e">
        <f t="shared" si="7"/>
        <v>#DIV/0!</v>
      </c>
      <c r="AH12" s="895"/>
    </row>
    <row r="13" spans="1:34" ht="19.2" customHeight="1">
      <c r="A13" s="927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20"/>
      <c r="J13" s="46"/>
      <c r="K13" s="44"/>
      <c r="L13" s="47"/>
      <c r="M13" s="62"/>
      <c r="N13" s="44"/>
      <c r="O13" s="47"/>
      <c r="P13" s="48"/>
      <c r="Q13" s="49"/>
      <c r="R13" s="723"/>
      <c r="S13" s="895"/>
      <c r="T13" s="89"/>
      <c r="U13" s="89"/>
      <c r="V13" s="720"/>
      <c r="W13" s="716">
        <f t="shared" si="8"/>
        <v>0</v>
      </c>
      <c r="X13" s="64"/>
      <c r="Y13" s="64"/>
      <c r="Z13" s="54"/>
      <c r="AA13" s="54"/>
      <c r="AB13" s="879"/>
      <c r="AC13" s="879"/>
      <c r="AD13" s="733"/>
      <c r="AE13" s="733"/>
      <c r="AF13" s="48">
        <f t="shared" si="6"/>
        <v>0</v>
      </c>
      <c r="AG13" s="723" t="e">
        <f t="shared" si="7"/>
        <v>#DIV/0!</v>
      </c>
      <c r="AH13" s="895"/>
    </row>
    <row r="14" spans="1:34" ht="19.2" customHeight="1">
      <c r="A14" s="927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20"/>
      <c r="J14" s="46"/>
      <c r="K14" s="44"/>
      <c r="L14" s="47"/>
      <c r="M14" s="62"/>
      <c r="N14" s="44"/>
      <c r="O14" s="47"/>
      <c r="P14" s="48"/>
      <c r="Q14" s="49"/>
      <c r="R14" s="723"/>
      <c r="S14" s="895"/>
      <c r="T14" s="89"/>
      <c r="U14" s="89"/>
      <c r="V14" s="720"/>
      <c r="W14" s="716">
        <f t="shared" si="8"/>
        <v>0</v>
      </c>
      <c r="X14" s="64"/>
      <c r="Y14" s="64"/>
      <c r="Z14" s="54"/>
      <c r="AA14" s="54"/>
      <c r="AB14" s="879"/>
      <c r="AC14" s="879"/>
      <c r="AD14" s="733"/>
      <c r="AE14" s="733"/>
      <c r="AF14" s="48">
        <f t="shared" si="6"/>
        <v>0</v>
      </c>
      <c r="AG14" s="723" t="e">
        <f t="shared" si="7"/>
        <v>#DIV/0!</v>
      </c>
      <c r="AH14" s="895"/>
    </row>
    <row r="15" spans="1:34" ht="19.2" customHeight="1">
      <c r="A15" s="927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20"/>
      <c r="J15" s="46"/>
      <c r="K15" s="44"/>
      <c r="L15" s="47"/>
      <c r="M15" s="62"/>
      <c r="N15" s="68"/>
      <c r="O15" s="47"/>
      <c r="P15" s="48"/>
      <c r="Q15" s="49"/>
      <c r="R15" s="723"/>
      <c r="S15" s="895"/>
      <c r="T15" s="89"/>
      <c r="U15" s="89"/>
      <c r="V15" s="720"/>
      <c r="W15" s="716">
        <f t="shared" si="8"/>
        <v>0</v>
      </c>
      <c r="X15" s="64"/>
      <c r="Y15" s="64"/>
      <c r="Z15" s="54"/>
      <c r="AA15" s="54"/>
      <c r="AB15" s="879"/>
      <c r="AC15" s="879"/>
      <c r="AD15" s="733"/>
      <c r="AE15" s="733"/>
      <c r="AF15" s="48">
        <f t="shared" si="6"/>
        <v>0</v>
      </c>
      <c r="AG15" s="723" t="e">
        <f t="shared" si="7"/>
        <v>#DIV/0!</v>
      </c>
      <c r="AH15" s="895"/>
    </row>
    <row r="16" spans="1:34" ht="19.2" customHeight="1">
      <c r="A16" s="927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20"/>
      <c r="J16" s="46"/>
      <c r="K16" s="44"/>
      <c r="L16" s="47"/>
      <c r="M16" s="62"/>
      <c r="N16" s="68"/>
      <c r="O16" s="47"/>
      <c r="P16" s="48"/>
      <c r="Q16" s="49"/>
      <c r="R16" s="723"/>
      <c r="S16" s="895"/>
      <c r="T16" s="89"/>
      <c r="U16" s="89"/>
      <c r="V16" s="720"/>
      <c r="W16" s="716">
        <f t="shared" si="8"/>
        <v>0</v>
      </c>
      <c r="X16" s="64"/>
      <c r="Y16" s="64"/>
      <c r="Z16" s="54"/>
      <c r="AA16" s="54"/>
      <c r="AB16" s="879"/>
      <c r="AC16" s="879"/>
      <c r="AD16" s="733"/>
      <c r="AE16" s="733"/>
      <c r="AF16" s="48">
        <f t="shared" si="6"/>
        <v>0</v>
      </c>
      <c r="AG16" s="723" t="e">
        <f t="shared" si="7"/>
        <v>#DIV/0!</v>
      </c>
      <c r="AH16" s="895"/>
    </row>
    <row r="17" spans="1:34" ht="19.2" customHeight="1">
      <c r="A17" s="927"/>
      <c r="B17" s="69">
        <v>0</v>
      </c>
      <c r="C17" s="69" t="s">
        <v>1608</v>
      </c>
      <c r="D17" s="889" t="s">
        <v>1609</v>
      </c>
      <c r="E17" s="889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J17:O17" si="9">AVERAGE(M5:M16)</f>
        <v>18.714285714285715</v>
      </c>
      <c r="N17" s="70">
        <f t="shared" si="9"/>
        <v>2328.2235887527986</v>
      </c>
      <c r="O17" s="73">
        <f t="shared" si="9"/>
        <v>125.43640910037337</v>
      </c>
      <c r="P17" s="65">
        <f t="shared" ref="P17:P24" si="10">M17-J17</f>
        <v>-0.14285714285714235</v>
      </c>
      <c r="Q17" s="74">
        <f t="shared" ref="Q17:Q24" si="11">O17-L17</f>
        <v>-9.5665921001068455</v>
      </c>
      <c r="R17" s="75">
        <f>O17/L17</f>
        <v>0.92913793015682367</v>
      </c>
      <c r="S17" s="895"/>
      <c r="T17" s="89"/>
      <c r="U17" s="89"/>
      <c r="V17" s="72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79"/>
      <c r="AC17" s="879"/>
      <c r="AD17" s="79">
        <f>SUM(AD5:AD16)</f>
        <v>0</v>
      </c>
      <c r="AE17" s="79">
        <f>SUM(AE5:AE16)</f>
        <v>0</v>
      </c>
      <c r="AF17" s="65">
        <f t="shared" si="6"/>
        <v>-197.77641124720139</v>
      </c>
      <c r="AG17" s="724">
        <f t="shared" si="7"/>
        <v>0.92170371684592189</v>
      </c>
      <c r="AH17" s="895"/>
    </row>
    <row r="18" spans="1:34" ht="19.2" customHeight="1">
      <c r="A18" s="877" t="s">
        <v>1610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988</v>
      </c>
      <c r="H18" s="84">
        <f t="shared" ref="H18:H29" si="12">F18*G18</f>
        <v>27170</v>
      </c>
      <c r="I18" s="73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1560.0000000000007</v>
      </c>
      <c r="O18" s="86">
        <f t="shared" ref="O18:O24" si="14">N18/M18</f>
        <v>130.00000000000006</v>
      </c>
      <c r="P18" s="54">
        <f t="shared" si="10"/>
        <v>0</v>
      </c>
      <c r="Q18" s="88">
        <f t="shared" si="11"/>
        <v>-36.6666666666666</v>
      </c>
      <c r="R18" s="726">
        <f t="shared" ref="R18:R24" si="15">O18/L18</f>
        <v>0.78000000000000036</v>
      </c>
      <c r="S18" s="878">
        <f>R30</f>
        <v>0.87005505325470123</v>
      </c>
      <c r="T18" s="89">
        <v>0.125</v>
      </c>
      <c r="U18" s="89">
        <v>0.15138888888888888</v>
      </c>
      <c r="V18" s="733">
        <v>5</v>
      </c>
      <c r="W18" s="90">
        <f>(U18-T18)*24*60</f>
        <v>37.999999999999986</v>
      </c>
      <c r="X18" s="86"/>
      <c r="Y18" s="86"/>
      <c r="Z18" s="54"/>
      <c r="AA18" s="54"/>
      <c r="AB18" s="879"/>
      <c r="AC18" s="879"/>
      <c r="AD18" s="733"/>
      <c r="AE18" s="733"/>
      <c r="AF18" s="91">
        <f t="shared" si="6"/>
        <v>-439.99999999999932</v>
      </c>
      <c r="AG18" s="92">
        <f t="shared" si="7"/>
        <v>0.78000000000000036</v>
      </c>
      <c r="AH18" s="920">
        <f>AG30</f>
        <v>0.87631045964058929</v>
      </c>
    </row>
    <row r="19" spans="1:34" ht="19.2" customHeight="1">
      <c r="A19" s="877"/>
      <c r="B19" s="730" t="s">
        <v>127</v>
      </c>
      <c r="C19" s="729"/>
      <c r="D19" s="82" t="s">
        <v>60</v>
      </c>
      <c r="E19" s="83"/>
      <c r="F19" s="355">
        <v>36.86</v>
      </c>
      <c r="G19" s="57">
        <v>4563.6500000000005</v>
      </c>
      <c r="H19" s="84">
        <f t="shared" si="12"/>
        <v>168216.13900000002</v>
      </c>
      <c r="I19" s="73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2173.1666666666674</v>
      </c>
      <c r="O19" s="95">
        <f t="shared" si="14"/>
        <v>120.73148148148152</v>
      </c>
      <c r="P19" s="54">
        <f t="shared" si="10"/>
        <v>0</v>
      </c>
      <c r="Q19" s="88">
        <f t="shared" si="11"/>
        <v>-12.601851851851819</v>
      </c>
      <c r="R19" s="726">
        <f t="shared" si="15"/>
        <v>0.90548611111111132</v>
      </c>
      <c r="S19" s="878"/>
      <c r="T19" s="89">
        <v>0.16666666666666666</v>
      </c>
      <c r="U19" s="89">
        <v>0.25416666666666665</v>
      </c>
      <c r="V19" s="733">
        <v>22</v>
      </c>
      <c r="W19" s="90">
        <f>(U19-T19)*24*60</f>
        <v>125.99999999999997</v>
      </c>
      <c r="X19" s="96">
        <v>0.15555555555555556</v>
      </c>
      <c r="Y19" s="96">
        <v>0.16527777777777777</v>
      </c>
      <c r="Z19" s="54"/>
      <c r="AA19" s="54"/>
      <c r="AB19" s="879"/>
      <c r="AC19" s="879"/>
      <c r="AD19" s="733"/>
      <c r="AE19" s="733"/>
      <c r="AF19" s="48">
        <f t="shared" si="6"/>
        <v>-226.83333333333258</v>
      </c>
      <c r="AG19" s="723">
        <f t="shared" si="7"/>
        <v>0.90548611111111144</v>
      </c>
      <c r="AH19" s="921"/>
    </row>
    <row r="20" spans="1:34" ht="19.2" customHeight="1">
      <c r="A20" s="877"/>
      <c r="B20" s="730" t="s">
        <v>129</v>
      </c>
      <c r="C20" s="55"/>
      <c r="D20" s="42" t="s">
        <v>62</v>
      </c>
      <c r="E20" s="83"/>
      <c r="F20" s="355">
        <v>38.39</v>
      </c>
      <c r="G20" s="57">
        <v>1389.7</v>
      </c>
      <c r="H20" s="84">
        <f t="shared" si="12"/>
        <v>53350.583000000006</v>
      </c>
      <c r="I20" s="733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1344.8709677419351</v>
      </c>
      <c r="O20" s="95">
        <f t="shared" si="14"/>
        <v>79.11005692599619</v>
      </c>
      <c r="P20" s="54">
        <f t="shared" si="10"/>
        <v>0</v>
      </c>
      <c r="Q20" s="88">
        <f t="shared" si="11"/>
        <v>-12.948766603415578</v>
      </c>
      <c r="R20" s="726">
        <f t="shared" si="15"/>
        <v>0.85934247140059761</v>
      </c>
      <c r="S20" s="878"/>
      <c r="T20" s="89">
        <v>0.25902777777777775</v>
      </c>
      <c r="U20" s="89">
        <v>0.30208333333333331</v>
      </c>
      <c r="V20" s="733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879"/>
      <c r="AC20" s="879"/>
      <c r="AD20" s="733"/>
      <c r="AE20" s="733"/>
      <c r="AF20" s="91">
        <f t="shared" si="6"/>
        <v>-220.12903225806485</v>
      </c>
      <c r="AG20" s="92">
        <f t="shared" si="7"/>
        <v>0.8593424714005975</v>
      </c>
      <c r="AH20" s="921"/>
    </row>
    <row r="21" spans="1:34" ht="19.2" customHeight="1">
      <c r="A21" s="877"/>
      <c r="B21" s="730" t="s">
        <v>129</v>
      </c>
      <c r="C21" s="97"/>
      <c r="D21" s="98" t="s">
        <v>817</v>
      </c>
      <c r="E21" s="43"/>
      <c r="F21" s="355">
        <v>49.91</v>
      </c>
      <c r="G21" s="44">
        <v>2959.4500000000003</v>
      </c>
      <c r="H21" s="84">
        <f t="shared" si="12"/>
        <v>147706.1495</v>
      </c>
      <c r="I21" s="7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1409.2619047619046</v>
      </c>
      <c r="O21" s="95">
        <f t="shared" si="14"/>
        <v>82.897759103641448</v>
      </c>
      <c r="P21" s="54">
        <f t="shared" si="10"/>
        <v>0</v>
      </c>
      <c r="Q21" s="88">
        <f t="shared" si="11"/>
        <v>-9.16106442577032</v>
      </c>
      <c r="R21" s="726">
        <f t="shared" si="15"/>
        <v>0.90048684010345337</v>
      </c>
      <c r="S21" s="878"/>
      <c r="T21" s="89">
        <v>0.31805555555555554</v>
      </c>
      <c r="U21" s="89">
        <v>0.40555555555555556</v>
      </c>
      <c r="V21" s="733">
        <v>23</v>
      </c>
      <c r="W21" s="90">
        <f t="shared" si="16"/>
        <v>126.00000000000003</v>
      </c>
      <c r="X21" s="96">
        <v>0.30694444444444441</v>
      </c>
      <c r="Y21" s="96">
        <v>0.31666666666666665</v>
      </c>
      <c r="Z21" s="54"/>
      <c r="AA21" s="54"/>
      <c r="AB21" s="879"/>
      <c r="AC21" s="879"/>
      <c r="AD21" s="733"/>
      <c r="AE21" s="733"/>
      <c r="AF21" s="48">
        <f t="shared" si="6"/>
        <v>-155.73809523809541</v>
      </c>
      <c r="AG21" s="723">
        <f t="shared" si="7"/>
        <v>0.90048684010345337</v>
      </c>
      <c r="AH21" s="922"/>
    </row>
    <row r="22" spans="1:34" ht="19.2" customHeight="1">
      <c r="A22" s="877"/>
      <c r="B22" s="730" t="s">
        <v>129</v>
      </c>
      <c r="C22" s="97"/>
      <c r="D22" s="42" t="s">
        <v>210</v>
      </c>
      <c r="E22" s="43"/>
      <c r="F22" s="355">
        <v>44.3</v>
      </c>
      <c r="G22" s="44">
        <v>2407.54</v>
      </c>
      <c r="H22" s="84">
        <f t="shared" si="12"/>
        <v>106654.022</v>
      </c>
      <c r="I22" s="7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1416.2000000000005</v>
      </c>
      <c r="O22" s="95">
        <f t="shared" si="14"/>
        <v>78.677777777777806</v>
      </c>
      <c r="P22" s="54">
        <f t="shared" si="10"/>
        <v>0</v>
      </c>
      <c r="Q22" s="88">
        <f t="shared" si="11"/>
        <v>-8.2666666666666373</v>
      </c>
      <c r="R22" s="726">
        <f t="shared" si="15"/>
        <v>0.90492012779552744</v>
      </c>
      <c r="S22" s="878"/>
      <c r="T22" s="89">
        <v>0.40902777777777777</v>
      </c>
      <c r="U22" s="89">
        <v>0.47986111111111107</v>
      </c>
      <c r="V22" s="733">
        <v>5</v>
      </c>
      <c r="W22" s="90">
        <f t="shared" si="16"/>
        <v>101.99999999999996</v>
      </c>
      <c r="X22" s="96"/>
      <c r="Y22" s="96"/>
      <c r="Z22" s="54"/>
      <c r="AA22" s="54"/>
      <c r="AB22" s="879"/>
      <c r="AC22" s="879"/>
      <c r="AD22" s="733"/>
      <c r="AE22" s="733"/>
      <c r="AF22" s="91">
        <f t="shared" si="6"/>
        <v>-148.7999999999995</v>
      </c>
      <c r="AG22" s="92">
        <f t="shared" si="7"/>
        <v>0.90492012779552744</v>
      </c>
      <c r="AH22" s="922"/>
    </row>
    <row r="23" spans="1:34" ht="19.2" customHeight="1">
      <c r="A23" s="877"/>
      <c r="B23" s="730" t="s">
        <v>127</v>
      </c>
      <c r="C23" s="97"/>
      <c r="D23" s="42" t="s">
        <v>54</v>
      </c>
      <c r="E23" s="43"/>
      <c r="F23" s="355">
        <v>38.479999999999997</v>
      </c>
      <c r="G23" s="44">
        <v>1416.3</v>
      </c>
      <c r="H23" s="84">
        <f t="shared" si="12"/>
        <v>54499.223999999995</v>
      </c>
      <c r="I23" s="7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2427.9428571428543</v>
      </c>
      <c r="O23" s="95">
        <f t="shared" si="14"/>
        <v>127.78646616541339</v>
      </c>
      <c r="P23" s="54">
        <f t="shared" si="10"/>
        <v>0</v>
      </c>
      <c r="Q23" s="88">
        <f t="shared" si="11"/>
        <v>-17.950375939849764</v>
      </c>
      <c r="R23" s="726">
        <f t="shared" si="15"/>
        <v>0.87683021204147871</v>
      </c>
      <c r="S23" s="878"/>
      <c r="T23" s="89">
        <v>0.5215277777777777</v>
      </c>
      <c r="U23" s="89">
        <v>0.54583333333333328</v>
      </c>
      <c r="V23" s="733">
        <v>7</v>
      </c>
      <c r="W23" s="90">
        <f t="shared" si="16"/>
        <v>35.000000000000036</v>
      </c>
      <c r="X23" s="96"/>
      <c r="Y23" s="96"/>
      <c r="Z23" s="54"/>
      <c r="AA23" s="54"/>
      <c r="AB23" s="879"/>
      <c r="AC23" s="879"/>
      <c r="AD23" s="733"/>
      <c r="AE23" s="733"/>
      <c r="AF23" s="48">
        <f t="shared" si="6"/>
        <v>-341.05714285714566</v>
      </c>
      <c r="AG23" s="723">
        <f t="shared" si="7"/>
        <v>0.8768302120414786</v>
      </c>
      <c r="AH23" s="922"/>
    </row>
    <row r="24" spans="1:34" ht="19.2" customHeight="1">
      <c r="A24" s="877"/>
      <c r="B24" s="730" t="s">
        <v>127</v>
      </c>
      <c r="C24" s="81"/>
      <c r="D24" s="82" t="s">
        <v>60</v>
      </c>
      <c r="E24" s="83"/>
      <c r="F24" s="355">
        <v>36.86</v>
      </c>
      <c r="G24" s="57">
        <v>2457.35</v>
      </c>
      <c r="H24" s="84">
        <f t="shared" si="12"/>
        <v>90577.921000000002</v>
      </c>
      <c r="I24" s="7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2168.2500000000027</v>
      </c>
      <c r="O24" s="95">
        <f t="shared" si="14"/>
        <v>120.45833333333348</v>
      </c>
      <c r="P24" s="54">
        <f t="shared" si="10"/>
        <v>0</v>
      </c>
      <c r="Q24" s="88">
        <f t="shared" si="11"/>
        <v>-12.874999999999858</v>
      </c>
      <c r="R24" s="726">
        <f t="shared" si="15"/>
        <v>0.90343750000000111</v>
      </c>
      <c r="S24" s="878"/>
      <c r="T24" s="89">
        <v>0.55138888888888882</v>
      </c>
      <c r="U24" s="89">
        <v>0.59861111111111098</v>
      </c>
      <c r="V24" s="733">
        <v>8</v>
      </c>
      <c r="W24" s="90">
        <f t="shared" si="16"/>
        <v>67.999999999999915</v>
      </c>
      <c r="X24" s="96"/>
      <c r="Y24" s="96"/>
      <c r="Z24" s="54"/>
      <c r="AA24" s="54"/>
      <c r="AB24" s="879"/>
      <c r="AC24" s="879"/>
      <c r="AD24" s="733"/>
      <c r="AE24" s="733"/>
      <c r="AF24" s="91">
        <f t="shared" si="6"/>
        <v>-231.74999999999727</v>
      </c>
      <c r="AG24" s="92">
        <f t="shared" si="7"/>
        <v>0.90343750000000111</v>
      </c>
      <c r="AH24" s="922"/>
    </row>
    <row r="25" spans="1:34" ht="19.2" customHeight="1">
      <c r="A25" s="877"/>
      <c r="B25" s="7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6"/>
      <c r="S25" s="878"/>
      <c r="T25" s="89"/>
      <c r="U25" s="89"/>
      <c r="V25" s="733"/>
      <c r="W25" s="90">
        <f t="shared" si="16"/>
        <v>0</v>
      </c>
      <c r="X25" s="733"/>
      <c r="Y25" s="733"/>
      <c r="Z25" s="54"/>
      <c r="AA25" s="54"/>
      <c r="AB25" s="879"/>
      <c r="AC25" s="879"/>
      <c r="AD25" s="733"/>
      <c r="AE25" s="733"/>
      <c r="AF25" s="48">
        <f t="shared" si="6"/>
        <v>0</v>
      </c>
      <c r="AG25" s="723" t="e">
        <f t="shared" si="7"/>
        <v>#DIV/0!</v>
      </c>
      <c r="AH25" s="922"/>
    </row>
    <row r="26" spans="1:34" ht="19.2" customHeight="1">
      <c r="A26" s="877"/>
      <c r="B26" s="7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6"/>
      <c r="S26" s="878"/>
      <c r="T26" s="89"/>
      <c r="U26" s="89"/>
      <c r="V26" s="733"/>
      <c r="W26" s="90">
        <f t="shared" si="16"/>
        <v>0</v>
      </c>
      <c r="X26" s="733"/>
      <c r="Y26" s="733"/>
      <c r="Z26" s="54"/>
      <c r="AA26" s="54"/>
      <c r="AB26" s="879"/>
      <c r="AC26" s="879"/>
      <c r="AD26" s="733"/>
      <c r="AE26" s="733"/>
      <c r="AF26" s="91">
        <f t="shared" si="6"/>
        <v>0</v>
      </c>
      <c r="AG26" s="92" t="e">
        <f t="shared" si="7"/>
        <v>#DIV/0!</v>
      </c>
      <c r="AH26" s="922"/>
    </row>
    <row r="27" spans="1:34" ht="19.2" customHeight="1">
      <c r="A27" s="87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6"/>
      <c r="S27" s="878"/>
      <c r="T27" s="89"/>
      <c r="U27" s="89"/>
      <c r="V27" s="733"/>
      <c r="W27" s="90">
        <f t="shared" si="16"/>
        <v>0</v>
      </c>
      <c r="X27" s="733"/>
      <c r="Y27" s="733"/>
      <c r="Z27" s="54"/>
      <c r="AA27" s="54"/>
      <c r="AB27" s="879"/>
      <c r="AC27" s="879"/>
      <c r="AD27" s="733"/>
      <c r="AE27" s="733"/>
      <c r="AF27" s="48">
        <f t="shared" si="6"/>
        <v>0</v>
      </c>
      <c r="AG27" s="723" t="e">
        <f t="shared" si="7"/>
        <v>#DIV/0!</v>
      </c>
      <c r="AH27" s="922"/>
    </row>
    <row r="28" spans="1:34" ht="19.2" customHeight="1">
      <c r="A28" s="87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6"/>
      <c r="S28" s="878"/>
      <c r="T28" s="89"/>
      <c r="U28" s="89"/>
      <c r="V28" s="733"/>
      <c r="W28" s="90">
        <f t="shared" si="16"/>
        <v>0</v>
      </c>
      <c r="X28" s="733"/>
      <c r="Y28" s="733"/>
      <c r="Z28" s="54"/>
      <c r="AA28" s="54"/>
      <c r="AB28" s="879"/>
      <c r="AC28" s="879"/>
      <c r="AD28" s="733"/>
      <c r="AE28" s="733"/>
      <c r="AF28" s="91">
        <f t="shared" si="6"/>
        <v>0</v>
      </c>
      <c r="AG28" s="92" t="e">
        <f t="shared" si="7"/>
        <v>#DIV/0!</v>
      </c>
      <c r="AH28" s="922"/>
    </row>
    <row r="29" spans="1:34" ht="19.2" customHeight="1">
      <c r="A29" s="87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6"/>
      <c r="S29" s="878"/>
      <c r="T29" s="89"/>
      <c r="U29" s="89"/>
      <c r="V29" s="733"/>
      <c r="W29" s="90">
        <f t="shared" si="16"/>
        <v>0</v>
      </c>
      <c r="X29" s="733"/>
      <c r="Y29" s="733"/>
      <c r="Z29" s="54"/>
      <c r="AA29" s="54"/>
      <c r="AB29" s="879"/>
      <c r="AC29" s="879"/>
      <c r="AD29" s="733"/>
      <c r="AE29" s="733"/>
      <c r="AF29" s="48">
        <f t="shared" si="6"/>
        <v>0</v>
      </c>
      <c r="AG29" s="723"/>
      <c r="AH29" s="922"/>
    </row>
    <row r="30" spans="1:34" ht="19.2" customHeight="1">
      <c r="A30" s="877"/>
      <c r="B30" s="99">
        <v>0</v>
      </c>
      <c r="C30" s="100" t="s">
        <v>1611</v>
      </c>
      <c r="D30" s="924" t="s">
        <v>1609</v>
      </c>
      <c r="E30" s="92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J30:O30" si="17">AVERAGE(M18:M29)</f>
        <v>17</v>
      </c>
      <c r="N30" s="101">
        <f t="shared" si="17"/>
        <v>1785.6703423304809</v>
      </c>
      <c r="O30" s="104">
        <f t="shared" si="17"/>
        <v>105.66598211252054</v>
      </c>
      <c r="P30" s="54">
        <f t="shared" ref="P30:P38" si="18">M30-J30</f>
        <v>0</v>
      </c>
      <c r="Q30" s="88">
        <f t="shared" ref="Q30:Q38" si="19">O30-L30</f>
        <v>-15.781484593460107</v>
      </c>
      <c r="R30" s="105">
        <f t="shared" ref="R30:R38" si="20">O30/L30</f>
        <v>0.87005505325470123</v>
      </c>
      <c r="S30" s="87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79"/>
      <c r="AC30" s="879"/>
      <c r="AD30" s="107">
        <f>SUM(AD18:AD29)</f>
        <v>0</v>
      </c>
      <c r="AE30" s="107">
        <f>SUM(AE18:AE29)</f>
        <v>0</v>
      </c>
      <c r="AF30" s="108">
        <f t="shared" si="6"/>
        <v>-252.04394338380484</v>
      </c>
      <c r="AG30" s="109">
        <f t="shared" ref="AG30" si="21">N30/K30</f>
        <v>0.87631045964058929</v>
      </c>
      <c r="AH30" s="923"/>
    </row>
    <row r="31" spans="1:34" ht="19.2" customHeight="1">
      <c r="A31" s="914" t="s">
        <v>1612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1633.8</v>
      </c>
      <c r="H31" s="112">
        <f t="shared" ref="H31:H40" si="22">F31*G31</f>
        <v>43295.7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1441.5882352941178</v>
      </c>
      <c r="O31" s="115">
        <f t="shared" ref="O31:O38" si="24">N31/M31</f>
        <v>120.13235294117648</v>
      </c>
      <c r="P31" s="116">
        <f t="shared" si="18"/>
        <v>0</v>
      </c>
      <c r="Q31" s="117">
        <f t="shared" si="19"/>
        <v>-46.534313725490179</v>
      </c>
      <c r="R31" s="727">
        <f t="shared" si="20"/>
        <v>0.72079411764705892</v>
      </c>
      <c r="S31" s="915">
        <f>R43</f>
        <v>0.86196483650937317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879"/>
      <c r="AC31" s="879"/>
      <c r="AD31" s="52"/>
      <c r="AE31" s="52"/>
      <c r="AF31" s="116">
        <f t="shared" si="6"/>
        <v>-558.41176470588221</v>
      </c>
      <c r="AG31" s="120">
        <f t="shared" si="7"/>
        <v>0.72079411764705892</v>
      </c>
      <c r="AH31" s="893">
        <f>AG43</f>
        <v>0.8545528994076016</v>
      </c>
    </row>
    <row r="32" spans="1:34" ht="19.2" customHeight="1">
      <c r="A32" s="907"/>
      <c r="B32" s="121" t="s">
        <v>131</v>
      </c>
      <c r="C32" s="122"/>
      <c r="D32" s="42" t="s">
        <v>63</v>
      </c>
      <c r="E32" s="43"/>
      <c r="F32" s="355">
        <v>35.33</v>
      </c>
      <c r="G32" s="134">
        <v>2278</v>
      </c>
      <c r="H32" s="84">
        <f t="shared" si="22"/>
        <v>80481.739999999991</v>
      </c>
      <c r="I32" s="71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1925.0704225352117</v>
      </c>
      <c r="O32" s="47">
        <f t="shared" si="24"/>
        <v>160.42253521126764</v>
      </c>
      <c r="P32" s="116">
        <f t="shared" si="18"/>
        <v>0</v>
      </c>
      <c r="Q32" s="49">
        <f t="shared" si="19"/>
        <v>-16.077464788732357</v>
      </c>
      <c r="R32" s="723">
        <f t="shared" si="20"/>
        <v>0.90890954793919343</v>
      </c>
      <c r="S32" s="878"/>
      <c r="T32" s="89">
        <v>0.17708333333333334</v>
      </c>
      <c r="U32" s="89">
        <v>0.22638888888888889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879"/>
      <c r="AC32" s="879"/>
      <c r="AD32" s="733">
        <v>1</v>
      </c>
      <c r="AE32" s="733"/>
      <c r="AF32" s="48">
        <f t="shared" si="6"/>
        <v>-192.92957746478828</v>
      </c>
      <c r="AG32" s="723">
        <f t="shared" si="7"/>
        <v>0.90890954793919343</v>
      </c>
      <c r="AH32" s="894"/>
    </row>
    <row r="33" spans="1:34" ht="19.2" customHeight="1">
      <c r="A33" s="907"/>
      <c r="B33" s="121" t="s">
        <v>132</v>
      </c>
      <c r="C33" s="733"/>
      <c r="D33" s="42" t="s">
        <v>144</v>
      </c>
      <c r="E33" s="83"/>
      <c r="F33" s="355">
        <v>54.09</v>
      </c>
      <c r="G33" s="134">
        <v>586</v>
      </c>
      <c r="H33" s="84">
        <f t="shared" si="22"/>
        <v>31696.74</v>
      </c>
      <c r="I33" s="733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1302.222222222221</v>
      </c>
      <c r="O33" s="47">
        <f t="shared" si="24"/>
        <v>81.388888888888815</v>
      </c>
      <c r="P33" s="116">
        <f t="shared" si="18"/>
        <v>0</v>
      </c>
      <c r="Q33" s="49">
        <f t="shared" si="19"/>
        <v>-12.361111111111185</v>
      </c>
      <c r="R33" s="723">
        <f t="shared" si="20"/>
        <v>0.86814814814814734</v>
      </c>
      <c r="S33" s="878"/>
      <c r="T33" s="89">
        <v>0.24166666666666667</v>
      </c>
      <c r="U33" s="89">
        <v>0.26041666666666669</v>
      </c>
      <c r="V33" s="142">
        <v>22</v>
      </c>
      <c r="W33" s="90">
        <f t="shared" si="25"/>
        <v>27.000000000000025</v>
      </c>
      <c r="X33" s="123">
        <v>0.23055555555555554</v>
      </c>
      <c r="Y33" s="123">
        <v>0.24027777777777778</v>
      </c>
      <c r="Z33" s="124"/>
      <c r="AA33" s="124"/>
      <c r="AB33" s="879"/>
      <c r="AC33" s="879"/>
      <c r="AD33" s="733"/>
      <c r="AE33" s="733"/>
      <c r="AF33" s="48">
        <f t="shared" si="6"/>
        <v>-197.77777777777897</v>
      </c>
      <c r="AG33" s="125">
        <f t="shared" si="7"/>
        <v>0.86814814814814734</v>
      </c>
      <c r="AH33" s="894"/>
    </row>
    <row r="34" spans="1:34" ht="19.2" customHeight="1">
      <c r="A34" s="907"/>
      <c r="B34" s="121" t="s">
        <v>129</v>
      </c>
      <c r="C34" s="126"/>
      <c r="D34" s="147" t="s">
        <v>189</v>
      </c>
      <c r="E34" s="83"/>
      <c r="F34" s="355">
        <v>56.43</v>
      </c>
      <c r="G34" s="137">
        <v>1362</v>
      </c>
      <c r="H34" s="84">
        <f t="shared" si="22"/>
        <v>76857.66</v>
      </c>
      <c r="I34" s="733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723">
        <f t="shared" si="20"/>
        <v>0.87028753993610186</v>
      </c>
      <c r="S34" s="878"/>
      <c r="T34" s="89">
        <v>0.26527777777777778</v>
      </c>
      <c r="U34" s="89">
        <v>0.30694444444444446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879"/>
      <c r="AC34" s="879"/>
      <c r="AD34" s="733"/>
      <c r="AE34" s="733"/>
      <c r="AF34" s="48">
        <f t="shared" si="6"/>
        <v>-203.00000000000068</v>
      </c>
      <c r="AG34" s="125">
        <f t="shared" si="7"/>
        <v>0.87028753993610175</v>
      </c>
      <c r="AH34" s="894"/>
    </row>
    <row r="35" spans="1:34" ht="19.2" customHeight="1">
      <c r="A35" s="907"/>
      <c r="B35" s="121" t="s">
        <v>130</v>
      </c>
      <c r="C35" s="41"/>
      <c r="D35" s="150" t="s">
        <v>61</v>
      </c>
      <c r="E35" s="43"/>
      <c r="F35" s="355">
        <v>43.14</v>
      </c>
      <c r="G35" s="137">
        <v>1981</v>
      </c>
      <c r="H35" s="84">
        <f t="shared" si="22"/>
        <v>85460.34</v>
      </c>
      <c r="I35" s="719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1335.5056179775281</v>
      </c>
      <c r="O35" s="47">
        <f t="shared" si="24"/>
        <v>83.469101123595507</v>
      </c>
      <c r="P35" s="116">
        <f t="shared" si="18"/>
        <v>-1</v>
      </c>
      <c r="Q35" s="49">
        <f t="shared" si="19"/>
        <v>-4.7661929940515506</v>
      </c>
      <c r="R35" s="723">
        <f t="shared" si="20"/>
        <v>0.94598314606741574</v>
      </c>
      <c r="S35" s="878"/>
      <c r="T35" s="89">
        <v>0.31180555555555556</v>
      </c>
      <c r="U35" s="89">
        <v>0.37361111111111112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879"/>
      <c r="AC35" s="879"/>
      <c r="AD35" s="733"/>
      <c r="AE35" s="733"/>
      <c r="AF35" s="116">
        <f t="shared" si="6"/>
        <v>-164.49438202247188</v>
      </c>
      <c r="AG35" s="120">
        <f t="shared" si="7"/>
        <v>0.89033707865168543</v>
      </c>
      <c r="AH35" s="895"/>
    </row>
    <row r="36" spans="1:34" ht="19.2" customHeight="1">
      <c r="A36" s="907"/>
      <c r="B36" s="121" t="s">
        <v>129</v>
      </c>
      <c r="C36" s="128"/>
      <c r="D36" s="150" t="s">
        <v>179</v>
      </c>
      <c r="E36" s="83"/>
      <c r="F36" s="355">
        <v>49.91</v>
      </c>
      <c r="G36" s="134">
        <v>3408.6</v>
      </c>
      <c r="H36" s="84">
        <f t="shared" si="22"/>
        <v>170123.226</v>
      </c>
      <c r="I36" s="733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1372.5906040268453</v>
      </c>
      <c r="O36" s="47">
        <f t="shared" si="24"/>
        <v>80.740623766285012</v>
      </c>
      <c r="P36" s="116">
        <f t="shared" si="18"/>
        <v>0</v>
      </c>
      <c r="Q36" s="49">
        <f t="shared" si="19"/>
        <v>-11.318199763126756</v>
      </c>
      <c r="R36" s="723">
        <f t="shared" si="20"/>
        <v>0.87705469905868705</v>
      </c>
      <c r="S36" s="878"/>
      <c r="T36" s="89">
        <v>0.3888888888888889</v>
      </c>
      <c r="U36" s="89">
        <v>0.49236111111111114</v>
      </c>
      <c r="V36" s="134">
        <v>22</v>
      </c>
      <c r="W36" s="90">
        <f t="shared" si="25"/>
        <v>149.00000000000003</v>
      </c>
      <c r="X36" s="123">
        <v>0.37777777777777777</v>
      </c>
      <c r="Y36" s="123">
        <v>0.38750000000000001</v>
      </c>
      <c r="Z36" s="124"/>
      <c r="AA36" s="124"/>
      <c r="AB36" s="879"/>
      <c r="AC36" s="879"/>
      <c r="AD36" s="733"/>
      <c r="AE36" s="733"/>
      <c r="AF36" s="48">
        <f t="shared" si="6"/>
        <v>-192.40939597315469</v>
      </c>
      <c r="AG36" s="723">
        <f t="shared" si="7"/>
        <v>0.87705469905868705</v>
      </c>
      <c r="AH36" s="895"/>
    </row>
    <row r="37" spans="1:34" ht="19.2" customHeight="1">
      <c r="A37" s="907"/>
      <c r="B37" s="121" t="s">
        <v>127</v>
      </c>
      <c r="C37" s="128"/>
      <c r="D37" s="150" t="s">
        <v>205</v>
      </c>
      <c r="E37" s="83"/>
      <c r="F37" s="355">
        <v>46.93</v>
      </c>
      <c r="G37" s="134">
        <v>1514</v>
      </c>
      <c r="H37" s="84">
        <f t="shared" si="22"/>
        <v>71052.02</v>
      </c>
      <c r="I37" s="733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2064.5454545454545</v>
      </c>
      <c r="O37" s="47">
        <f t="shared" si="24"/>
        <v>114.69696969696969</v>
      </c>
      <c r="P37" s="116">
        <f t="shared" si="18"/>
        <v>-1</v>
      </c>
      <c r="Q37" s="49">
        <f t="shared" si="19"/>
        <v>-11.618819776714517</v>
      </c>
      <c r="R37" s="723">
        <f t="shared" si="20"/>
        <v>0.90801767676767675</v>
      </c>
      <c r="S37" s="878"/>
      <c r="T37" s="89">
        <v>0.53263888888888888</v>
      </c>
      <c r="U37" s="89">
        <v>0.56319444444444444</v>
      </c>
      <c r="V37" s="134">
        <v>5</v>
      </c>
      <c r="W37" s="90">
        <f t="shared" si="25"/>
        <v>44</v>
      </c>
      <c r="X37" s="123"/>
      <c r="Y37" s="123"/>
      <c r="Z37" s="124"/>
      <c r="AA37" s="124"/>
      <c r="AB37" s="879"/>
      <c r="AC37" s="879"/>
      <c r="AD37" s="733"/>
      <c r="AE37" s="733"/>
      <c r="AF37" s="48">
        <f t="shared" si="6"/>
        <v>-335.4545454545455</v>
      </c>
      <c r="AG37" s="125">
        <f t="shared" si="7"/>
        <v>0.86022727272727273</v>
      </c>
      <c r="AH37" s="895"/>
    </row>
    <row r="38" spans="1:34" ht="19.2" customHeight="1">
      <c r="A38" s="907"/>
      <c r="B38" s="121" t="s">
        <v>127</v>
      </c>
      <c r="C38" s="128"/>
      <c r="D38" s="150" t="s">
        <v>367</v>
      </c>
      <c r="E38" s="83"/>
      <c r="F38" s="355">
        <v>43.96</v>
      </c>
      <c r="G38" s="134">
        <v>1953</v>
      </c>
      <c r="H38" s="84">
        <f t="shared" si="22"/>
        <v>85853.88</v>
      </c>
      <c r="I38" s="733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2055.7894736842122</v>
      </c>
      <c r="O38" s="47">
        <f t="shared" si="24"/>
        <v>108.19944598337959</v>
      </c>
      <c r="P38" s="116">
        <f t="shared" si="18"/>
        <v>0</v>
      </c>
      <c r="Q38" s="49">
        <f t="shared" si="19"/>
        <v>-18.116343490304615</v>
      </c>
      <c r="R38" s="723">
        <f t="shared" si="20"/>
        <v>0.85657894736842177</v>
      </c>
      <c r="S38" s="878"/>
      <c r="T38" s="151">
        <v>0.56805555555555554</v>
      </c>
      <c r="U38" s="151">
        <v>0.60763888888888884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879"/>
      <c r="AC38" s="879"/>
      <c r="AD38" s="733"/>
      <c r="AE38" s="733"/>
      <c r="AF38" s="48">
        <f t="shared" si="6"/>
        <v>-344.21052631578777</v>
      </c>
      <c r="AG38" s="125">
        <f t="shared" si="7"/>
        <v>0.85657894736842177</v>
      </c>
      <c r="AH38" s="895"/>
    </row>
    <row r="39" spans="1:34" ht="19.2" customHeight="1">
      <c r="A39" s="907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33"/>
      <c r="J39" s="113"/>
      <c r="K39" s="94"/>
      <c r="L39" s="95"/>
      <c r="M39" s="722"/>
      <c r="N39" s="44"/>
      <c r="O39" s="47"/>
      <c r="P39" s="116"/>
      <c r="Q39" s="49"/>
      <c r="R39" s="723"/>
      <c r="S39" s="878"/>
      <c r="T39" s="89"/>
      <c r="U39" s="89"/>
      <c r="V39" s="733"/>
      <c r="W39" s="90">
        <f t="shared" si="25"/>
        <v>0</v>
      </c>
      <c r="X39" s="123"/>
      <c r="Y39" s="123"/>
      <c r="Z39" s="124"/>
      <c r="AA39" s="124"/>
      <c r="AB39" s="879"/>
      <c r="AC39" s="879"/>
      <c r="AD39" s="733"/>
      <c r="AE39" s="733"/>
      <c r="AF39" s="116">
        <f t="shared" si="6"/>
        <v>0</v>
      </c>
      <c r="AG39" s="120" t="e">
        <f t="shared" si="7"/>
        <v>#DIV/0!</v>
      </c>
      <c r="AH39" s="895"/>
    </row>
    <row r="40" spans="1:34" ht="19.2" customHeight="1">
      <c r="A40" s="907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19"/>
      <c r="J40" s="46"/>
      <c r="K40" s="44"/>
      <c r="L40" s="47"/>
      <c r="M40" s="717" t="s">
        <v>15</v>
      </c>
      <c r="N40" s="44"/>
      <c r="O40" s="47"/>
      <c r="P40" s="116"/>
      <c r="Q40" s="49"/>
      <c r="R40" s="723"/>
      <c r="S40" s="878"/>
      <c r="T40" s="89"/>
      <c r="U40" s="89"/>
      <c r="V40" s="733"/>
      <c r="W40" s="90">
        <f t="shared" si="25"/>
        <v>0</v>
      </c>
      <c r="X40" s="123"/>
      <c r="Y40" s="123"/>
      <c r="Z40" s="124"/>
      <c r="AA40" s="124"/>
      <c r="AB40" s="879"/>
      <c r="AC40" s="879"/>
      <c r="AD40" s="733"/>
      <c r="AE40" s="733"/>
      <c r="AF40" s="48">
        <f t="shared" si="6"/>
        <v>0</v>
      </c>
      <c r="AG40" s="723" t="e">
        <f t="shared" si="7"/>
        <v>#DIV/0!</v>
      </c>
      <c r="AH40" s="895"/>
    </row>
    <row r="41" spans="1:34" ht="19.2" customHeight="1">
      <c r="A41" s="907"/>
      <c r="B41" s="733">
        <v>0</v>
      </c>
      <c r="C41" s="55"/>
      <c r="D41" s="82"/>
      <c r="E41" s="83"/>
      <c r="F41" s="355" t="s">
        <v>133</v>
      </c>
      <c r="G41" s="57"/>
      <c r="H41" s="84"/>
      <c r="I41" s="733"/>
      <c r="J41" s="87"/>
      <c r="K41" s="57"/>
      <c r="L41" s="86"/>
      <c r="M41" s="722"/>
      <c r="N41" s="57"/>
      <c r="O41" s="86"/>
      <c r="P41" s="54"/>
      <c r="Q41" s="88"/>
      <c r="R41" s="726"/>
      <c r="S41" s="878"/>
      <c r="T41" s="89"/>
      <c r="U41" s="89"/>
      <c r="V41" s="733"/>
      <c r="W41" s="90">
        <f t="shared" si="25"/>
        <v>0</v>
      </c>
      <c r="X41" s="123"/>
      <c r="Y41" s="123"/>
      <c r="Z41" s="124"/>
      <c r="AA41" s="124"/>
      <c r="AB41" s="879"/>
      <c r="AC41" s="879"/>
      <c r="AD41" s="733"/>
      <c r="AE41" s="733"/>
      <c r="AF41" s="48"/>
      <c r="AG41" s="129"/>
      <c r="AH41" s="895"/>
    </row>
    <row r="42" spans="1:34" ht="19.2" customHeight="1">
      <c r="A42" s="907"/>
      <c r="B42" s="733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33"/>
      <c r="J42" s="87"/>
      <c r="K42" s="57"/>
      <c r="L42" s="86"/>
      <c r="M42" s="722"/>
      <c r="N42" s="57"/>
      <c r="O42" s="86"/>
      <c r="P42" s="54"/>
      <c r="Q42" s="88"/>
      <c r="R42" s="726"/>
      <c r="S42" s="878"/>
      <c r="T42" s="89"/>
      <c r="U42" s="89"/>
      <c r="V42" s="733"/>
      <c r="W42" s="90">
        <f t="shared" si="25"/>
        <v>0</v>
      </c>
      <c r="X42" s="123"/>
      <c r="Y42" s="123"/>
      <c r="Z42" s="124"/>
      <c r="AA42" s="124"/>
      <c r="AB42" s="879"/>
      <c r="AC42" s="879"/>
      <c r="AD42" s="733"/>
      <c r="AE42" s="733"/>
      <c r="AF42" s="48"/>
      <c r="AG42" s="129"/>
      <c r="AH42" s="895"/>
    </row>
    <row r="43" spans="1:34" ht="19.2" customHeight="1">
      <c r="A43" s="907"/>
      <c r="B43" s="121">
        <v>0</v>
      </c>
      <c r="C43" s="100" t="s">
        <v>1613</v>
      </c>
      <c r="D43" s="875" t="s">
        <v>1609</v>
      </c>
      <c r="E43" s="875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J43:O43" si="26">AVERAGE(M31:M42)</f>
        <v>16</v>
      </c>
      <c r="N43" s="101">
        <f t="shared" si="26"/>
        <v>1607.4140037856987</v>
      </c>
      <c r="O43" s="104">
        <f t="shared" si="26"/>
        <v>103.08957303477867</v>
      </c>
      <c r="P43" s="54">
        <f>M43-J43</f>
        <v>-0.25</v>
      </c>
      <c r="Q43" s="88">
        <f>N43-K43</f>
        <v>-273.5859962143013</v>
      </c>
      <c r="R43" s="105">
        <f t="shared" ref="R43:R50" si="27">O43/L43</f>
        <v>0.86196483650937317</v>
      </c>
      <c r="S43" s="878"/>
      <c r="T43" s="89"/>
      <c r="U43" s="89"/>
      <c r="V43" s="733"/>
      <c r="W43" s="733"/>
      <c r="X43" s="123"/>
      <c r="Y43" s="123"/>
      <c r="Z43" s="132">
        <f>SUM(Z31:Z42)</f>
        <v>0</v>
      </c>
      <c r="AA43" s="132">
        <f>SUM(AA31:AA42)</f>
        <v>0</v>
      </c>
      <c r="AB43" s="879"/>
      <c r="AC43" s="879"/>
      <c r="AD43" s="107">
        <f>SUM(AD31:AD42)</f>
        <v>1</v>
      </c>
      <c r="AE43" s="107">
        <f>SUM(AE31:AE42)</f>
        <v>0</v>
      </c>
      <c r="AF43" s="48">
        <f t="shared" ref="AF43:AF54" si="28">N43-K43</f>
        <v>-273.5859962143013</v>
      </c>
      <c r="AG43" s="724">
        <f t="shared" si="7"/>
        <v>0.8545528994076016</v>
      </c>
      <c r="AH43" s="895"/>
    </row>
    <row r="44" spans="1:34" s="145" customFormat="1" ht="19.2" customHeight="1">
      <c r="A44" s="917" t="s">
        <v>1614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1952</v>
      </c>
      <c r="H44" s="45">
        <f>F44*G44</f>
        <v>48272.959999999999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2168.8888888888887</v>
      </c>
      <c r="O44" s="138">
        <f t="shared" ref="O44:O50" si="30">N44/M44</f>
        <v>433.77777777777771</v>
      </c>
      <c r="P44" s="51">
        <f t="shared" ref="P44:P50" si="31">M44-J44</f>
        <v>1</v>
      </c>
      <c r="Q44" s="139">
        <f t="shared" ref="Q44:Q50" si="32">O44-L44</f>
        <v>-66.222222222222285</v>
      </c>
      <c r="R44" s="140">
        <f t="shared" si="27"/>
        <v>0.86755555555555541</v>
      </c>
      <c r="S44" s="894">
        <f>R56</f>
        <v>0.91290379104084474</v>
      </c>
      <c r="T44" s="118">
        <v>0.125</v>
      </c>
      <c r="U44" s="118">
        <v>0.16250000000000001</v>
      </c>
      <c r="V44" s="142">
        <v>5</v>
      </c>
      <c r="W44" s="143">
        <f t="shared" ref="W44:W56" si="33">(U44-T44)*24*60</f>
        <v>54.000000000000007</v>
      </c>
      <c r="X44" s="123"/>
      <c r="Y44" s="123"/>
      <c r="Z44" s="124"/>
      <c r="AA44" s="124"/>
      <c r="AB44" s="879"/>
      <c r="AC44" s="879"/>
      <c r="AD44" s="733"/>
      <c r="AE44" s="733"/>
      <c r="AF44" s="144">
        <f t="shared" si="28"/>
        <v>168.88888888888869</v>
      </c>
      <c r="AG44" s="728">
        <f t="shared" si="7"/>
        <v>1.0844444444444443</v>
      </c>
      <c r="AH44" s="911">
        <f>AG56</f>
        <v>0.9983994283883777</v>
      </c>
    </row>
    <row r="45" spans="1:34" s="145" customFormat="1" ht="19.2" customHeight="1">
      <c r="A45" s="918"/>
      <c r="B45" s="97" t="s">
        <v>131</v>
      </c>
      <c r="C45" s="133"/>
      <c r="D45" s="42" t="s">
        <v>77</v>
      </c>
      <c r="E45" s="43"/>
      <c r="F45" s="362">
        <v>24.73</v>
      </c>
      <c r="G45" s="134">
        <v>1891</v>
      </c>
      <c r="H45" s="45">
        <f>F45*G45</f>
        <v>46764.43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2140.7547169811314</v>
      </c>
      <c r="O45" s="138">
        <f t="shared" si="30"/>
        <v>428.1509433962263</v>
      </c>
      <c r="P45" s="51">
        <f t="shared" si="31"/>
        <v>1</v>
      </c>
      <c r="Q45" s="139">
        <f t="shared" si="32"/>
        <v>-71.849056603773704</v>
      </c>
      <c r="R45" s="140">
        <f t="shared" si="27"/>
        <v>0.85630188679245256</v>
      </c>
      <c r="S45" s="894"/>
      <c r="T45" s="89">
        <v>0.16597222222222222</v>
      </c>
      <c r="U45" s="89">
        <v>0.20277777777777778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879"/>
      <c r="AC45" s="879"/>
      <c r="AD45" s="733"/>
      <c r="AE45" s="733"/>
      <c r="AF45" s="144">
        <f t="shared" si="28"/>
        <v>140.75471698113142</v>
      </c>
      <c r="AG45" s="728">
        <f t="shared" si="7"/>
        <v>1.0703773584905658</v>
      </c>
      <c r="AH45" s="911"/>
    </row>
    <row r="46" spans="1:34" s="145" customFormat="1" ht="19.2" customHeight="1">
      <c r="A46" s="918"/>
      <c r="B46" s="97" t="s">
        <v>130</v>
      </c>
      <c r="C46" s="133"/>
      <c r="D46" s="42" t="s">
        <v>67</v>
      </c>
      <c r="E46" s="43"/>
      <c r="F46" s="362">
        <v>31.43</v>
      </c>
      <c r="G46" s="134">
        <v>1827</v>
      </c>
      <c r="H46" s="45">
        <f t="shared" ref="H46:H51" si="34">F46*G46</f>
        <v>57422.61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1461.5999999999997</v>
      </c>
      <c r="O46" s="138">
        <f t="shared" si="30"/>
        <v>208.79999999999995</v>
      </c>
      <c r="P46" s="51">
        <f t="shared" si="31"/>
        <v>0</v>
      </c>
      <c r="Q46" s="139">
        <f t="shared" si="32"/>
        <v>-5.4857142857143231</v>
      </c>
      <c r="R46" s="140">
        <f t="shared" si="27"/>
        <v>0.97439999999999982</v>
      </c>
      <c r="S46" s="894"/>
      <c r="T46" s="89">
        <v>0.20833333333333334</v>
      </c>
      <c r="U46" s="89">
        <v>0.26041666666666669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879"/>
      <c r="AC46" s="879"/>
      <c r="AD46" s="733"/>
      <c r="AE46" s="733"/>
      <c r="AF46" s="144">
        <f t="shared" si="28"/>
        <v>-38.400000000000318</v>
      </c>
      <c r="AG46" s="728">
        <f t="shared" si="7"/>
        <v>0.97439999999999982</v>
      </c>
      <c r="AH46" s="911"/>
    </row>
    <row r="47" spans="1:34" s="145" customFormat="1" ht="19.2" customHeight="1">
      <c r="A47" s="918"/>
      <c r="B47" s="97" t="s">
        <v>130</v>
      </c>
      <c r="C47" s="133"/>
      <c r="D47" s="42" t="s">
        <v>387</v>
      </c>
      <c r="E47" s="148"/>
      <c r="F47" s="362">
        <v>28.47</v>
      </c>
      <c r="G47" s="137">
        <v>2390</v>
      </c>
      <c r="H47" s="45">
        <f t="shared" si="34"/>
        <v>68043.3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1493.7500000000005</v>
      </c>
      <c r="O47" s="138">
        <f t="shared" si="30"/>
        <v>213.3928571428572</v>
      </c>
      <c r="P47" s="51">
        <f t="shared" si="31"/>
        <v>0</v>
      </c>
      <c r="Q47" s="139">
        <f t="shared" si="32"/>
        <v>-0.89285714285708195</v>
      </c>
      <c r="R47" s="140">
        <f t="shared" si="27"/>
        <v>0.99583333333333357</v>
      </c>
      <c r="S47" s="894"/>
      <c r="T47" s="89">
        <v>0.27777777777777779</v>
      </c>
      <c r="U47" s="89">
        <v>0.34444444444444444</v>
      </c>
      <c r="V47" s="137">
        <v>25</v>
      </c>
      <c r="W47" s="143">
        <f t="shared" si="33"/>
        <v>95.999999999999972</v>
      </c>
      <c r="X47" s="123">
        <v>0.26527777777777778</v>
      </c>
      <c r="Y47" s="123">
        <v>0.27638888888888885</v>
      </c>
      <c r="Z47" s="124"/>
      <c r="AA47" s="124"/>
      <c r="AB47" s="879"/>
      <c r="AC47" s="879"/>
      <c r="AD47" s="733"/>
      <c r="AE47" s="733"/>
      <c r="AF47" s="144">
        <f t="shared" si="28"/>
        <v>-6.2499999999995453</v>
      </c>
      <c r="AG47" s="728">
        <f t="shared" si="7"/>
        <v>0.99583333333333368</v>
      </c>
      <c r="AH47" s="911"/>
    </row>
    <row r="48" spans="1:34" s="145" customFormat="1" ht="19.2" customHeight="1">
      <c r="A48" s="918"/>
      <c r="B48" s="97" t="s">
        <v>130</v>
      </c>
      <c r="C48" s="133"/>
      <c r="D48" s="42" t="s">
        <v>178</v>
      </c>
      <c r="E48" s="148"/>
      <c r="F48" s="362">
        <v>11.86</v>
      </c>
      <c r="G48" s="137">
        <v>1560</v>
      </c>
      <c r="H48" s="45">
        <f t="shared" si="34"/>
        <v>18501.599999999999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1439.9999999999998</v>
      </c>
      <c r="O48" s="138">
        <f t="shared" si="30"/>
        <v>239.99999999999997</v>
      </c>
      <c r="P48" s="51">
        <f t="shared" si="31"/>
        <v>0</v>
      </c>
      <c r="Q48" s="139">
        <f t="shared" si="32"/>
        <v>-32.666666666666714</v>
      </c>
      <c r="R48" s="140">
        <f t="shared" si="27"/>
        <v>0.88019559902200473</v>
      </c>
      <c r="S48" s="894"/>
      <c r="T48" s="89">
        <v>0.35</v>
      </c>
      <c r="U48" s="89">
        <v>0.39513888888888887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879"/>
      <c r="AC48" s="879"/>
      <c r="AD48" s="733"/>
      <c r="AE48" s="733"/>
      <c r="AF48" s="144">
        <f t="shared" si="28"/>
        <v>-196.00000000000023</v>
      </c>
      <c r="AG48" s="728">
        <f t="shared" si="7"/>
        <v>0.88019559902200473</v>
      </c>
      <c r="AH48" s="911"/>
    </row>
    <row r="49" spans="1:34" s="145" customFormat="1" ht="19.2" customHeight="1">
      <c r="A49" s="918"/>
      <c r="B49" s="97" t="s">
        <v>132</v>
      </c>
      <c r="C49" s="133"/>
      <c r="D49" s="42" t="s">
        <v>66</v>
      </c>
      <c r="E49" s="148"/>
      <c r="F49" s="362">
        <v>10.09</v>
      </c>
      <c r="G49" s="134">
        <v>3467.34</v>
      </c>
      <c r="H49" s="45">
        <f t="shared" si="34"/>
        <v>34985.460599999999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1444.7250000000004</v>
      </c>
      <c r="O49" s="138">
        <f t="shared" si="30"/>
        <v>240.78750000000005</v>
      </c>
      <c r="P49" s="51">
        <f t="shared" si="31"/>
        <v>0</v>
      </c>
      <c r="Q49" s="139">
        <f t="shared" si="32"/>
        <v>-9.2124999999999488</v>
      </c>
      <c r="R49" s="140">
        <f t="shared" si="27"/>
        <v>0.96315000000000017</v>
      </c>
      <c r="S49" s="894"/>
      <c r="T49" s="89">
        <v>0.41597222222222219</v>
      </c>
      <c r="U49" s="89">
        <v>0.51597222222222217</v>
      </c>
      <c r="V49" s="134">
        <v>30</v>
      </c>
      <c r="W49" s="143">
        <f t="shared" si="33"/>
        <v>143.99999999999997</v>
      </c>
      <c r="X49" s="152">
        <v>0.39999999999999997</v>
      </c>
      <c r="Y49" s="152">
        <v>0.4152777777777778</v>
      </c>
      <c r="Z49" s="153"/>
      <c r="AA49" s="124"/>
      <c r="AB49" s="879"/>
      <c r="AC49" s="879"/>
      <c r="AD49" s="733"/>
      <c r="AE49" s="733"/>
      <c r="AF49" s="144">
        <f t="shared" si="28"/>
        <v>-55.274999999999636</v>
      </c>
      <c r="AG49" s="728">
        <f t="shared" si="7"/>
        <v>0.96315000000000028</v>
      </c>
      <c r="AH49" s="911"/>
    </row>
    <row r="50" spans="1:34" s="145" customFormat="1" ht="19.2" customHeight="1">
      <c r="A50" s="918"/>
      <c r="B50" s="97" t="s">
        <v>132</v>
      </c>
      <c r="C50" s="133"/>
      <c r="D50" s="42" t="s">
        <v>66</v>
      </c>
      <c r="E50" s="148"/>
      <c r="F50" s="362">
        <v>10.09</v>
      </c>
      <c r="G50" s="134">
        <v>4109.4400000000005</v>
      </c>
      <c r="H50" s="45">
        <f t="shared" si="34"/>
        <v>41464.249600000003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1467.6571428571424</v>
      </c>
      <c r="O50" s="138">
        <f t="shared" si="30"/>
        <v>244.60952380952372</v>
      </c>
      <c r="P50" s="51">
        <f t="shared" si="31"/>
        <v>0</v>
      </c>
      <c r="Q50" s="139">
        <f t="shared" si="32"/>
        <v>-5.3904761904762779</v>
      </c>
      <c r="R50" s="140">
        <f t="shared" si="27"/>
        <v>0.97843809523809488</v>
      </c>
      <c r="S50" s="894"/>
      <c r="T50" s="89">
        <v>0.53680555555555554</v>
      </c>
      <c r="U50" s="89">
        <v>0.65347222222222223</v>
      </c>
      <c r="V50" s="134">
        <v>30</v>
      </c>
      <c r="W50" s="143">
        <f t="shared" si="33"/>
        <v>168.00000000000006</v>
      </c>
      <c r="X50" s="152">
        <v>0.52083333333333337</v>
      </c>
      <c r="Y50" s="152">
        <v>0.53611111111111109</v>
      </c>
      <c r="Z50" s="153"/>
      <c r="AA50" s="153"/>
      <c r="AB50" s="879"/>
      <c r="AC50" s="879"/>
      <c r="AD50" s="733"/>
      <c r="AE50" s="733"/>
      <c r="AF50" s="144">
        <f t="shared" si="28"/>
        <v>-32.342857142857611</v>
      </c>
      <c r="AG50" s="728">
        <f t="shared" si="7"/>
        <v>0.97843809523809488</v>
      </c>
      <c r="AH50" s="911"/>
    </row>
    <row r="51" spans="1:34" s="145" customFormat="1" ht="19.2" customHeight="1">
      <c r="A51" s="9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94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79"/>
      <c r="AC51" s="879"/>
      <c r="AD51" s="733"/>
      <c r="AE51" s="733"/>
      <c r="AF51" s="144">
        <f t="shared" si="28"/>
        <v>0</v>
      </c>
      <c r="AG51" s="728" t="e">
        <f t="shared" si="7"/>
        <v>#DIV/0!</v>
      </c>
      <c r="AH51" s="911"/>
    </row>
    <row r="52" spans="1:34" s="145" customFormat="1" ht="19.2" customHeight="1">
      <c r="A52" s="9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94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79"/>
      <c r="AC52" s="879"/>
      <c r="AD52" s="733"/>
      <c r="AE52" s="733"/>
      <c r="AF52" s="144">
        <f t="shared" si="28"/>
        <v>0</v>
      </c>
      <c r="AG52" s="728" t="e">
        <f t="shared" si="7"/>
        <v>#DIV/0!</v>
      </c>
      <c r="AH52" s="911"/>
    </row>
    <row r="53" spans="1:34" s="145" customFormat="1" ht="19.2" customHeight="1">
      <c r="A53" s="9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6"/>
      <c r="S53" s="894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79"/>
      <c r="AC53" s="879"/>
      <c r="AD53" s="733"/>
      <c r="AE53" s="733"/>
      <c r="AF53" s="144">
        <f t="shared" si="28"/>
        <v>0</v>
      </c>
      <c r="AG53" s="728" t="e">
        <f t="shared" si="7"/>
        <v>#DIV/0!</v>
      </c>
      <c r="AH53" s="911"/>
    </row>
    <row r="54" spans="1:34" s="145" customFormat="1" ht="19.2" customHeight="1">
      <c r="A54" s="9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6"/>
      <c r="S54" s="894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79"/>
      <c r="AC54" s="879"/>
      <c r="AD54" s="733"/>
      <c r="AE54" s="733"/>
      <c r="AF54" s="144">
        <f t="shared" si="28"/>
        <v>0</v>
      </c>
      <c r="AG54" s="728" t="e">
        <f t="shared" si="7"/>
        <v>#DIV/0!</v>
      </c>
      <c r="AH54" s="911"/>
    </row>
    <row r="55" spans="1:34" s="145" customFormat="1" ht="19.2" customHeight="1">
      <c r="A55" s="9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6"/>
      <c r="S55" s="894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79"/>
      <c r="AC55" s="879"/>
      <c r="AD55" s="733"/>
      <c r="AE55" s="733"/>
      <c r="AF55" s="144"/>
      <c r="AG55" s="728"/>
      <c r="AH55" s="911"/>
    </row>
    <row r="56" spans="1:34" ht="19.2" customHeight="1">
      <c r="A56" s="919"/>
      <c r="B56" s="157">
        <v>0</v>
      </c>
      <c r="C56" s="268" t="s">
        <v>1615</v>
      </c>
      <c r="D56" s="916" t="s">
        <v>1609</v>
      </c>
      <c r="E56" s="875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1659.6251069610232</v>
      </c>
      <c r="O56" s="104">
        <f t="shared" si="35"/>
        <v>287.07408601805503</v>
      </c>
      <c r="P56" s="158">
        <f>M56-J56</f>
        <v>0.28571428571428559</v>
      </c>
      <c r="Q56" s="117">
        <f>N56-K56</f>
        <v>-2.660607324691</v>
      </c>
      <c r="R56" s="159">
        <f t="shared" ref="R56:R62" si="36">O56/L56</f>
        <v>0.91290379104084474</v>
      </c>
      <c r="S56" s="894"/>
      <c r="T56" s="160"/>
      <c r="U56" s="160"/>
      <c r="V56" s="721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79"/>
      <c r="AC56" s="879"/>
      <c r="AD56" s="107">
        <f>SUM(AD44:AD55)</f>
        <v>0</v>
      </c>
      <c r="AE56" s="107">
        <f>SUM(AE44:AE55)</f>
        <v>0</v>
      </c>
      <c r="AF56" s="162">
        <f>N56-K56</f>
        <v>-2.660607324691</v>
      </c>
      <c r="AG56" s="726">
        <f>N56/K56</f>
        <v>0.9983994283883777</v>
      </c>
      <c r="AH56" s="911"/>
    </row>
    <row r="57" spans="1:34" ht="19.2" customHeight="1">
      <c r="A57" s="906" t="s">
        <v>1616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1223</v>
      </c>
      <c r="H57" s="84">
        <f t="shared" ref="H57:H66" si="37">F57*G57</f>
        <v>34561.980000000003</v>
      </c>
      <c r="I57" s="733"/>
      <c r="J57" s="87">
        <v>7</v>
      </c>
      <c r="K57" s="57">
        <v>1500</v>
      </c>
      <c r="L57" s="86">
        <v>214.28571428571428</v>
      </c>
      <c r="M57" s="722">
        <v>7</v>
      </c>
      <c r="N57" s="57">
        <f t="shared" ref="N57:N62" si="38">G57/W57*60</f>
        <v>1411.1538461538469</v>
      </c>
      <c r="O57" s="86">
        <f t="shared" ref="O57:O62" si="39">N57/M57</f>
        <v>201.59340659340668</v>
      </c>
      <c r="P57" s="165">
        <f t="shared" ref="P57:P62" si="40">M57-J57</f>
        <v>0</v>
      </c>
      <c r="Q57" s="49">
        <f t="shared" ref="Q57:Q62" si="41">O57-L57</f>
        <v>-12.692307692307594</v>
      </c>
      <c r="R57" s="723">
        <f t="shared" si="36"/>
        <v>0.94076923076923125</v>
      </c>
      <c r="S57" s="894">
        <f>R69</f>
        <v>0.92970295974746797</v>
      </c>
      <c r="T57" s="50">
        <v>0.125</v>
      </c>
      <c r="U57" s="50">
        <v>0.16111111111111109</v>
      </c>
      <c r="V57" s="719">
        <v>5</v>
      </c>
      <c r="W57" s="716">
        <f>(U57-T57)*24*60</f>
        <v>51.999999999999972</v>
      </c>
      <c r="X57" s="53"/>
      <c r="Y57" s="53"/>
      <c r="Z57" s="54"/>
      <c r="AA57" s="54"/>
      <c r="AB57" s="879"/>
      <c r="AC57" s="879"/>
      <c r="AD57" s="733"/>
      <c r="AE57" s="733"/>
      <c r="AF57" s="48">
        <f t="shared" si="6"/>
        <v>-88.846153846153129</v>
      </c>
      <c r="AG57" s="727">
        <f t="shared" si="7"/>
        <v>0.94076923076923125</v>
      </c>
      <c r="AH57" s="893">
        <f>AG69</f>
        <v>0.91594618392753302</v>
      </c>
    </row>
    <row r="58" spans="1:34" ht="19.2" customHeight="1">
      <c r="A58" s="907"/>
      <c r="B58" s="121" t="s">
        <v>130</v>
      </c>
      <c r="C58" s="733"/>
      <c r="D58" s="42" t="s">
        <v>69</v>
      </c>
      <c r="E58" s="43"/>
      <c r="F58" s="355">
        <v>27.88</v>
      </c>
      <c r="G58" s="44">
        <v>3535</v>
      </c>
      <c r="H58" s="45">
        <f t="shared" si="37"/>
        <v>98555.8</v>
      </c>
      <c r="I58" s="719"/>
      <c r="J58" s="46">
        <v>7</v>
      </c>
      <c r="K58" s="44">
        <v>1500</v>
      </c>
      <c r="L58" s="86">
        <v>214.28571428571428</v>
      </c>
      <c r="M58" s="717">
        <v>7</v>
      </c>
      <c r="N58" s="44">
        <f t="shared" si="38"/>
        <v>1442.8571428571429</v>
      </c>
      <c r="O58" s="47">
        <f t="shared" si="39"/>
        <v>206.12244897959184</v>
      </c>
      <c r="P58" s="165">
        <f t="shared" si="40"/>
        <v>0</v>
      </c>
      <c r="Q58" s="49">
        <f t="shared" si="41"/>
        <v>-8.1632653061224403</v>
      </c>
      <c r="R58" s="723">
        <f t="shared" si="36"/>
        <v>0.96190476190476193</v>
      </c>
      <c r="S58" s="894"/>
      <c r="T58" s="50">
        <v>0.16597222222222222</v>
      </c>
      <c r="U58" s="50">
        <v>0.26805555555555555</v>
      </c>
      <c r="V58" s="719">
        <v>7</v>
      </c>
      <c r="W58" s="716">
        <f>(U58-T58)*24*60</f>
        <v>147</v>
      </c>
      <c r="X58" s="53"/>
      <c r="Y58" s="53"/>
      <c r="Z58" s="54"/>
      <c r="AA58" s="54"/>
      <c r="AB58" s="912"/>
      <c r="AC58" s="913"/>
      <c r="AD58" s="733">
        <v>1</v>
      </c>
      <c r="AE58" s="733"/>
      <c r="AF58" s="48">
        <f t="shared" si="6"/>
        <v>-57.14285714285711</v>
      </c>
      <c r="AG58" s="723">
        <f t="shared" si="7"/>
        <v>0.96190476190476193</v>
      </c>
      <c r="AH58" s="894"/>
    </row>
    <row r="59" spans="1:34" ht="19.2" customHeight="1">
      <c r="A59" s="907"/>
      <c r="B59" s="121" t="s">
        <v>130</v>
      </c>
      <c r="C59" s="733"/>
      <c r="D59" s="42" t="s">
        <v>70</v>
      </c>
      <c r="E59" s="43"/>
      <c r="F59" s="355">
        <v>28</v>
      </c>
      <c r="G59" s="44">
        <v>3416</v>
      </c>
      <c r="H59" s="45">
        <f t="shared" si="37"/>
        <v>95648</v>
      </c>
      <c r="I59" s="719"/>
      <c r="J59" s="46">
        <v>7</v>
      </c>
      <c r="K59" s="44">
        <v>1500</v>
      </c>
      <c r="L59" s="86">
        <v>214.28571428571428</v>
      </c>
      <c r="M59" s="717">
        <v>7</v>
      </c>
      <c r="N59" s="44">
        <f t="shared" si="38"/>
        <v>1453.617021276596</v>
      </c>
      <c r="O59" s="47">
        <f t="shared" si="39"/>
        <v>207.65957446808514</v>
      </c>
      <c r="P59" s="165">
        <f t="shared" si="40"/>
        <v>0</v>
      </c>
      <c r="Q59" s="49">
        <f t="shared" si="41"/>
        <v>-6.626139817629138</v>
      </c>
      <c r="R59" s="723">
        <f t="shared" si="36"/>
        <v>0.96907801418439732</v>
      </c>
      <c r="S59" s="894"/>
      <c r="T59" s="50">
        <v>0.28541666666666665</v>
      </c>
      <c r="U59" s="50">
        <v>0.3833333333333333</v>
      </c>
      <c r="V59" s="142">
        <v>25</v>
      </c>
      <c r="W59" s="716">
        <f t="shared" ref="W59:W69" si="42">(U59-T59)*24*60</f>
        <v>140.99999999999997</v>
      </c>
      <c r="X59" s="53">
        <v>0.27152777777777776</v>
      </c>
      <c r="Y59" s="53">
        <v>0.28472222222222221</v>
      </c>
      <c r="Z59" s="54"/>
      <c r="AA59" s="54"/>
      <c r="AB59" s="879"/>
      <c r="AC59" s="879"/>
      <c r="AD59" s="733"/>
      <c r="AE59" s="733"/>
      <c r="AF59" s="48">
        <f t="shared" si="6"/>
        <v>-46.382978723403994</v>
      </c>
      <c r="AG59" s="723">
        <f t="shared" si="7"/>
        <v>0.96907801418439732</v>
      </c>
      <c r="AH59" s="894"/>
    </row>
    <row r="60" spans="1:34" ht="19.2" customHeight="1">
      <c r="A60" s="907"/>
      <c r="B60" s="121" t="s">
        <v>130</v>
      </c>
      <c r="C60" s="733"/>
      <c r="D60" s="42" t="s">
        <v>143</v>
      </c>
      <c r="E60" s="43"/>
      <c r="F60" s="355">
        <v>36.92</v>
      </c>
      <c r="G60" s="44">
        <v>2995</v>
      </c>
      <c r="H60" s="45">
        <f t="shared" si="37"/>
        <v>110575.40000000001</v>
      </c>
      <c r="I60" s="719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1562.6086956521742</v>
      </c>
      <c r="O60" s="47">
        <f t="shared" si="39"/>
        <v>130.21739130434784</v>
      </c>
      <c r="P60" s="165">
        <f t="shared" si="40"/>
        <v>0</v>
      </c>
      <c r="Q60" s="49">
        <f t="shared" si="41"/>
        <v>-36.449275362318815</v>
      </c>
      <c r="R60" s="723">
        <f t="shared" si="36"/>
        <v>0.78130434782608704</v>
      </c>
      <c r="S60" s="894"/>
      <c r="T60" s="50">
        <v>0.40069444444444441</v>
      </c>
      <c r="U60" s="50">
        <v>0.48055555555555551</v>
      </c>
      <c r="V60" s="142">
        <v>25</v>
      </c>
      <c r="W60" s="716">
        <f t="shared" si="42"/>
        <v>114.99999999999999</v>
      </c>
      <c r="X60" s="53">
        <v>0.38750000000000001</v>
      </c>
      <c r="Y60" s="53">
        <v>0.39930555555555558</v>
      </c>
      <c r="Z60" s="54"/>
      <c r="AA60" s="54"/>
      <c r="AB60" s="879"/>
      <c r="AC60" s="879"/>
      <c r="AD60" s="733"/>
      <c r="AE60" s="733"/>
      <c r="AF60" s="48">
        <f t="shared" si="6"/>
        <v>-437.39130434782578</v>
      </c>
      <c r="AG60" s="727">
        <f t="shared" si="7"/>
        <v>0.78130434782608715</v>
      </c>
      <c r="AH60" s="894"/>
    </row>
    <row r="61" spans="1:34" ht="19.2" customHeight="1">
      <c r="A61" s="907"/>
      <c r="B61" s="121" t="s">
        <v>132</v>
      </c>
      <c r="C61" s="733"/>
      <c r="D61" s="42" t="s">
        <v>66</v>
      </c>
      <c r="E61" s="43"/>
      <c r="F61" s="355">
        <v>10.09</v>
      </c>
      <c r="G61" s="44">
        <v>3981.02</v>
      </c>
      <c r="H61" s="45">
        <f t="shared" si="37"/>
        <v>40168.491799999996</v>
      </c>
      <c r="I61" s="7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1430.3065868263475</v>
      </c>
      <c r="O61" s="47">
        <f t="shared" si="39"/>
        <v>238.38443113772459</v>
      </c>
      <c r="P61" s="165">
        <f t="shared" si="40"/>
        <v>0</v>
      </c>
      <c r="Q61" s="49">
        <f t="shared" si="41"/>
        <v>-11.61556886227541</v>
      </c>
      <c r="R61" s="723">
        <f t="shared" si="36"/>
        <v>0.95353772455089836</v>
      </c>
      <c r="S61" s="894"/>
      <c r="T61" s="50">
        <v>0.49791666666666662</v>
      </c>
      <c r="U61" s="50">
        <v>0.61388888888888882</v>
      </c>
      <c r="V61" s="142">
        <v>25</v>
      </c>
      <c r="W61" s="716">
        <f t="shared" si="42"/>
        <v>166.99999999999997</v>
      </c>
      <c r="X61" s="53">
        <v>0.48472222222222222</v>
      </c>
      <c r="Y61" s="53">
        <v>0.49652777777777773</v>
      </c>
      <c r="Z61" s="54"/>
      <c r="AA61" s="54"/>
      <c r="AB61" s="879"/>
      <c r="AC61" s="879"/>
      <c r="AD61" s="733"/>
      <c r="AE61" s="733"/>
      <c r="AF61" s="48">
        <f t="shared" si="6"/>
        <v>-69.693413173652516</v>
      </c>
      <c r="AG61" s="723">
        <f t="shared" si="7"/>
        <v>0.95353772455089836</v>
      </c>
      <c r="AH61" s="894"/>
    </row>
    <row r="62" spans="1:34" ht="19.2" customHeight="1">
      <c r="A62" s="907"/>
      <c r="B62" s="121" t="s">
        <v>132</v>
      </c>
      <c r="C62" s="733"/>
      <c r="D62" s="42" t="s">
        <v>66</v>
      </c>
      <c r="E62" s="43"/>
      <c r="F62" s="355">
        <v>10.09</v>
      </c>
      <c r="G62" s="134">
        <v>1284.2</v>
      </c>
      <c r="H62" s="45">
        <f t="shared" si="37"/>
        <v>12957.578</v>
      </c>
      <c r="I62" s="719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1400.9454545454555</v>
      </c>
      <c r="O62" s="47">
        <f t="shared" si="39"/>
        <v>233.49090909090924</v>
      </c>
      <c r="P62" s="165">
        <f t="shared" si="40"/>
        <v>0</v>
      </c>
      <c r="Q62" s="49">
        <f t="shared" si="41"/>
        <v>-16.509090909090759</v>
      </c>
      <c r="R62" s="723">
        <f t="shared" si="36"/>
        <v>0.933963636363637</v>
      </c>
      <c r="S62" s="894"/>
      <c r="T62" s="166">
        <v>0.63472222222222219</v>
      </c>
      <c r="U62" s="166">
        <v>0.67291666666666661</v>
      </c>
      <c r="V62" s="142">
        <v>30</v>
      </c>
      <c r="W62" s="716">
        <f t="shared" si="42"/>
        <v>54.999999999999964</v>
      </c>
      <c r="X62" s="53">
        <v>0.61805555555555558</v>
      </c>
      <c r="Y62" s="53">
        <v>0.6333333333333333</v>
      </c>
      <c r="Z62" s="54"/>
      <c r="AA62" s="54"/>
      <c r="AB62" s="879"/>
      <c r="AC62" s="879"/>
      <c r="AD62" s="733"/>
      <c r="AE62" s="733"/>
      <c r="AF62" s="48">
        <f t="shared" si="6"/>
        <v>-99.054545454544495</v>
      </c>
      <c r="AG62" s="723">
        <f t="shared" si="7"/>
        <v>0.933963636363637</v>
      </c>
      <c r="AH62" s="894"/>
    </row>
    <row r="63" spans="1:34" ht="19.2" customHeight="1">
      <c r="A63" s="907"/>
      <c r="B63" s="121">
        <v>0</v>
      </c>
      <c r="C63" s="733"/>
      <c r="D63" s="42"/>
      <c r="E63" s="43"/>
      <c r="F63" s="355" t="s">
        <v>133</v>
      </c>
      <c r="G63" s="134"/>
      <c r="H63" s="45">
        <f t="shared" si="37"/>
        <v>0</v>
      </c>
      <c r="I63" s="719"/>
      <c r="J63" s="46"/>
      <c r="K63" s="44"/>
      <c r="L63" s="86"/>
      <c r="M63" s="62" t="s">
        <v>15</v>
      </c>
      <c r="N63" s="44"/>
      <c r="O63" s="47"/>
      <c r="P63" s="165"/>
      <c r="Q63" s="49"/>
      <c r="R63" s="723"/>
      <c r="S63" s="894"/>
      <c r="T63" s="166"/>
      <c r="U63" s="166"/>
      <c r="V63" s="142"/>
      <c r="W63" s="716">
        <f t="shared" si="42"/>
        <v>0</v>
      </c>
      <c r="X63" s="53"/>
      <c r="Y63" s="53"/>
      <c r="Z63" s="54"/>
      <c r="AA63" s="54"/>
      <c r="AB63" s="879"/>
      <c r="AC63" s="879"/>
      <c r="AD63" s="733"/>
      <c r="AE63" s="733"/>
      <c r="AF63" s="48">
        <f t="shared" si="6"/>
        <v>0</v>
      </c>
      <c r="AG63" s="727" t="e">
        <f t="shared" si="7"/>
        <v>#DIV/0!</v>
      </c>
      <c r="AH63" s="894"/>
    </row>
    <row r="64" spans="1:34" ht="19.2" customHeight="1">
      <c r="A64" s="908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19"/>
      <c r="J64" s="167"/>
      <c r="K64" s="61"/>
      <c r="L64" s="86"/>
      <c r="M64" s="62"/>
      <c r="N64" s="44"/>
      <c r="O64" s="47"/>
      <c r="P64" s="165"/>
      <c r="Q64" s="49"/>
      <c r="R64" s="723"/>
      <c r="S64" s="894"/>
      <c r="T64" s="166"/>
      <c r="U64" s="166"/>
      <c r="V64" s="142"/>
      <c r="W64" s="716">
        <f t="shared" si="42"/>
        <v>0</v>
      </c>
      <c r="X64" s="719"/>
      <c r="Y64" s="719"/>
      <c r="Z64" s="54"/>
      <c r="AA64" s="54"/>
      <c r="AB64" s="879"/>
      <c r="AC64" s="879"/>
      <c r="AD64" s="733"/>
      <c r="AE64" s="733"/>
      <c r="AF64" s="48">
        <f t="shared" si="6"/>
        <v>0</v>
      </c>
      <c r="AG64" s="723" t="e">
        <f t="shared" si="7"/>
        <v>#DIV/0!</v>
      </c>
      <c r="AH64" s="894"/>
    </row>
    <row r="65" spans="1:34" ht="19.2" customHeight="1">
      <c r="A65" s="908"/>
      <c r="B65" s="97">
        <v>0</v>
      </c>
      <c r="C65" s="729"/>
      <c r="D65" s="42"/>
      <c r="E65" s="43"/>
      <c r="F65" s="355" t="s">
        <v>133</v>
      </c>
      <c r="G65" s="134"/>
      <c r="H65" s="45">
        <f t="shared" si="37"/>
        <v>0</v>
      </c>
      <c r="I65" s="719"/>
      <c r="J65" s="167"/>
      <c r="K65" s="61"/>
      <c r="L65" s="86"/>
      <c r="M65" s="62"/>
      <c r="N65" s="61"/>
      <c r="O65" s="77"/>
      <c r="P65" s="48"/>
      <c r="Q65" s="49"/>
      <c r="R65" s="723"/>
      <c r="S65" s="894"/>
      <c r="T65" s="166"/>
      <c r="U65" s="166"/>
      <c r="V65" s="142"/>
      <c r="W65" s="716">
        <f t="shared" si="42"/>
        <v>0</v>
      </c>
      <c r="X65" s="719"/>
      <c r="Y65" s="719"/>
      <c r="Z65" s="54"/>
      <c r="AA65" s="54"/>
      <c r="AB65" s="879"/>
      <c r="AC65" s="879"/>
      <c r="AD65" s="733"/>
      <c r="AE65" s="733"/>
      <c r="AF65" s="48">
        <f t="shared" si="6"/>
        <v>0</v>
      </c>
      <c r="AG65" s="723" t="e">
        <f t="shared" si="7"/>
        <v>#DIV/0!</v>
      </c>
      <c r="AH65" s="894"/>
    </row>
    <row r="66" spans="1:34" ht="19.2" customHeight="1">
      <c r="A66" s="908"/>
      <c r="B66" s="97">
        <v>0</v>
      </c>
      <c r="C66" s="729"/>
      <c r="D66" s="42"/>
      <c r="E66" s="43"/>
      <c r="F66" s="355" t="s">
        <v>133</v>
      </c>
      <c r="G66" s="134"/>
      <c r="H66" s="45">
        <f t="shared" si="37"/>
        <v>0</v>
      </c>
      <c r="I66" s="719"/>
      <c r="J66" s="167"/>
      <c r="K66" s="61"/>
      <c r="L66" s="86"/>
      <c r="M66" s="62"/>
      <c r="N66" s="61"/>
      <c r="O66" s="77"/>
      <c r="P66" s="48"/>
      <c r="Q66" s="49"/>
      <c r="R66" s="723"/>
      <c r="S66" s="894"/>
      <c r="T66" s="166"/>
      <c r="U66" s="166"/>
      <c r="V66" s="142"/>
      <c r="W66" s="716">
        <f t="shared" si="42"/>
        <v>0</v>
      </c>
      <c r="X66" s="719"/>
      <c r="Y66" s="719"/>
      <c r="Z66" s="54"/>
      <c r="AA66" s="54"/>
      <c r="AB66" s="879"/>
      <c r="AC66" s="879"/>
      <c r="AD66" s="733"/>
      <c r="AE66" s="733"/>
      <c r="AF66" s="48">
        <f t="shared" si="6"/>
        <v>0</v>
      </c>
      <c r="AG66" s="727" t="e">
        <f t="shared" si="7"/>
        <v>#DIV/0!</v>
      </c>
      <c r="AH66" s="894"/>
    </row>
    <row r="67" spans="1:34" ht="19.2" customHeight="1">
      <c r="A67" s="908"/>
      <c r="B67" s="97">
        <v>0</v>
      </c>
      <c r="C67" s="729"/>
      <c r="D67" s="42"/>
      <c r="E67" s="43"/>
      <c r="F67" s="355" t="s">
        <v>133</v>
      </c>
      <c r="G67" s="134"/>
      <c r="H67" s="45">
        <f>F67*G67</f>
        <v>0</v>
      </c>
      <c r="I67" s="719"/>
      <c r="J67" s="167"/>
      <c r="K67" s="61"/>
      <c r="L67" s="86"/>
      <c r="M67" s="62"/>
      <c r="N67" s="61"/>
      <c r="O67" s="77"/>
      <c r="P67" s="48"/>
      <c r="Q67" s="49"/>
      <c r="R67" s="723"/>
      <c r="S67" s="894"/>
      <c r="T67" s="166"/>
      <c r="U67" s="166"/>
      <c r="V67" s="142"/>
      <c r="W67" s="716">
        <f t="shared" si="42"/>
        <v>0</v>
      </c>
      <c r="X67" s="719"/>
      <c r="Y67" s="719"/>
      <c r="Z67" s="54"/>
      <c r="AA67" s="54"/>
      <c r="AB67" s="879"/>
      <c r="AC67" s="879"/>
      <c r="AD67" s="733"/>
      <c r="AE67" s="733"/>
      <c r="AF67" s="48">
        <f t="shared" si="6"/>
        <v>0</v>
      </c>
      <c r="AG67" s="723" t="e">
        <f t="shared" si="7"/>
        <v>#DIV/0!</v>
      </c>
      <c r="AH67" s="894"/>
    </row>
    <row r="68" spans="1:34" ht="19.2" customHeight="1">
      <c r="A68" s="908"/>
      <c r="B68" s="719">
        <v>0</v>
      </c>
      <c r="C68" s="729"/>
      <c r="D68" s="42"/>
      <c r="E68" s="43"/>
      <c r="F68" s="362" t="s">
        <v>133</v>
      </c>
      <c r="G68" s="134"/>
      <c r="H68" s="45">
        <f>F68*G68</f>
        <v>0</v>
      </c>
      <c r="I68" s="719"/>
      <c r="J68" s="167"/>
      <c r="K68" s="61"/>
      <c r="L68" s="86"/>
      <c r="M68" s="62"/>
      <c r="N68" s="61"/>
      <c r="O68" s="77"/>
      <c r="P68" s="48"/>
      <c r="Q68" s="49"/>
      <c r="R68" s="723"/>
      <c r="S68" s="894"/>
      <c r="T68" s="166"/>
      <c r="U68" s="166"/>
      <c r="V68" s="142"/>
      <c r="W68" s="716">
        <f t="shared" si="42"/>
        <v>0</v>
      </c>
      <c r="X68" s="719"/>
      <c r="Y68" s="719"/>
      <c r="Z68" s="54"/>
      <c r="AA68" s="54"/>
      <c r="AB68" s="879"/>
      <c r="AC68" s="879"/>
      <c r="AD68" s="733"/>
      <c r="AE68" s="733"/>
      <c r="AF68" s="48"/>
      <c r="AG68" s="723"/>
      <c r="AH68" s="894"/>
    </row>
    <row r="69" spans="1:34" ht="19.2" customHeight="1">
      <c r="A69" s="908"/>
      <c r="B69" s="168">
        <v>0</v>
      </c>
      <c r="C69" s="6" t="s">
        <v>1617</v>
      </c>
      <c r="D69" s="875" t="s">
        <v>1609</v>
      </c>
      <c r="E69" s="875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J69:O69" si="43">AVERAGE(M57:M68)</f>
        <v>7.5</v>
      </c>
      <c r="N69" s="70">
        <f t="shared" si="43"/>
        <v>1450.2481245519273</v>
      </c>
      <c r="O69" s="73">
        <f t="shared" si="43"/>
        <v>202.91136026234423</v>
      </c>
      <c r="P69" s="48">
        <f>M69-J69</f>
        <v>0</v>
      </c>
      <c r="Q69" s="49">
        <f>N69-K69</f>
        <v>-133.08520878140598</v>
      </c>
      <c r="R69" s="172">
        <f t="shared" ref="R69:R75" si="44">O69/L69</f>
        <v>0.92970295974746797</v>
      </c>
      <c r="S69" s="894"/>
      <c r="T69" s="141"/>
      <c r="U69" s="141"/>
      <c r="V69" s="44"/>
      <c r="W69" s="71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79"/>
      <c r="AC69" s="879"/>
      <c r="AD69" s="107">
        <f>SUM(AD57:AD68)</f>
        <v>1</v>
      </c>
      <c r="AE69" s="107">
        <f>SUM(AE57:AE68)</f>
        <v>0</v>
      </c>
      <c r="AF69" s="48">
        <f t="shared" si="6"/>
        <v>-133.08520878140598</v>
      </c>
      <c r="AG69" s="723">
        <f t="shared" si="7"/>
        <v>0.91594618392753302</v>
      </c>
      <c r="AH69" s="894"/>
    </row>
    <row r="70" spans="1:34" ht="19.2" customHeight="1">
      <c r="A70" s="909" t="s">
        <v>1618</v>
      </c>
      <c r="B70" s="719" t="s">
        <v>129</v>
      </c>
      <c r="C70" s="97"/>
      <c r="D70" s="42" t="s">
        <v>197</v>
      </c>
      <c r="E70" s="43"/>
      <c r="F70" s="355">
        <v>62.13</v>
      </c>
      <c r="G70" s="57">
        <v>1699</v>
      </c>
      <c r="H70" s="45">
        <f>F70*G70</f>
        <v>105558.87000000001</v>
      </c>
      <c r="I70" s="719"/>
      <c r="J70" s="46">
        <v>14</v>
      </c>
      <c r="K70" s="44">
        <v>1500</v>
      </c>
      <c r="L70" s="47">
        <v>107.14285714285714</v>
      </c>
      <c r="M70" s="717">
        <v>14</v>
      </c>
      <c r="N70" s="44">
        <f t="shared" ref="N70:N75" si="45">G70/W70*60</f>
        <v>1435.7746478873241</v>
      </c>
      <c r="O70" s="47">
        <f t="shared" ref="O70:O75" si="46">N70/M70</f>
        <v>102.55533199195172</v>
      </c>
      <c r="P70" s="48">
        <f t="shared" ref="P70:P75" si="47">M70-J70</f>
        <v>0</v>
      </c>
      <c r="Q70" s="49">
        <f t="shared" ref="Q70:Q75" si="48">O70-L70</f>
        <v>-4.5875251509054209</v>
      </c>
      <c r="R70" s="723">
        <f t="shared" si="44"/>
        <v>0.95718309859154938</v>
      </c>
      <c r="S70" s="894">
        <f>R82</f>
        <v>0.91802864973371301</v>
      </c>
      <c r="T70" s="50">
        <v>0.25</v>
      </c>
      <c r="U70" s="50">
        <v>0.29930555555555555</v>
      </c>
      <c r="V70" s="719">
        <v>5</v>
      </c>
      <c r="W70" s="716">
        <f>(U70-T70)*24*60</f>
        <v>70.999999999999986</v>
      </c>
      <c r="X70" s="719"/>
      <c r="Y70" s="719"/>
      <c r="Z70" s="54"/>
      <c r="AA70" s="54"/>
      <c r="AB70" s="879"/>
      <c r="AC70" s="879"/>
      <c r="AD70" s="733"/>
      <c r="AE70" s="733"/>
      <c r="AF70" s="48">
        <f t="shared" si="6"/>
        <v>-64.225352112675864</v>
      </c>
      <c r="AG70" s="723">
        <f t="shared" si="7"/>
        <v>0.95718309859154938</v>
      </c>
      <c r="AH70" s="894">
        <f>AG82</f>
        <v>0.91588235698767617</v>
      </c>
    </row>
    <row r="71" spans="1:34" ht="19.2" customHeight="1">
      <c r="A71" s="909"/>
      <c r="B71" s="719" t="s">
        <v>128</v>
      </c>
      <c r="C71" s="41"/>
      <c r="D71" s="173" t="s">
        <v>72</v>
      </c>
      <c r="E71" s="43"/>
      <c r="F71" s="355">
        <v>53.36</v>
      </c>
      <c r="G71" s="44">
        <v>5803</v>
      </c>
      <c r="H71" s="45">
        <f>F71*G71</f>
        <v>309648.08</v>
      </c>
      <c r="I71" s="719"/>
      <c r="J71" s="46">
        <v>19</v>
      </c>
      <c r="K71" s="174">
        <v>1636</v>
      </c>
      <c r="L71" s="47">
        <v>86.10526315789474</v>
      </c>
      <c r="M71" s="722">
        <v>19</v>
      </c>
      <c r="N71" s="44">
        <f t="shared" si="45"/>
        <v>1456.8200836820085</v>
      </c>
      <c r="O71" s="47">
        <f t="shared" si="46"/>
        <v>76.674741246421505</v>
      </c>
      <c r="P71" s="48">
        <f t="shared" si="47"/>
        <v>0</v>
      </c>
      <c r="Q71" s="49">
        <f t="shared" si="48"/>
        <v>-9.4305219114732353</v>
      </c>
      <c r="R71" s="723">
        <f t="shared" si="44"/>
        <v>0.89047682376650894</v>
      </c>
      <c r="S71" s="894"/>
      <c r="T71" s="50">
        <v>0.31527777777777777</v>
      </c>
      <c r="U71" s="50">
        <v>0.48124999999999996</v>
      </c>
      <c r="V71" s="719">
        <v>23</v>
      </c>
      <c r="W71" s="716">
        <f t="shared" ref="W71:W81" si="49">(U71-T71)*24*60</f>
        <v>238.99999999999994</v>
      </c>
      <c r="X71" s="53">
        <v>0.30416666666666664</v>
      </c>
      <c r="Y71" s="53">
        <v>0.31388888888888888</v>
      </c>
      <c r="Z71" s="54"/>
      <c r="AA71" s="54"/>
      <c r="AB71" s="879"/>
      <c r="AC71" s="879"/>
      <c r="AD71" s="733"/>
      <c r="AE71" s="733"/>
      <c r="AF71" s="48">
        <f>N71-K71</f>
        <v>-179.17991631799146</v>
      </c>
      <c r="AG71" s="723">
        <f>N71/K71</f>
        <v>0.89047682376650894</v>
      </c>
      <c r="AH71" s="894"/>
    </row>
    <row r="72" spans="1:34" ht="19.2" customHeight="1">
      <c r="A72" s="909"/>
      <c r="B72" s="719" t="s">
        <v>128</v>
      </c>
      <c r="C72" s="66"/>
      <c r="D72" s="173" t="s">
        <v>56</v>
      </c>
      <c r="E72" s="43"/>
      <c r="F72" s="355">
        <v>59.34</v>
      </c>
      <c r="G72" s="44">
        <v>738</v>
      </c>
      <c r="H72" s="45">
        <f t="shared" ref="H72:H80" si="50">F72*G72</f>
        <v>43792.920000000006</v>
      </c>
      <c r="I72" s="719"/>
      <c r="J72" s="87">
        <v>17</v>
      </c>
      <c r="K72" s="57">
        <v>1440</v>
      </c>
      <c r="L72" s="86">
        <v>84.705882352941174</v>
      </c>
      <c r="M72" s="717">
        <v>17</v>
      </c>
      <c r="N72" s="44">
        <f t="shared" si="45"/>
        <v>1302.3529411764689</v>
      </c>
      <c r="O72" s="47">
        <f t="shared" si="46"/>
        <v>76.608996539792287</v>
      </c>
      <c r="P72" s="48">
        <f t="shared" si="47"/>
        <v>0</v>
      </c>
      <c r="Q72" s="49">
        <f t="shared" si="48"/>
        <v>-8.0968858131488872</v>
      </c>
      <c r="R72" s="723">
        <f t="shared" si="44"/>
        <v>0.90441176470588114</v>
      </c>
      <c r="S72" s="894"/>
      <c r="T72" s="50">
        <v>0.5215277777777777</v>
      </c>
      <c r="U72" s="50">
        <v>0.54513888888888884</v>
      </c>
      <c r="V72" s="719">
        <v>5</v>
      </c>
      <c r="W72" s="716">
        <f t="shared" si="49"/>
        <v>34.000000000000043</v>
      </c>
      <c r="X72" s="53"/>
      <c r="Y72" s="53"/>
      <c r="Z72" s="54"/>
      <c r="AA72" s="54"/>
      <c r="AB72" s="879"/>
      <c r="AC72" s="879"/>
      <c r="AD72" s="733"/>
      <c r="AE72" s="733"/>
      <c r="AF72" s="48">
        <f>N72-K72</f>
        <v>-137.6470588235311</v>
      </c>
      <c r="AG72" s="723">
        <f>N72/K72</f>
        <v>0.90441176470588114</v>
      </c>
      <c r="AH72" s="894"/>
    </row>
    <row r="73" spans="1:34" ht="19.2" customHeight="1">
      <c r="A73" s="909"/>
      <c r="B73" s="719" t="s">
        <v>128</v>
      </c>
      <c r="C73" s="175"/>
      <c r="D73" s="176" t="s">
        <v>73</v>
      </c>
      <c r="E73" s="177"/>
      <c r="F73" s="355">
        <v>53.76</v>
      </c>
      <c r="G73" s="44">
        <v>2411</v>
      </c>
      <c r="H73" s="45">
        <f t="shared" si="50"/>
        <v>129615.36</v>
      </c>
      <c r="I73" s="733"/>
      <c r="J73" s="178">
        <v>16</v>
      </c>
      <c r="K73" s="179">
        <v>1440</v>
      </c>
      <c r="L73" s="86">
        <v>90</v>
      </c>
      <c r="M73" s="722">
        <v>16</v>
      </c>
      <c r="N73" s="44">
        <f t="shared" si="45"/>
        <v>1327.1559633027532</v>
      </c>
      <c r="O73" s="47">
        <f t="shared" si="46"/>
        <v>82.947247706422075</v>
      </c>
      <c r="P73" s="48">
        <f t="shared" si="47"/>
        <v>0</v>
      </c>
      <c r="Q73" s="49">
        <f t="shared" si="48"/>
        <v>-7.0527522935779245</v>
      </c>
      <c r="R73" s="723">
        <f t="shared" si="44"/>
        <v>0.92163608562691191</v>
      </c>
      <c r="S73" s="894"/>
      <c r="T73" s="50">
        <v>0.54999999999999993</v>
      </c>
      <c r="U73" s="50">
        <v>0.62569444444444433</v>
      </c>
      <c r="V73" s="719">
        <v>7</v>
      </c>
      <c r="W73" s="716">
        <f t="shared" si="49"/>
        <v>108.99999999999993</v>
      </c>
      <c r="X73" s="180"/>
      <c r="Y73" s="180"/>
      <c r="Z73" s="124"/>
      <c r="AA73" s="124"/>
      <c r="AB73" s="879"/>
      <c r="AC73" s="879"/>
      <c r="AD73" s="733"/>
      <c r="AE73" s="733"/>
      <c r="AF73" s="48">
        <f>N73-K73</f>
        <v>-112.84403669724679</v>
      </c>
      <c r="AG73" s="723">
        <f>N73/K73</f>
        <v>0.92163608562691191</v>
      </c>
      <c r="AH73" s="894"/>
    </row>
    <row r="74" spans="1:34" ht="19.2" customHeight="1">
      <c r="A74" s="909"/>
      <c r="B74" s="719" t="s">
        <v>128</v>
      </c>
      <c r="C74" s="175"/>
      <c r="D74" s="176" t="s">
        <v>74</v>
      </c>
      <c r="E74" s="177"/>
      <c r="F74" s="355">
        <v>47.51</v>
      </c>
      <c r="G74" s="44">
        <v>2179</v>
      </c>
      <c r="H74" s="45">
        <f t="shared" si="50"/>
        <v>103524.29</v>
      </c>
      <c r="I74" s="719"/>
      <c r="J74" s="46">
        <v>17</v>
      </c>
      <c r="K74" s="174">
        <v>1440</v>
      </c>
      <c r="L74" s="47">
        <v>84.705882352941174</v>
      </c>
      <c r="M74" s="717">
        <v>17</v>
      </c>
      <c r="N74" s="44">
        <f t="shared" si="45"/>
        <v>1334.0816326530617</v>
      </c>
      <c r="O74" s="47">
        <f t="shared" si="46"/>
        <v>78.475390156062446</v>
      </c>
      <c r="P74" s="48">
        <f t="shared" si="47"/>
        <v>0</v>
      </c>
      <c r="Q74" s="49">
        <f t="shared" si="48"/>
        <v>-6.2304921968787284</v>
      </c>
      <c r="R74" s="723">
        <f t="shared" si="44"/>
        <v>0.92644557823129281</v>
      </c>
      <c r="S74" s="894"/>
      <c r="T74" s="50">
        <v>0.64166666666666661</v>
      </c>
      <c r="U74" s="50">
        <v>0.70972222222222214</v>
      </c>
      <c r="V74" s="719">
        <v>23</v>
      </c>
      <c r="W74" s="716">
        <f t="shared" si="49"/>
        <v>97.999999999999972</v>
      </c>
      <c r="X74" s="180">
        <v>0.63055555555555554</v>
      </c>
      <c r="Y74" s="180">
        <v>0.64027777777777783</v>
      </c>
      <c r="Z74" s="124"/>
      <c r="AA74" s="124"/>
      <c r="AB74" s="879"/>
      <c r="AC74" s="879"/>
      <c r="AD74" s="733"/>
      <c r="AE74" s="733"/>
      <c r="AF74" s="48">
        <f t="shared" ref="AF74:AF80" si="51">N74-K74</f>
        <v>-105.91836734693834</v>
      </c>
      <c r="AG74" s="723">
        <f t="shared" ref="AG74:AG80" si="52">N74/K74</f>
        <v>0.92644557823129281</v>
      </c>
      <c r="AH74" s="894"/>
    </row>
    <row r="75" spans="1:34" ht="19.2" customHeight="1">
      <c r="A75" s="909"/>
      <c r="B75" s="719" t="s">
        <v>129</v>
      </c>
      <c r="C75" s="66"/>
      <c r="D75" s="173" t="s">
        <v>210</v>
      </c>
      <c r="E75" s="43"/>
      <c r="F75" s="355">
        <v>44.3</v>
      </c>
      <c r="G75" s="57">
        <v>890.46</v>
      </c>
      <c r="H75" s="45">
        <f t="shared" si="50"/>
        <v>39447.377999999997</v>
      </c>
      <c r="I75" s="719">
        <v>1</v>
      </c>
      <c r="J75" s="178">
        <v>18</v>
      </c>
      <c r="K75" s="179">
        <v>1565</v>
      </c>
      <c r="L75" s="86">
        <v>86.944444444444443</v>
      </c>
      <c r="M75" s="717">
        <v>18</v>
      </c>
      <c r="N75" s="44">
        <f t="shared" si="45"/>
        <v>1405.9894736842095</v>
      </c>
      <c r="O75" s="47">
        <f t="shared" si="46"/>
        <v>78.110526315789414</v>
      </c>
      <c r="P75" s="48">
        <f t="shared" si="47"/>
        <v>0</v>
      </c>
      <c r="Q75" s="49">
        <f t="shared" si="48"/>
        <v>-8.8339181286550286</v>
      </c>
      <c r="R75" s="723">
        <f t="shared" si="44"/>
        <v>0.89839582983016575</v>
      </c>
      <c r="S75" s="894"/>
      <c r="T75" s="50">
        <v>0.71458333333333324</v>
      </c>
      <c r="U75" s="50">
        <v>0.74097222222222214</v>
      </c>
      <c r="V75" s="719">
        <v>7</v>
      </c>
      <c r="W75" s="716">
        <f t="shared" si="49"/>
        <v>38.000000000000028</v>
      </c>
      <c r="X75" s="180"/>
      <c r="Y75" s="180"/>
      <c r="Z75" s="124"/>
      <c r="AA75" s="124"/>
      <c r="AB75" s="879"/>
      <c r="AC75" s="879"/>
      <c r="AD75" s="733"/>
      <c r="AE75" s="733"/>
      <c r="AF75" s="48">
        <f t="shared" si="51"/>
        <v>-159.01052631579046</v>
      </c>
      <c r="AG75" s="723">
        <f t="shared" si="52"/>
        <v>0.89839582983016586</v>
      </c>
      <c r="AH75" s="894"/>
    </row>
    <row r="76" spans="1:34" ht="19.2" customHeight="1">
      <c r="A76" s="909"/>
      <c r="B76" s="7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19"/>
      <c r="J76" s="46"/>
      <c r="K76" s="174"/>
      <c r="L76" s="47"/>
      <c r="M76" s="722"/>
      <c r="N76" s="44"/>
      <c r="O76" s="47"/>
      <c r="P76" s="48"/>
      <c r="Q76" s="49"/>
      <c r="R76" s="723"/>
      <c r="S76" s="894"/>
      <c r="T76" s="50"/>
      <c r="U76" s="50"/>
      <c r="V76" s="719" t="s">
        <v>15</v>
      </c>
      <c r="W76" s="716">
        <f t="shared" si="49"/>
        <v>0</v>
      </c>
      <c r="X76" s="180"/>
      <c r="Y76" s="180"/>
      <c r="Z76" s="124"/>
      <c r="AA76" s="124"/>
      <c r="AB76" s="879"/>
      <c r="AC76" s="879"/>
      <c r="AD76" s="733"/>
      <c r="AE76" s="733"/>
      <c r="AF76" s="48">
        <f t="shared" si="51"/>
        <v>0</v>
      </c>
      <c r="AG76" s="723" t="e">
        <f t="shared" si="52"/>
        <v>#DIV/0!</v>
      </c>
      <c r="AH76" s="894"/>
    </row>
    <row r="77" spans="1:34" ht="19.2" customHeight="1">
      <c r="A77" s="909"/>
      <c r="B77" s="719">
        <v>0</v>
      </c>
      <c r="C77" s="729"/>
      <c r="D77" s="42"/>
      <c r="E77" s="43"/>
      <c r="F77" s="355" t="s">
        <v>133</v>
      </c>
      <c r="G77" s="174"/>
      <c r="H77" s="45">
        <f t="shared" si="50"/>
        <v>0</v>
      </c>
      <c r="I77" s="733"/>
      <c r="J77" s="46"/>
      <c r="K77" s="174"/>
      <c r="L77" s="47"/>
      <c r="M77" s="722"/>
      <c r="N77" s="44"/>
      <c r="O77" s="47"/>
      <c r="P77" s="48"/>
      <c r="Q77" s="49"/>
      <c r="R77" s="723"/>
      <c r="S77" s="894"/>
      <c r="T77" s="50"/>
      <c r="U77" s="50"/>
      <c r="V77" s="719"/>
      <c r="W77" s="716">
        <f t="shared" si="49"/>
        <v>0</v>
      </c>
      <c r="X77" s="180"/>
      <c r="Y77" s="180"/>
      <c r="Z77" s="124"/>
      <c r="AA77" s="124"/>
      <c r="AB77" s="879"/>
      <c r="AC77" s="879"/>
      <c r="AD77" s="733"/>
      <c r="AE77" s="733"/>
      <c r="AF77" s="48">
        <f t="shared" si="51"/>
        <v>0</v>
      </c>
      <c r="AG77" s="723" t="e">
        <f t="shared" si="52"/>
        <v>#DIV/0!</v>
      </c>
      <c r="AH77" s="894"/>
    </row>
    <row r="78" spans="1:34" ht="19.2" customHeight="1">
      <c r="A78" s="909"/>
      <c r="B78" s="719">
        <v>0</v>
      </c>
      <c r="C78" s="729"/>
      <c r="D78" s="42"/>
      <c r="E78" s="43"/>
      <c r="F78" s="355" t="s">
        <v>133</v>
      </c>
      <c r="G78" s="57"/>
      <c r="H78" s="45">
        <f t="shared" si="50"/>
        <v>0</v>
      </c>
      <c r="I78" s="733"/>
      <c r="J78" s="87"/>
      <c r="K78" s="57"/>
      <c r="L78" s="86"/>
      <c r="M78" s="722"/>
      <c r="N78" s="44"/>
      <c r="O78" s="47"/>
      <c r="P78" s="48"/>
      <c r="Q78" s="49"/>
      <c r="R78" s="723"/>
      <c r="S78" s="894"/>
      <c r="T78" s="50"/>
      <c r="U78" s="50"/>
      <c r="V78" s="719"/>
      <c r="W78" s="716">
        <f t="shared" si="49"/>
        <v>0</v>
      </c>
      <c r="X78" s="180"/>
      <c r="Y78" s="180"/>
      <c r="Z78" s="124"/>
      <c r="AA78" s="124"/>
      <c r="AB78" s="879"/>
      <c r="AC78" s="879"/>
      <c r="AD78" s="733"/>
      <c r="AE78" s="733"/>
      <c r="AF78" s="48">
        <f t="shared" si="51"/>
        <v>0</v>
      </c>
      <c r="AG78" s="723" t="e">
        <f t="shared" si="52"/>
        <v>#DIV/0!</v>
      </c>
      <c r="AH78" s="894"/>
    </row>
    <row r="79" spans="1:34" ht="19.2" customHeight="1">
      <c r="A79" s="909"/>
      <c r="B79" s="7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33"/>
      <c r="J79" s="87"/>
      <c r="K79" s="57"/>
      <c r="L79" s="86"/>
      <c r="M79" s="722"/>
      <c r="N79" s="57"/>
      <c r="O79" s="181"/>
      <c r="P79" s="108"/>
      <c r="Q79" s="182"/>
      <c r="R79" s="109"/>
      <c r="S79" s="894"/>
      <c r="T79" s="50"/>
      <c r="U79" s="50"/>
      <c r="V79" s="719"/>
      <c r="W79" s="716">
        <f t="shared" si="49"/>
        <v>0</v>
      </c>
      <c r="X79" s="180"/>
      <c r="Y79" s="180"/>
      <c r="Z79" s="124"/>
      <c r="AA79" s="124"/>
      <c r="AB79" s="879"/>
      <c r="AC79" s="879"/>
      <c r="AD79" s="733"/>
      <c r="AE79" s="733"/>
      <c r="AF79" s="48">
        <f t="shared" si="51"/>
        <v>0</v>
      </c>
      <c r="AG79" s="723" t="e">
        <f t="shared" si="52"/>
        <v>#DIV/0!</v>
      </c>
      <c r="AH79" s="894"/>
    </row>
    <row r="80" spans="1:34" ht="19.2" customHeight="1">
      <c r="A80" s="909"/>
      <c r="B80" s="719">
        <v>0</v>
      </c>
      <c r="C80" s="729"/>
      <c r="D80" s="42"/>
      <c r="E80" s="43"/>
      <c r="F80" s="355"/>
      <c r="G80" s="57"/>
      <c r="H80" s="45">
        <f t="shared" si="50"/>
        <v>0</v>
      </c>
      <c r="I80" s="733"/>
      <c r="J80" s="87"/>
      <c r="K80" s="57"/>
      <c r="L80" s="86"/>
      <c r="M80" s="722"/>
      <c r="N80" s="57"/>
      <c r="O80" s="183"/>
      <c r="P80" s="54"/>
      <c r="Q80" s="88"/>
      <c r="R80" s="732"/>
      <c r="S80" s="894"/>
      <c r="T80" s="50"/>
      <c r="U80" s="50"/>
      <c r="V80" s="719"/>
      <c r="W80" s="716">
        <f t="shared" si="49"/>
        <v>0</v>
      </c>
      <c r="X80" s="180"/>
      <c r="Y80" s="180"/>
      <c r="Z80" s="124"/>
      <c r="AA80" s="124"/>
      <c r="AB80" s="879"/>
      <c r="AC80" s="879"/>
      <c r="AD80" s="733"/>
      <c r="AE80" s="733"/>
      <c r="AF80" s="48">
        <f t="shared" si="51"/>
        <v>0</v>
      </c>
      <c r="AG80" s="723" t="e">
        <f t="shared" si="52"/>
        <v>#DIV/0!</v>
      </c>
      <c r="AH80" s="894"/>
    </row>
    <row r="81" spans="1:34" ht="19.2" customHeight="1">
      <c r="A81" s="909"/>
      <c r="B81" s="719">
        <v>0</v>
      </c>
      <c r="C81" s="729"/>
      <c r="D81" s="42"/>
      <c r="E81" s="43"/>
      <c r="F81" s="362"/>
      <c r="G81" s="57"/>
      <c r="H81" s="84"/>
      <c r="I81" s="733"/>
      <c r="J81" s="87"/>
      <c r="K81" s="57"/>
      <c r="L81" s="86"/>
      <c r="M81" s="722"/>
      <c r="N81" s="57"/>
      <c r="O81" s="183"/>
      <c r="P81" s="54"/>
      <c r="Q81" s="88"/>
      <c r="R81" s="732"/>
      <c r="S81" s="894"/>
      <c r="T81" s="50"/>
      <c r="U81" s="50"/>
      <c r="V81" s="719"/>
      <c r="W81" s="716">
        <f t="shared" si="49"/>
        <v>0</v>
      </c>
      <c r="X81" s="180"/>
      <c r="Y81" s="180"/>
      <c r="Z81" s="124"/>
      <c r="AA81" s="124"/>
      <c r="AB81" s="879"/>
      <c r="AC81" s="879"/>
      <c r="AD81" s="733"/>
      <c r="AE81" s="733"/>
      <c r="AF81" s="48"/>
      <c r="AG81" s="125"/>
      <c r="AH81" s="894"/>
    </row>
    <row r="82" spans="1:34" ht="19.2" customHeight="1">
      <c r="A82" s="910"/>
      <c r="B82" s="168">
        <v>0</v>
      </c>
      <c r="C82" s="100" t="s">
        <v>1619</v>
      </c>
      <c r="D82" s="875" t="s">
        <v>1609</v>
      </c>
      <c r="E82" s="875"/>
      <c r="F82" s="365"/>
      <c r="G82" s="101"/>
      <c r="H82" s="102"/>
      <c r="I82" s="103"/>
      <c r="J82" s="101">
        <v>16.833333333333332</v>
      </c>
      <c r="K82" s="101">
        <v>1503.5</v>
      </c>
      <c r="L82" s="104">
        <v>89.934054908513119</v>
      </c>
      <c r="M82" s="101">
        <f t="shared" ref="J82:O82" si="53">AVERAGE(M70:M81)</f>
        <v>16.833333333333332</v>
      </c>
      <c r="N82" s="101">
        <f t="shared" si="53"/>
        <v>1377.0291237309712</v>
      </c>
      <c r="O82" s="184">
        <f t="shared" si="53"/>
        <v>82.5620389927399</v>
      </c>
      <c r="P82" s="116">
        <f>M82-J82</f>
        <v>0</v>
      </c>
      <c r="Q82" s="117">
        <f>N82-K82</f>
        <v>-126.47087626902885</v>
      </c>
      <c r="R82" s="172">
        <f>O82/L82</f>
        <v>0.91802864973371301</v>
      </c>
      <c r="S82" s="894"/>
      <c r="T82" s="50"/>
      <c r="U82" s="50"/>
      <c r="V82" s="719"/>
      <c r="W82" s="44"/>
      <c r="X82" s="47"/>
      <c r="Y82" s="47"/>
      <c r="Z82" s="106">
        <f>SUM(Z70:Z81)</f>
        <v>0</v>
      </c>
      <c r="AA82" s="106">
        <f>SUM(AA70:AA81)</f>
        <v>0</v>
      </c>
      <c r="AB82" s="879"/>
      <c r="AC82" s="879"/>
      <c r="AD82" s="107">
        <f>SUM(AD70:AD81)</f>
        <v>0</v>
      </c>
      <c r="AE82" s="107">
        <f>SUM(AE70:AE81)</f>
        <v>0</v>
      </c>
      <c r="AF82" s="48">
        <f>N82-K82</f>
        <v>-126.47087626902885</v>
      </c>
      <c r="AG82" s="723">
        <f>N82/K82</f>
        <v>0.91588235698767617</v>
      </c>
      <c r="AH82" s="894"/>
    </row>
    <row r="83" spans="1:34" ht="19.2" customHeight="1">
      <c r="A83" s="902" t="s">
        <v>1620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2439</v>
      </c>
      <c r="H83" s="84">
        <f t="shared" ref="H83:H94" si="54">F83*G83</f>
        <v>148827.78</v>
      </c>
      <c r="I83" s="733"/>
      <c r="J83" s="87">
        <v>17</v>
      </c>
      <c r="K83" s="57">
        <v>1440</v>
      </c>
      <c r="L83" s="86">
        <v>84.705882352941174</v>
      </c>
      <c r="M83" s="722">
        <v>17</v>
      </c>
      <c r="N83" s="57">
        <f t="shared" ref="N83:N89" si="55">G83/W83*60</f>
        <v>1342.5688073394494</v>
      </c>
      <c r="O83" s="183">
        <f t="shared" ref="O83:O89" si="56">N83/M83</f>
        <v>78.974635725849964</v>
      </c>
      <c r="P83" s="54">
        <f t="shared" ref="P83:P89" si="57">M83-J83</f>
        <v>0</v>
      </c>
      <c r="Q83" s="88">
        <f t="shared" ref="Q83:Q89" si="58">O83-L83</f>
        <v>-5.7312466270912097</v>
      </c>
      <c r="R83" s="185">
        <f t="shared" ref="R83:R89" si="59">O83/L83</f>
        <v>0.93233944954128434</v>
      </c>
      <c r="S83" s="894">
        <f>R95</f>
        <v>0.86037753137338491</v>
      </c>
      <c r="T83" s="50">
        <v>0.33333333333333331</v>
      </c>
      <c r="U83" s="50">
        <v>0.40902777777777777</v>
      </c>
      <c r="V83" s="719">
        <v>5</v>
      </c>
      <c r="W83" s="716">
        <f t="shared" ref="W83:W93" si="60">(U83-T83)*24*60</f>
        <v>109.00000000000001</v>
      </c>
      <c r="X83" s="53"/>
      <c r="Y83" s="53"/>
      <c r="Z83" s="54"/>
      <c r="AA83" s="54"/>
      <c r="AB83" s="879"/>
      <c r="AC83" s="879"/>
      <c r="AD83" s="733"/>
      <c r="AE83" s="733"/>
      <c r="AF83" s="48">
        <f t="shared" ref="AF83:AF173" si="61">N83-K83</f>
        <v>-97.43119266055055</v>
      </c>
      <c r="AG83" s="723">
        <f t="shared" ref="AG83:AG173" si="62">N83/K83</f>
        <v>0.93233944954128434</v>
      </c>
      <c r="AH83" s="894">
        <f>AG95</f>
        <v>0.84771049743272586</v>
      </c>
    </row>
    <row r="84" spans="1:34" ht="19.2" customHeight="1">
      <c r="A84" s="903"/>
      <c r="B84" s="110" t="s">
        <v>129</v>
      </c>
      <c r="C84" s="729"/>
      <c r="D84" s="186" t="s">
        <v>206</v>
      </c>
      <c r="E84" s="43"/>
      <c r="F84" s="362">
        <v>50.67</v>
      </c>
      <c r="G84" s="44">
        <v>2371.1600000000003</v>
      </c>
      <c r="H84" s="84">
        <f t="shared" si="54"/>
        <v>120146.67720000002</v>
      </c>
      <c r="I84" s="719"/>
      <c r="J84" s="87">
        <v>19</v>
      </c>
      <c r="K84" s="57">
        <v>1500</v>
      </c>
      <c r="L84" s="86">
        <v>78.94736842105263</v>
      </c>
      <c r="M84" s="722">
        <v>19</v>
      </c>
      <c r="N84" s="57">
        <f t="shared" si="55"/>
        <v>1354.9485714285711</v>
      </c>
      <c r="O84" s="183">
        <f t="shared" si="56"/>
        <v>71.313082706766906</v>
      </c>
      <c r="P84" s="54">
        <f t="shared" si="57"/>
        <v>0</v>
      </c>
      <c r="Q84" s="88">
        <f t="shared" si="58"/>
        <v>-7.6342857142857241</v>
      </c>
      <c r="R84" s="185">
        <f t="shared" si="59"/>
        <v>0.90329904761904745</v>
      </c>
      <c r="S84" s="894"/>
      <c r="T84" s="50">
        <v>0.42430555555555555</v>
      </c>
      <c r="U84" s="50">
        <v>0.49722222222222223</v>
      </c>
      <c r="V84" s="719">
        <v>22</v>
      </c>
      <c r="W84" s="716">
        <f t="shared" si="60"/>
        <v>105.00000000000003</v>
      </c>
      <c r="X84" s="53">
        <v>0.41319444444444442</v>
      </c>
      <c r="Y84" s="53">
        <v>0.4236111111111111</v>
      </c>
      <c r="Z84" s="54"/>
      <c r="AA84" s="54"/>
      <c r="AB84" s="879"/>
      <c r="AC84" s="879"/>
      <c r="AD84" s="733"/>
      <c r="AE84" s="733"/>
      <c r="AF84" s="48">
        <f t="shared" si="61"/>
        <v>-145.05142857142891</v>
      </c>
      <c r="AG84" s="723">
        <f t="shared" si="62"/>
        <v>0.90329904761904734</v>
      </c>
      <c r="AH84" s="894"/>
    </row>
    <row r="85" spans="1:34" ht="19.2" customHeight="1">
      <c r="A85" s="903"/>
      <c r="B85" s="110" t="s">
        <v>132</v>
      </c>
      <c r="C85" s="122"/>
      <c r="D85" s="186" t="s">
        <v>190</v>
      </c>
      <c r="E85" s="43"/>
      <c r="F85" s="362">
        <v>54.09</v>
      </c>
      <c r="G85" s="44">
        <v>969</v>
      </c>
      <c r="H85" s="84">
        <f t="shared" si="54"/>
        <v>52413.210000000006</v>
      </c>
      <c r="I85" s="719"/>
      <c r="J85" s="87">
        <v>20</v>
      </c>
      <c r="K85" s="57">
        <v>1350</v>
      </c>
      <c r="L85" s="86">
        <v>67.5</v>
      </c>
      <c r="M85" s="722">
        <v>20</v>
      </c>
      <c r="N85" s="57">
        <f t="shared" si="55"/>
        <v>1118.0769230769235</v>
      </c>
      <c r="O85" s="183">
        <f t="shared" si="56"/>
        <v>55.903846153846175</v>
      </c>
      <c r="P85" s="54">
        <f t="shared" si="57"/>
        <v>0</v>
      </c>
      <c r="Q85" s="88">
        <f t="shared" si="58"/>
        <v>-11.596153846153825</v>
      </c>
      <c r="R85" s="185">
        <f t="shared" si="59"/>
        <v>0.82820512820512848</v>
      </c>
      <c r="S85" s="894"/>
      <c r="T85" s="50">
        <v>0.53749999999999998</v>
      </c>
      <c r="U85" s="50">
        <v>0.57361111111111107</v>
      </c>
      <c r="V85" s="719">
        <v>5</v>
      </c>
      <c r="W85" s="716">
        <f t="shared" si="60"/>
        <v>51.999999999999972</v>
      </c>
      <c r="X85" s="53"/>
      <c r="Y85" s="53"/>
      <c r="Z85" s="54"/>
      <c r="AA85" s="54"/>
      <c r="AB85" s="879"/>
      <c r="AC85" s="879"/>
      <c r="AD85" s="733"/>
      <c r="AE85" s="733"/>
      <c r="AF85" s="48">
        <f t="shared" si="61"/>
        <v>-231.92307692307645</v>
      </c>
      <c r="AG85" s="723">
        <f t="shared" si="62"/>
        <v>0.82820512820512859</v>
      </c>
      <c r="AH85" s="894"/>
    </row>
    <row r="86" spans="1:34" ht="19.2" customHeight="1">
      <c r="A86" s="903"/>
      <c r="B86" s="110" t="s">
        <v>128</v>
      </c>
      <c r="C86" s="97"/>
      <c r="D86" s="186" t="s">
        <v>203</v>
      </c>
      <c r="E86" s="43"/>
      <c r="F86" s="362">
        <v>61.09</v>
      </c>
      <c r="G86" s="44">
        <v>2152</v>
      </c>
      <c r="H86" s="84">
        <f t="shared" si="54"/>
        <v>131465.68</v>
      </c>
      <c r="I86" s="719"/>
      <c r="J86" s="87">
        <v>17</v>
      </c>
      <c r="K86" s="57">
        <v>1440</v>
      </c>
      <c r="L86" s="86">
        <v>84.705882352941174</v>
      </c>
      <c r="M86" s="722">
        <v>17</v>
      </c>
      <c r="N86" s="57">
        <f t="shared" si="55"/>
        <v>1291.2000000000005</v>
      </c>
      <c r="O86" s="183">
        <f t="shared" si="56"/>
        <v>75.952941176470617</v>
      </c>
      <c r="P86" s="54">
        <f t="shared" si="57"/>
        <v>0</v>
      </c>
      <c r="Q86" s="88">
        <f t="shared" si="58"/>
        <v>-8.7529411764705571</v>
      </c>
      <c r="R86" s="185">
        <f t="shared" si="59"/>
        <v>0.89666666666666706</v>
      </c>
      <c r="S86" s="894"/>
      <c r="T86" s="50">
        <v>0.57847222222222217</v>
      </c>
      <c r="U86" s="50">
        <v>0.64791666666666659</v>
      </c>
      <c r="V86" s="719">
        <v>7</v>
      </c>
      <c r="W86" s="716">
        <f t="shared" si="60"/>
        <v>99.999999999999972</v>
      </c>
      <c r="X86" s="53"/>
      <c r="Y86" s="53"/>
      <c r="Z86" s="54"/>
      <c r="AA86" s="54"/>
      <c r="AB86" s="879"/>
      <c r="AC86" s="879"/>
      <c r="AD86" s="733">
        <v>1</v>
      </c>
      <c r="AE86" s="733"/>
      <c r="AF86" s="48">
        <f t="shared" si="61"/>
        <v>-148.7999999999995</v>
      </c>
      <c r="AG86" s="723">
        <f t="shared" si="62"/>
        <v>0.89666666666666706</v>
      </c>
      <c r="AH86" s="894"/>
    </row>
    <row r="87" spans="1:34" ht="19.2" customHeight="1">
      <c r="A87" s="903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6624</v>
      </c>
      <c r="H87" s="84">
        <f t="shared" si="54"/>
        <v>250387.19999999998</v>
      </c>
      <c r="I87" s="719"/>
      <c r="J87" s="87">
        <v>20</v>
      </c>
      <c r="K87" s="57">
        <v>2769</v>
      </c>
      <c r="L87" s="86">
        <v>138.44999999999999</v>
      </c>
      <c r="M87" s="722">
        <v>19</v>
      </c>
      <c r="N87" s="57">
        <f t="shared" si="55"/>
        <v>2324.2105263157891</v>
      </c>
      <c r="O87" s="183">
        <f t="shared" si="56"/>
        <v>122.32686980609417</v>
      </c>
      <c r="P87" s="54">
        <f t="shared" si="57"/>
        <v>-1</v>
      </c>
      <c r="Q87" s="88">
        <f t="shared" si="58"/>
        <v>-16.123130193905823</v>
      </c>
      <c r="R87" s="185">
        <f t="shared" si="59"/>
        <v>0.88354546627731434</v>
      </c>
      <c r="S87" s="894"/>
      <c r="T87" s="50">
        <v>0.66388888888888875</v>
      </c>
      <c r="U87" s="50">
        <v>0.78263888888888877</v>
      </c>
      <c r="V87" s="719">
        <v>23</v>
      </c>
      <c r="W87" s="716">
        <f t="shared" si="60"/>
        <v>171.00000000000003</v>
      </c>
      <c r="X87" s="53">
        <v>0.65277777777777779</v>
      </c>
      <c r="Y87" s="53">
        <v>0.66319444444444442</v>
      </c>
      <c r="Z87" s="54"/>
      <c r="AA87" s="54"/>
      <c r="AB87" s="879"/>
      <c r="AC87" s="879"/>
      <c r="AD87" s="733"/>
      <c r="AE87" s="733"/>
      <c r="AF87" s="48">
        <f t="shared" si="61"/>
        <v>-444.78947368421086</v>
      </c>
      <c r="AG87" s="723">
        <f t="shared" si="62"/>
        <v>0.83936819296344856</v>
      </c>
      <c r="AH87" s="894"/>
    </row>
    <row r="88" spans="1:34" ht="19.2" customHeight="1">
      <c r="A88" s="903"/>
      <c r="B88" s="110" t="s">
        <v>132</v>
      </c>
      <c r="C88" s="729"/>
      <c r="D88" s="186" t="s">
        <v>142</v>
      </c>
      <c r="E88" s="43"/>
      <c r="F88" s="362">
        <v>44.98</v>
      </c>
      <c r="G88" s="57">
        <v>841</v>
      </c>
      <c r="H88" s="84">
        <f t="shared" si="54"/>
        <v>37828.18</v>
      </c>
      <c r="I88" s="719"/>
      <c r="J88" s="87">
        <v>19</v>
      </c>
      <c r="K88" s="57">
        <v>1500</v>
      </c>
      <c r="L88" s="86">
        <v>78.94736842105263</v>
      </c>
      <c r="M88" s="722">
        <v>19</v>
      </c>
      <c r="N88" s="57">
        <f t="shared" si="55"/>
        <v>1146.8181818181818</v>
      </c>
      <c r="O88" s="183">
        <f t="shared" si="56"/>
        <v>60.358851674641144</v>
      </c>
      <c r="P88" s="54">
        <f t="shared" si="57"/>
        <v>0</v>
      </c>
      <c r="Q88" s="88">
        <f t="shared" si="58"/>
        <v>-18.588516746411486</v>
      </c>
      <c r="R88" s="185">
        <f t="shared" si="59"/>
        <v>0.76454545454545453</v>
      </c>
      <c r="S88" s="894"/>
      <c r="T88" s="50">
        <v>0.78749999999999987</v>
      </c>
      <c r="U88" s="50">
        <v>0.81805555555555542</v>
      </c>
      <c r="V88" s="719">
        <v>7</v>
      </c>
      <c r="W88" s="716">
        <f t="shared" si="60"/>
        <v>44</v>
      </c>
      <c r="X88" s="53"/>
      <c r="Y88" s="53"/>
      <c r="Z88" s="54"/>
      <c r="AA88" s="54"/>
      <c r="AB88" s="879"/>
      <c r="AC88" s="879"/>
      <c r="AD88" s="733"/>
      <c r="AE88" s="733">
        <v>1</v>
      </c>
      <c r="AF88" s="48">
        <f t="shared" si="61"/>
        <v>-353.18181818181824</v>
      </c>
      <c r="AG88" s="723">
        <f t="shared" si="62"/>
        <v>0.76454545454545453</v>
      </c>
      <c r="AH88" s="894"/>
    </row>
    <row r="89" spans="1:34" ht="19.2" customHeight="1">
      <c r="A89" s="903"/>
      <c r="B89" s="110" t="s">
        <v>132</v>
      </c>
      <c r="C89" s="729"/>
      <c r="D89" s="42" t="s">
        <v>75</v>
      </c>
      <c r="E89" s="43"/>
      <c r="F89" s="362">
        <v>53.68</v>
      </c>
      <c r="G89" s="114">
        <v>819</v>
      </c>
      <c r="H89" s="84">
        <f t="shared" si="54"/>
        <v>43963.92</v>
      </c>
      <c r="I89" s="719"/>
      <c r="J89" s="87">
        <v>20</v>
      </c>
      <c r="K89" s="57">
        <v>1500</v>
      </c>
      <c r="L89" s="86">
        <v>75</v>
      </c>
      <c r="M89" s="722">
        <v>20</v>
      </c>
      <c r="N89" s="57">
        <f t="shared" si="55"/>
        <v>1169.9999999999995</v>
      </c>
      <c r="O89" s="183">
        <f t="shared" si="56"/>
        <v>58.499999999999979</v>
      </c>
      <c r="P89" s="54">
        <f t="shared" si="57"/>
        <v>0</v>
      </c>
      <c r="Q89" s="88">
        <f t="shared" si="58"/>
        <v>-16.500000000000021</v>
      </c>
      <c r="R89" s="185">
        <f t="shared" si="59"/>
        <v>0.77999999999999969</v>
      </c>
      <c r="S89" s="894"/>
      <c r="T89" s="50">
        <v>0.82291666666666652</v>
      </c>
      <c r="U89" s="50">
        <v>0.85208333333333319</v>
      </c>
      <c r="V89" s="719">
        <v>7</v>
      </c>
      <c r="W89" s="716">
        <f t="shared" si="60"/>
        <v>42.000000000000014</v>
      </c>
      <c r="X89" s="53"/>
      <c r="Y89" s="53"/>
      <c r="Z89" s="54"/>
      <c r="AA89" s="54"/>
      <c r="AB89" s="879"/>
      <c r="AC89" s="879"/>
      <c r="AD89" s="733"/>
      <c r="AE89" s="733"/>
      <c r="AF89" s="48">
        <f t="shared" si="61"/>
        <v>-330.00000000000045</v>
      </c>
      <c r="AG89" s="723">
        <f t="shared" si="62"/>
        <v>0.77999999999999969</v>
      </c>
      <c r="AH89" s="894"/>
    </row>
    <row r="90" spans="1:34" ht="19.2" customHeight="1">
      <c r="A90" s="903"/>
      <c r="B90" s="110">
        <v>0</v>
      </c>
      <c r="C90" s="7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22"/>
      <c r="N90" s="57"/>
      <c r="O90" s="183"/>
      <c r="P90" s="54"/>
      <c r="Q90" s="88"/>
      <c r="R90" s="185"/>
      <c r="S90" s="894"/>
      <c r="T90" s="50"/>
      <c r="U90" s="50"/>
      <c r="V90" s="719"/>
      <c r="W90" s="716">
        <f t="shared" si="60"/>
        <v>0</v>
      </c>
      <c r="X90" s="188"/>
      <c r="Y90" s="188"/>
      <c r="Z90" s="54"/>
      <c r="AA90" s="54"/>
      <c r="AB90" s="879"/>
      <c r="AC90" s="879"/>
      <c r="AD90" s="733"/>
      <c r="AE90" s="733"/>
      <c r="AF90" s="48">
        <f t="shared" si="61"/>
        <v>0</v>
      </c>
      <c r="AG90" s="723" t="e">
        <f t="shared" si="62"/>
        <v>#DIV/0!</v>
      </c>
      <c r="AH90" s="894"/>
    </row>
    <row r="91" spans="1:34" ht="19.2" customHeight="1">
      <c r="A91" s="903"/>
      <c r="B91" s="110">
        <v>0</v>
      </c>
      <c r="C91" s="7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22"/>
      <c r="N91" s="57"/>
      <c r="O91" s="183"/>
      <c r="P91" s="54"/>
      <c r="Q91" s="88"/>
      <c r="R91" s="185"/>
      <c r="S91" s="895"/>
      <c r="T91" s="50"/>
      <c r="U91" s="50"/>
      <c r="V91" s="719"/>
      <c r="W91" s="716">
        <f t="shared" si="60"/>
        <v>0</v>
      </c>
      <c r="X91" s="115"/>
      <c r="Y91" s="115"/>
      <c r="Z91" s="54"/>
      <c r="AA91" s="54"/>
      <c r="AB91" s="879"/>
      <c r="AC91" s="879"/>
      <c r="AD91" s="733"/>
      <c r="AE91" s="733"/>
      <c r="AF91" s="48">
        <f t="shared" si="61"/>
        <v>0</v>
      </c>
      <c r="AG91" s="723" t="e">
        <f t="shared" si="62"/>
        <v>#DIV/0!</v>
      </c>
      <c r="AH91" s="895"/>
    </row>
    <row r="92" spans="1:34" ht="19.2" customHeight="1">
      <c r="A92" s="903"/>
      <c r="B92" s="110">
        <v>0</v>
      </c>
      <c r="C92" s="7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31"/>
      <c r="S92" s="895"/>
      <c r="T92" s="50"/>
      <c r="U92" s="50"/>
      <c r="V92" s="719"/>
      <c r="W92" s="716">
        <f t="shared" si="60"/>
        <v>0</v>
      </c>
      <c r="X92" s="180"/>
      <c r="Y92" s="180"/>
      <c r="Z92" s="124"/>
      <c r="AA92" s="124"/>
      <c r="AB92" s="879"/>
      <c r="AC92" s="879"/>
      <c r="AD92" s="733"/>
      <c r="AE92" s="733"/>
      <c r="AF92" s="48">
        <f t="shared" si="61"/>
        <v>0</v>
      </c>
      <c r="AG92" s="723" t="e">
        <f t="shared" si="62"/>
        <v>#DIV/0!</v>
      </c>
      <c r="AH92" s="895"/>
    </row>
    <row r="93" spans="1:34" ht="19.2" customHeight="1">
      <c r="A93" s="903"/>
      <c r="B93" s="720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22"/>
      <c r="N93" s="57"/>
      <c r="O93" s="86"/>
      <c r="P93" s="54"/>
      <c r="Q93" s="88"/>
      <c r="R93" s="726"/>
      <c r="S93" s="904"/>
      <c r="T93" s="63"/>
      <c r="U93" s="63"/>
      <c r="V93" s="720"/>
      <c r="W93" s="716">
        <f t="shared" si="60"/>
        <v>0</v>
      </c>
      <c r="X93" s="197"/>
      <c r="Y93" s="197"/>
      <c r="Z93" s="124"/>
      <c r="AA93" s="124"/>
      <c r="AB93" s="879"/>
      <c r="AC93" s="879"/>
      <c r="AD93" s="733"/>
      <c r="AE93" s="733"/>
      <c r="AF93" s="48">
        <f t="shared" si="61"/>
        <v>0</v>
      </c>
      <c r="AG93" s="723" t="e">
        <f t="shared" si="62"/>
        <v>#DIV/0!</v>
      </c>
      <c r="AH93" s="895"/>
    </row>
    <row r="94" spans="1:34" ht="19.2" customHeight="1">
      <c r="A94" s="903"/>
      <c r="B94" s="720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6"/>
      <c r="S94" s="904"/>
      <c r="T94" s="63"/>
      <c r="U94" s="63"/>
      <c r="V94" s="720"/>
      <c r="W94" s="716">
        <f>(U94-T94)*24*60</f>
        <v>0</v>
      </c>
      <c r="X94" s="197"/>
      <c r="Y94" s="197"/>
      <c r="Z94" s="124"/>
      <c r="AA94" s="124"/>
      <c r="AB94" s="879"/>
      <c r="AC94" s="879"/>
      <c r="AD94" s="733"/>
      <c r="AE94" s="733"/>
      <c r="AF94" s="48">
        <f t="shared" si="61"/>
        <v>0</v>
      </c>
      <c r="AG94" s="723" t="e">
        <f t="shared" si="62"/>
        <v>#DIV/0!</v>
      </c>
      <c r="AH94" s="895"/>
    </row>
    <row r="95" spans="1:34" ht="19.2" customHeight="1">
      <c r="A95" s="903"/>
      <c r="B95" s="200">
        <v>0</v>
      </c>
      <c r="C95" s="100" t="s">
        <v>1621</v>
      </c>
      <c r="D95" s="875" t="s">
        <v>1609</v>
      </c>
      <c r="E95" s="875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J95:O95" si="63">AVERAGE(M83:M94)</f>
        <v>18.714285714285715</v>
      </c>
      <c r="N95" s="202">
        <f t="shared" si="63"/>
        <v>1392.5461442827022</v>
      </c>
      <c r="O95" s="203">
        <f t="shared" si="63"/>
        <v>74.761461034809855</v>
      </c>
      <c r="P95" s="204">
        <f>M95-J95</f>
        <v>-0.14285714285714235</v>
      </c>
      <c r="Q95" s="205">
        <f t="shared" ref="Q95:Q104" si="64">O95-L95</f>
        <v>-12.132324900616936</v>
      </c>
      <c r="R95" s="206">
        <f>O95/L95</f>
        <v>0.86037753137338491</v>
      </c>
      <c r="S95" s="89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79"/>
      <c r="AC95" s="879"/>
      <c r="AD95" s="107">
        <f>SUM(AD83:AD94)</f>
        <v>1</v>
      </c>
      <c r="AE95" s="107">
        <f>SUM(AE83:AE94)</f>
        <v>1</v>
      </c>
      <c r="AF95" s="65">
        <f t="shared" si="61"/>
        <v>-250.16814143158354</v>
      </c>
      <c r="AG95" s="724">
        <f t="shared" si="62"/>
        <v>0.84771049743272586</v>
      </c>
      <c r="AH95" s="895"/>
    </row>
    <row r="96" spans="1:34" ht="19.2" customHeight="1">
      <c r="A96" s="905" t="s">
        <v>1622</v>
      </c>
      <c r="B96" s="719" t="s">
        <v>130</v>
      </c>
      <c r="C96" s="97"/>
      <c r="D96" s="42" t="s">
        <v>211</v>
      </c>
      <c r="E96" s="43"/>
      <c r="F96" s="355">
        <v>29.46</v>
      </c>
      <c r="G96" s="44">
        <v>1753</v>
      </c>
      <c r="H96" s="45">
        <f t="shared" ref="H96:H105" si="65">F96*G96</f>
        <v>51643.380000000005</v>
      </c>
      <c r="I96" s="719"/>
      <c r="J96" s="46">
        <v>16</v>
      </c>
      <c r="K96" s="44">
        <v>1385</v>
      </c>
      <c r="L96" s="47">
        <v>86.5625</v>
      </c>
      <c r="M96" s="717">
        <v>16</v>
      </c>
      <c r="N96" s="44">
        <f t="shared" ref="N96:N104" si="66">G96/W96*60</f>
        <v>1118.936170212766</v>
      </c>
      <c r="O96" s="47">
        <f t="shared" ref="O96:O104" si="67">N96/M96</f>
        <v>69.933510638297875</v>
      </c>
      <c r="P96" s="48">
        <f t="shared" ref="P96:P104" si="68">M96-J96</f>
        <v>0</v>
      </c>
      <c r="Q96" s="49">
        <f t="shared" si="64"/>
        <v>-16.628989361702125</v>
      </c>
      <c r="R96" s="723">
        <f t="shared" ref="R96:R104" si="69">O96/L96</f>
        <v>0.80789615177817042</v>
      </c>
      <c r="S96" s="894">
        <f>R108</f>
        <v>0.87827428716036338</v>
      </c>
      <c r="T96" s="89">
        <v>0.33333333333333331</v>
      </c>
      <c r="U96" s="89">
        <v>0.39861111111111108</v>
      </c>
      <c r="V96" s="733">
        <v>5</v>
      </c>
      <c r="W96" s="90">
        <f t="shared" ref="W96:W133" si="70">(U96-T96)*24*60</f>
        <v>93.999999999999986</v>
      </c>
      <c r="X96" s="96"/>
      <c r="Y96" s="96"/>
      <c r="Z96" s="54"/>
      <c r="AA96" s="54"/>
      <c r="AB96" s="879"/>
      <c r="AC96" s="879"/>
      <c r="AD96" s="733"/>
      <c r="AE96" s="733"/>
      <c r="AF96" s="54">
        <f t="shared" si="61"/>
        <v>-266.063829787234</v>
      </c>
      <c r="AG96" s="726">
        <f t="shared" si="62"/>
        <v>0.80789615177817042</v>
      </c>
      <c r="AH96" s="878">
        <f>AG108</f>
        <v>0.87055121003308877</v>
      </c>
    </row>
    <row r="97" spans="1:34" s="215" customFormat="1" ht="19.2" customHeight="1">
      <c r="A97" s="905"/>
      <c r="B97" s="719" t="s">
        <v>130</v>
      </c>
      <c r="C97" s="207"/>
      <c r="D97" s="208" t="s">
        <v>65</v>
      </c>
      <c r="E97" s="56"/>
      <c r="F97" s="366">
        <v>29.113149847094796</v>
      </c>
      <c r="G97" s="209">
        <v>2508.52</v>
      </c>
      <c r="H97" s="210">
        <f t="shared" si="65"/>
        <v>73030.918654434237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1275.5186440677967</v>
      </c>
      <c r="O97" s="47">
        <f t="shared" si="67"/>
        <v>63.775932203389836</v>
      </c>
      <c r="P97" s="48">
        <f t="shared" si="68"/>
        <v>0</v>
      </c>
      <c r="Q97" s="49">
        <f t="shared" si="64"/>
        <v>-5.4740677966101643</v>
      </c>
      <c r="R97" s="723">
        <f t="shared" si="69"/>
        <v>0.92095208957963659</v>
      </c>
      <c r="S97" s="894"/>
      <c r="T97" s="211">
        <v>0.41388888888888886</v>
      </c>
      <c r="U97" s="211">
        <v>0.49583333333333329</v>
      </c>
      <c r="V97" s="212">
        <v>22</v>
      </c>
      <c r="W97" s="90">
        <f t="shared" si="70"/>
        <v>117.99999999999999</v>
      </c>
      <c r="X97" s="53">
        <v>0.40277777777777773</v>
      </c>
      <c r="Y97" s="53">
        <v>0.41250000000000003</v>
      </c>
      <c r="Z97" s="54"/>
      <c r="AA97" s="54"/>
      <c r="AB97" s="879"/>
      <c r="AC97" s="879"/>
      <c r="AD97" s="212"/>
      <c r="AE97" s="212"/>
      <c r="AF97" s="213">
        <f t="shared" si="61"/>
        <v>-109.48135593220331</v>
      </c>
      <c r="AG97" s="214">
        <f t="shared" si="62"/>
        <v>0.92095208957963659</v>
      </c>
      <c r="AH97" s="878"/>
    </row>
    <row r="98" spans="1:34" s="218" customFormat="1" ht="19.2" customHeight="1">
      <c r="A98" s="905"/>
      <c r="B98" s="719" t="s">
        <v>128</v>
      </c>
      <c r="C98" s="55"/>
      <c r="D98" s="42" t="s">
        <v>177</v>
      </c>
      <c r="E98" s="83"/>
      <c r="F98" s="366">
        <v>77.349999999999994</v>
      </c>
      <c r="G98" s="57">
        <v>361</v>
      </c>
      <c r="H98" s="210">
        <f t="shared" si="65"/>
        <v>27923.35</v>
      </c>
      <c r="I98" s="73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1083.0000000000039</v>
      </c>
      <c r="O98" s="47">
        <f t="shared" si="67"/>
        <v>60.166666666666885</v>
      </c>
      <c r="P98" s="48">
        <f t="shared" si="68"/>
        <v>-1</v>
      </c>
      <c r="Q98" s="49">
        <f t="shared" si="64"/>
        <v>-15.622807017543636</v>
      </c>
      <c r="R98" s="723">
        <f t="shared" si="69"/>
        <v>0.79386574074074368</v>
      </c>
      <c r="S98" s="894"/>
      <c r="T98" s="89">
        <v>0.53611111111111109</v>
      </c>
      <c r="U98" s="89">
        <v>0.54999999999999993</v>
      </c>
      <c r="V98" s="733">
        <v>5</v>
      </c>
      <c r="W98" s="90">
        <f t="shared" si="70"/>
        <v>19.999999999999929</v>
      </c>
      <c r="X98" s="216"/>
      <c r="Y98" s="216"/>
      <c r="Z98" s="217"/>
      <c r="AA98" s="217"/>
      <c r="AB98" s="879"/>
      <c r="AC98" s="879"/>
      <c r="AD98" s="733"/>
      <c r="AE98" s="733"/>
      <c r="AF98" s="54">
        <f t="shared" si="61"/>
        <v>-356.99999999999613</v>
      </c>
      <c r="AG98" s="726">
        <f t="shared" si="62"/>
        <v>0.75208333333333599</v>
      </c>
      <c r="AH98" s="878"/>
    </row>
    <row r="99" spans="1:34" ht="19.2" customHeight="1">
      <c r="A99" s="905"/>
      <c r="B99" s="719" t="s">
        <v>128</v>
      </c>
      <c r="C99" s="81"/>
      <c r="D99" s="82" t="s">
        <v>58</v>
      </c>
      <c r="E99" s="83"/>
      <c r="F99" s="366">
        <v>77.34</v>
      </c>
      <c r="G99" s="57">
        <v>884</v>
      </c>
      <c r="H99" s="210">
        <f t="shared" si="65"/>
        <v>68368.56</v>
      </c>
      <c r="I99" s="733"/>
      <c r="J99" s="46">
        <v>18</v>
      </c>
      <c r="K99" s="44">
        <v>1440</v>
      </c>
      <c r="L99" s="47">
        <v>80</v>
      </c>
      <c r="M99" s="717">
        <v>18</v>
      </c>
      <c r="N99" s="44">
        <f t="shared" si="66"/>
        <v>1293.6585365853655</v>
      </c>
      <c r="O99" s="47">
        <f t="shared" si="67"/>
        <v>71.869918699186968</v>
      </c>
      <c r="P99" s="48">
        <f t="shared" si="68"/>
        <v>0</v>
      </c>
      <c r="Q99" s="49">
        <f t="shared" si="64"/>
        <v>-8.1300813008130319</v>
      </c>
      <c r="R99" s="723">
        <f t="shared" si="69"/>
        <v>0.89837398373983712</v>
      </c>
      <c r="S99" s="894"/>
      <c r="T99" s="89">
        <v>0.55416666666666659</v>
      </c>
      <c r="U99" s="89">
        <v>0.58263888888888882</v>
      </c>
      <c r="V99" s="733">
        <v>6</v>
      </c>
      <c r="W99" s="90">
        <f t="shared" si="70"/>
        <v>41.000000000000014</v>
      </c>
      <c r="X99" s="180"/>
      <c r="Y99" s="180"/>
      <c r="Z99" s="124"/>
      <c r="AA99" s="124"/>
      <c r="AB99" s="879"/>
      <c r="AC99" s="879"/>
      <c r="AD99" s="733"/>
      <c r="AE99" s="733"/>
      <c r="AF99" s="213">
        <f t="shared" si="61"/>
        <v>-146.34146341463452</v>
      </c>
      <c r="AG99" s="214">
        <f t="shared" si="62"/>
        <v>0.89837398373983712</v>
      </c>
      <c r="AH99" s="878"/>
    </row>
    <row r="100" spans="1:34" s="218" customFormat="1" ht="19.2" customHeight="1">
      <c r="A100" s="905"/>
      <c r="B100" s="719" t="s">
        <v>132</v>
      </c>
      <c r="C100" s="55"/>
      <c r="D100" s="42" t="s">
        <v>1362</v>
      </c>
      <c r="E100" s="83"/>
      <c r="F100" s="366">
        <v>51.44</v>
      </c>
      <c r="G100" s="57">
        <v>1860</v>
      </c>
      <c r="H100" s="210">
        <f t="shared" si="65"/>
        <v>95678.399999999994</v>
      </c>
      <c r="I100" s="73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1282.7586206896551</v>
      </c>
      <c r="O100" s="47">
        <f t="shared" si="67"/>
        <v>64.137931034482762</v>
      </c>
      <c r="P100" s="48">
        <f t="shared" si="68"/>
        <v>0</v>
      </c>
      <c r="Q100" s="49">
        <f t="shared" si="64"/>
        <v>-7.8620689655172384</v>
      </c>
      <c r="R100" s="723">
        <f t="shared" si="69"/>
        <v>0.8908045977011495</v>
      </c>
      <c r="S100" s="894"/>
      <c r="T100" s="211">
        <v>0.58819444444444435</v>
      </c>
      <c r="U100" s="211">
        <v>0.64861111111111103</v>
      </c>
      <c r="V100" s="212">
        <v>8</v>
      </c>
      <c r="W100" s="90">
        <f t="shared" si="70"/>
        <v>87.000000000000014</v>
      </c>
      <c r="X100" s="219"/>
      <c r="Y100" s="219"/>
      <c r="Z100" s="217"/>
      <c r="AA100" s="217"/>
      <c r="AB100" s="879"/>
      <c r="AC100" s="879"/>
      <c r="AD100" s="733"/>
      <c r="AE100" s="733"/>
      <c r="AF100" s="54">
        <f t="shared" si="61"/>
        <v>-157.24137931034488</v>
      </c>
      <c r="AG100" s="726">
        <f t="shared" si="62"/>
        <v>0.89080459770114939</v>
      </c>
      <c r="AH100" s="878"/>
    </row>
    <row r="101" spans="1:34" s="218" customFormat="1" ht="19.2" customHeight="1">
      <c r="A101" s="905"/>
      <c r="B101" s="719" t="s">
        <v>130</v>
      </c>
      <c r="C101" s="55"/>
      <c r="D101" s="82" t="s">
        <v>65</v>
      </c>
      <c r="E101" s="83"/>
      <c r="F101" s="366">
        <v>29.113149847094796</v>
      </c>
      <c r="G101" s="57">
        <v>1180.48</v>
      </c>
      <c r="H101" s="210">
        <f t="shared" si="65"/>
        <v>34367.491131498464</v>
      </c>
      <c r="I101" s="733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1287.7963636363645</v>
      </c>
      <c r="O101" s="47">
        <f t="shared" si="67"/>
        <v>67.778755980861291</v>
      </c>
      <c r="P101" s="48">
        <f t="shared" si="68"/>
        <v>-1</v>
      </c>
      <c r="Q101" s="49">
        <f t="shared" si="64"/>
        <v>-1.4712440191387088</v>
      </c>
      <c r="R101" s="723">
        <f t="shared" si="69"/>
        <v>0.97875459900160711</v>
      </c>
      <c r="S101" s="894"/>
      <c r="T101" s="211">
        <v>0.6645833333333333</v>
      </c>
      <c r="U101" s="89">
        <v>0.70277777777777772</v>
      </c>
      <c r="V101" s="212">
        <v>23</v>
      </c>
      <c r="W101" s="90">
        <f t="shared" si="70"/>
        <v>54.999999999999964</v>
      </c>
      <c r="X101" s="220">
        <v>0.65416666666666667</v>
      </c>
      <c r="Y101" s="220">
        <v>0.66388888888888886</v>
      </c>
      <c r="Z101" s="217"/>
      <c r="AA101" s="217"/>
      <c r="AB101" s="879"/>
      <c r="AC101" s="879"/>
      <c r="AD101" s="733"/>
      <c r="AE101" s="733"/>
      <c r="AF101" s="213">
        <f t="shared" si="61"/>
        <v>-97.203636363635496</v>
      </c>
      <c r="AG101" s="214">
        <f t="shared" si="62"/>
        <v>0.92981686905152672</v>
      </c>
      <c r="AH101" s="878"/>
    </row>
    <row r="102" spans="1:34" s="218" customFormat="1" ht="19.2" customHeight="1">
      <c r="A102" s="905"/>
      <c r="B102" s="719" t="s">
        <v>129</v>
      </c>
      <c r="C102" s="175"/>
      <c r="D102" s="176" t="s">
        <v>179</v>
      </c>
      <c r="E102" s="177"/>
      <c r="F102" s="366">
        <v>49.91</v>
      </c>
      <c r="G102" s="57">
        <v>961.4</v>
      </c>
      <c r="H102" s="210">
        <f t="shared" si="65"/>
        <v>47983.473999999995</v>
      </c>
      <c r="I102" s="719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1373.4285714285709</v>
      </c>
      <c r="O102" s="47">
        <f t="shared" si="67"/>
        <v>80.789915966386516</v>
      </c>
      <c r="P102" s="48">
        <f t="shared" si="68"/>
        <v>0</v>
      </c>
      <c r="Q102" s="49">
        <f t="shared" si="64"/>
        <v>-11.268907563025252</v>
      </c>
      <c r="R102" s="723">
        <f t="shared" si="69"/>
        <v>0.8775901414879046</v>
      </c>
      <c r="S102" s="894"/>
      <c r="T102" s="211">
        <v>0.70763888888888882</v>
      </c>
      <c r="U102" s="211">
        <v>0.73680555555555549</v>
      </c>
      <c r="V102" s="212">
        <v>7</v>
      </c>
      <c r="W102" s="90">
        <f t="shared" si="70"/>
        <v>42.000000000000014</v>
      </c>
      <c r="X102" s="220"/>
      <c r="Y102" s="220"/>
      <c r="Z102" s="217"/>
      <c r="AA102" s="217"/>
      <c r="AB102" s="879"/>
      <c r="AC102" s="879"/>
      <c r="AD102" s="733"/>
      <c r="AE102" s="733"/>
      <c r="AF102" s="54">
        <f t="shared" si="61"/>
        <v>-191.57142857142912</v>
      </c>
      <c r="AG102" s="726">
        <f t="shared" si="62"/>
        <v>0.87759014148790471</v>
      </c>
      <c r="AH102" s="878"/>
    </row>
    <row r="103" spans="1:34" s="218" customFormat="1" ht="19.2" customHeight="1">
      <c r="A103" s="905"/>
      <c r="B103" s="719" t="s">
        <v>129</v>
      </c>
      <c r="C103" s="221"/>
      <c r="D103" s="82" t="s">
        <v>206</v>
      </c>
      <c r="E103" s="83"/>
      <c r="F103" s="366">
        <v>50.67</v>
      </c>
      <c r="G103" s="57">
        <v>1115.8399999999999</v>
      </c>
      <c r="H103" s="210">
        <f t="shared" si="65"/>
        <v>56539.612799999995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1312.752941176471</v>
      </c>
      <c r="O103" s="47">
        <f t="shared" si="67"/>
        <v>69.092260061919532</v>
      </c>
      <c r="P103" s="48">
        <f t="shared" si="68"/>
        <v>0</v>
      </c>
      <c r="Q103" s="49">
        <f t="shared" si="64"/>
        <v>-9.8551083591330979</v>
      </c>
      <c r="R103" s="723">
        <f t="shared" si="69"/>
        <v>0.87516862745098079</v>
      </c>
      <c r="S103" s="894"/>
      <c r="T103" s="211">
        <v>0.74236111111111103</v>
      </c>
      <c r="U103" s="211">
        <v>0.77777777777777768</v>
      </c>
      <c r="V103" s="212">
        <v>8</v>
      </c>
      <c r="W103" s="90">
        <f t="shared" si="70"/>
        <v>50.999999999999979</v>
      </c>
      <c r="X103" s="220"/>
      <c r="Y103" s="220"/>
      <c r="Z103" s="217"/>
      <c r="AA103" s="217"/>
      <c r="AB103" s="879"/>
      <c r="AC103" s="879"/>
      <c r="AD103" s="733"/>
      <c r="AE103" s="733"/>
      <c r="AF103" s="54">
        <f t="shared" si="61"/>
        <v>-187.24705882352896</v>
      </c>
      <c r="AG103" s="726">
        <f t="shared" si="62"/>
        <v>0.87516862745098067</v>
      </c>
      <c r="AH103" s="878"/>
    </row>
    <row r="104" spans="1:34" s="218" customFormat="1" ht="19.2" customHeight="1">
      <c r="A104" s="905"/>
      <c r="B104" s="719" t="s">
        <v>132</v>
      </c>
      <c r="C104" s="223"/>
      <c r="D104" s="82" t="s">
        <v>141</v>
      </c>
      <c r="E104" s="83"/>
      <c r="F104" s="366">
        <v>50.67</v>
      </c>
      <c r="G104" s="209">
        <v>1280</v>
      </c>
      <c r="H104" s="210">
        <f t="shared" si="65"/>
        <v>64857.600000000006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1324.1379310344837</v>
      </c>
      <c r="O104" s="47">
        <f t="shared" si="67"/>
        <v>73.56321839080465</v>
      </c>
      <c r="P104" s="48">
        <f t="shared" si="68"/>
        <v>0</v>
      </c>
      <c r="Q104" s="49">
        <f t="shared" si="64"/>
        <v>-9.7701149425286786</v>
      </c>
      <c r="R104" s="723">
        <f t="shared" si="69"/>
        <v>0.88275862068965583</v>
      </c>
      <c r="S104" s="895"/>
      <c r="T104" s="211">
        <v>0.78263888888888877</v>
      </c>
      <c r="U104" s="211">
        <v>0.82291666666666652</v>
      </c>
      <c r="V104" s="212">
        <v>7</v>
      </c>
      <c r="W104" s="90">
        <f t="shared" si="70"/>
        <v>57.999999999999957</v>
      </c>
      <c r="X104" s="220"/>
      <c r="Y104" s="220"/>
      <c r="Z104" s="217"/>
      <c r="AA104" s="217"/>
      <c r="AB104" s="879"/>
      <c r="AC104" s="879"/>
      <c r="AD104" s="733"/>
      <c r="AE104" s="733">
        <v>1</v>
      </c>
      <c r="AF104" s="213">
        <f t="shared" si="61"/>
        <v>-175.8620689655163</v>
      </c>
      <c r="AG104" s="214">
        <f t="shared" si="62"/>
        <v>0.88275862068965583</v>
      </c>
      <c r="AH104" s="878"/>
    </row>
    <row r="105" spans="1:34" s="218" customFormat="1" ht="19.2" customHeight="1">
      <c r="A105" s="905"/>
      <c r="B105" s="7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3"/>
      <c r="S105" s="895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879"/>
      <c r="AC105" s="879"/>
      <c r="AD105" s="733"/>
      <c r="AE105" s="733"/>
      <c r="AF105" s="54">
        <f t="shared" si="61"/>
        <v>0</v>
      </c>
      <c r="AG105" s="726" t="e">
        <f t="shared" si="62"/>
        <v>#DIV/0!</v>
      </c>
      <c r="AH105" s="878"/>
    </row>
    <row r="106" spans="1:34" s="218" customFormat="1" ht="19.2" customHeight="1">
      <c r="A106" s="905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3"/>
      <c r="S106" s="904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879"/>
      <c r="AC106" s="879"/>
      <c r="AD106" s="733"/>
      <c r="AE106" s="733"/>
      <c r="AF106" s="54">
        <f t="shared" si="61"/>
        <v>0</v>
      </c>
      <c r="AG106" s="726" t="e">
        <f t="shared" si="62"/>
        <v>#DIV/0!</v>
      </c>
      <c r="AH106" s="878"/>
    </row>
    <row r="107" spans="1:34" s="218" customFormat="1" ht="19.2" customHeight="1">
      <c r="A107" s="905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6"/>
      <c r="S107" s="90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879"/>
      <c r="AC107" s="879"/>
      <c r="AD107" s="733"/>
      <c r="AE107" s="733"/>
      <c r="AF107" s="217"/>
      <c r="AG107" s="726"/>
      <c r="AH107" s="878"/>
    </row>
    <row r="108" spans="1:34" ht="19.2" customHeight="1">
      <c r="A108" s="905"/>
      <c r="B108" s="110">
        <v>0</v>
      </c>
      <c r="C108" s="100" t="s">
        <v>1623</v>
      </c>
      <c r="D108" s="875" t="s">
        <v>1609</v>
      </c>
      <c r="E108" s="875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J108:O108" si="71">AVERAGE(M96:M107)</f>
        <v>18.333333333333332</v>
      </c>
      <c r="N108" s="101">
        <f t="shared" si="71"/>
        <v>1261.3319754257197</v>
      </c>
      <c r="O108" s="104">
        <f t="shared" si="71"/>
        <v>69.012012182444039</v>
      </c>
      <c r="P108" s="54">
        <f t="shared" ref="P108:P117" si="72">M108-J108</f>
        <v>-0.22222222222222499</v>
      </c>
      <c r="Q108" s="88">
        <f t="shared" ref="Q108:Q117" si="73">O108-L108</f>
        <v>-9.5648210362235488</v>
      </c>
      <c r="R108" s="105">
        <f t="shared" ref="R108:R117" si="74">O108/L108</f>
        <v>0.87827428716036338</v>
      </c>
      <c r="S108" s="89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79"/>
      <c r="AC108" s="879"/>
      <c r="AD108" s="107">
        <f>SUM(AD96:AD107)</f>
        <v>0</v>
      </c>
      <c r="AE108" s="107">
        <f>SUM(AE96:AE107)</f>
        <v>1</v>
      </c>
      <c r="AF108" s="54">
        <f t="shared" si="61"/>
        <v>-187.55691346316917</v>
      </c>
      <c r="AG108" s="726">
        <f t="shared" si="62"/>
        <v>0.87055121003308877</v>
      </c>
      <c r="AH108" s="878"/>
    </row>
    <row r="109" spans="1:34" ht="19.2" customHeight="1">
      <c r="A109" s="896" t="s">
        <v>1624</v>
      </c>
      <c r="B109" s="719" t="s">
        <v>131</v>
      </c>
      <c r="C109" s="729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719"/>
      <c r="J109" s="46">
        <v>18</v>
      </c>
      <c r="K109" s="44">
        <v>1200</v>
      </c>
      <c r="L109" s="47">
        <v>66.666666666666671</v>
      </c>
      <c r="M109" s="717">
        <v>18</v>
      </c>
      <c r="N109" s="44">
        <f t="shared" ref="N109:N117" si="76">G109/W109*60</f>
        <v>1181.935483870968</v>
      </c>
      <c r="O109" s="47">
        <f t="shared" ref="O109:O117" si="77">N109/M109</f>
        <v>65.663082437276003</v>
      </c>
      <c r="P109" s="48">
        <f t="shared" si="72"/>
        <v>0</v>
      </c>
      <c r="Q109" s="49">
        <f t="shared" si="73"/>
        <v>-1.0035842293906683</v>
      </c>
      <c r="R109" s="723">
        <f t="shared" si="74"/>
        <v>0.98494623655913993</v>
      </c>
      <c r="S109" s="899">
        <f>R121</f>
        <v>0.87936301381237081</v>
      </c>
      <c r="T109" s="226">
        <v>0.5</v>
      </c>
      <c r="U109" s="226">
        <v>0.56458333333333333</v>
      </c>
      <c r="V109" s="227">
        <v>5</v>
      </c>
      <c r="W109" s="716">
        <f t="shared" si="70"/>
        <v>92.999999999999986</v>
      </c>
      <c r="X109" s="53"/>
      <c r="Y109" s="53"/>
      <c r="Z109" s="54"/>
      <c r="AA109" s="54"/>
      <c r="AB109" s="879"/>
      <c r="AC109" s="879"/>
      <c r="AD109" s="733"/>
      <c r="AE109" s="733"/>
      <c r="AF109" s="48">
        <f t="shared" si="61"/>
        <v>-18.064516129031972</v>
      </c>
      <c r="AG109" s="125">
        <f t="shared" si="62"/>
        <v>0.98494623655914004</v>
      </c>
      <c r="AH109" s="878">
        <f>AG121</f>
        <v>0.87988602027648088</v>
      </c>
    </row>
    <row r="110" spans="1:34" ht="19.2" customHeight="1">
      <c r="A110" s="897"/>
      <c r="B110" s="719" t="s">
        <v>132</v>
      </c>
      <c r="C110" s="175"/>
      <c r="D110" s="42" t="s">
        <v>79</v>
      </c>
      <c r="E110" s="177"/>
      <c r="F110" s="355">
        <v>56.43</v>
      </c>
      <c r="G110" s="174">
        <v>1033</v>
      </c>
      <c r="H110" s="45">
        <f t="shared" si="75"/>
        <v>58292.19</v>
      </c>
      <c r="I110" s="719"/>
      <c r="J110" s="46">
        <v>18</v>
      </c>
      <c r="K110" s="44">
        <v>1500</v>
      </c>
      <c r="L110" s="47">
        <v>83.333333333333329</v>
      </c>
      <c r="M110" s="717">
        <v>18</v>
      </c>
      <c r="N110" s="44">
        <f t="shared" si="76"/>
        <v>1264.8979591836739</v>
      </c>
      <c r="O110" s="47">
        <f t="shared" si="77"/>
        <v>70.272108843537438</v>
      </c>
      <c r="P110" s="48">
        <f t="shared" si="72"/>
        <v>0</v>
      </c>
      <c r="Q110" s="49">
        <f t="shared" si="73"/>
        <v>-13.06122448979589</v>
      </c>
      <c r="R110" s="723">
        <f t="shared" si="74"/>
        <v>0.84326530612244932</v>
      </c>
      <c r="S110" s="885"/>
      <c r="T110" s="226">
        <v>0.57013888888888886</v>
      </c>
      <c r="U110" s="226">
        <v>0.60416666666666663</v>
      </c>
      <c r="V110" s="227">
        <v>8</v>
      </c>
      <c r="W110" s="716">
        <f t="shared" si="70"/>
        <v>48.999999999999986</v>
      </c>
      <c r="X110" s="188"/>
      <c r="Y110" s="188"/>
      <c r="Z110" s="54"/>
      <c r="AA110" s="54"/>
      <c r="AB110" s="879"/>
      <c r="AC110" s="879"/>
      <c r="AD110" s="733"/>
      <c r="AE110" s="733"/>
      <c r="AF110" s="48">
        <f t="shared" si="61"/>
        <v>-235.10204081632605</v>
      </c>
      <c r="AG110" s="125">
        <f t="shared" si="62"/>
        <v>0.84326530612244932</v>
      </c>
      <c r="AH110" s="878"/>
    </row>
    <row r="111" spans="1:34" ht="19.2" customHeight="1">
      <c r="A111" s="897"/>
      <c r="B111" s="719" t="s">
        <v>128</v>
      </c>
      <c r="C111" s="175"/>
      <c r="D111" s="176" t="s">
        <v>57</v>
      </c>
      <c r="E111" s="177"/>
      <c r="F111" s="355">
        <v>71.55</v>
      </c>
      <c r="G111" s="57">
        <v>922</v>
      </c>
      <c r="H111" s="45">
        <f t="shared" si="75"/>
        <v>65969.099999999991</v>
      </c>
      <c r="I111" s="73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1202.608695652174</v>
      </c>
      <c r="O111" s="47">
        <f t="shared" si="77"/>
        <v>66.811594202898561</v>
      </c>
      <c r="P111" s="48">
        <f t="shared" si="72"/>
        <v>0</v>
      </c>
      <c r="Q111" s="49">
        <f t="shared" si="73"/>
        <v>-10.132850241545881</v>
      </c>
      <c r="R111" s="723">
        <f t="shared" si="74"/>
        <v>0.8683095275466961</v>
      </c>
      <c r="S111" s="885"/>
      <c r="T111" s="226">
        <v>0.61944444444444435</v>
      </c>
      <c r="U111" s="226">
        <v>0.6513888888888888</v>
      </c>
      <c r="V111" s="227">
        <v>22</v>
      </c>
      <c r="W111" s="716">
        <f t="shared" si="70"/>
        <v>46</v>
      </c>
      <c r="X111" s="53">
        <v>0.60833333333333328</v>
      </c>
      <c r="Y111" s="53">
        <v>0.61805555555555558</v>
      </c>
      <c r="Z111" s="54"/>
      <c r="AA111" s="54"/>
      <c r="AB111" s="879"/>
      <c r="AC111" s="879"/>
      <c r="AD111" s="733"/>
      <c r="AE111" s="733"/>
      <c r="AF111" s="48">
        <f t="shared" si="61"/>
        <v>-182.39130434782601</v>
      </c>
      <c r="AG111" s="125">
        <f t="shared" si="62"/>
        <v>0.86830952754669599</v>
      </c>
      <c r="AH111" s="878"/>
    </row>
    <row r="112" spans="1:34" ht="19.2" customHeight="1">
      <c r="A112" s="897"/>
      <c r="B112" s="719" t="s">
        <v>128</v>
      </c>
      <c r="C112" s="175"/>
      <c r="D112" s="176" t="s">
        <v>59</v>
      </c>
      <c r="E112" s="83"/>
      <c r="F112" s="355">
        <v>59.54</v>
      </c>
      <c r="G112" s="57">
        <v>1466</v>
      </c>
      <c r="H112" s="45">
        <f t="shared" si="75"/>
        <v>87285.64</v>
      </c>
      <c r="I112" s="733"/>
      <c r="J112" s="46">
        <v>18</v>
      </c>
      <c r="K112" s="44">
        <v>1385</v>
      </c>
      <c r="L112" s="47">
        <v>76.944444444444443</v>
      </c>
      <c r="M112" s="717">
        <v>18</v>
      </c>
      <c r="N112" s="44">
        <f t="shared" si="76"/>
        <v>1221.6666666666658</v>
      </c>
      <c r="O112" s="47">
        <f t="shared" si="77"/>
        <v>67.870370370370324</v>
      </c>
      <c r="P112" s="48">
        <f t="shared" si="72"/>
        <v>0</v>
      </c>
      <c r="Q112" s="49">
        <f t="shared" si="73"/>
        <v>-9.0740740740741188</v>
      </c>
      <c r="R112" s="723">
        <f t="shared" si="74"/>
        <v>0.88206979542719555</v>
      </c>
      <c r="S112" s="885"/>
      <c r="T112" s="226">
        <v>0.65555555555555545</v>
      </c>
      <c r="U112" s="226">
        <v>0.70555555555555549</v>
      </c>
      <c r="V112" s="227">
        <v>6</v>
      </c>
      <c r="W112" s="716">
        <f t="shared" si="70"/>
        <v>72.000000000000057</v>
      </c>
      <c r="X112" s="216"/>
      <c r="Y112" s="216"/>
      <c r="Z112" s="54"/>
      <c r="AA112" s="54"/>
      <c r="AB112" s="879"/>
      <c r="AC112" s="879"/>
      <c r="AD112" s="733"/>
      <c r="AE112" s="733"/>
      <c r="AF112" s="48">
        <f t="shared" si="61"/>
        <v>-163.33333333333417</v>
      </c>
      <c r="AG112" s="125">
        <f t="shared" si="62"/>
        <v>0.88206979542719555</v>
      </c>
      <c r="AH112" s="878"/>
    </row>
    <row r="113" spans="1:34" s="218" customFormat="1" ht="19.2" customHeight="1">
      <c r="A113" s="897"/>
      <c r="B113" s="719" t="s">
        <v>132</v>
      </c>
      <c r="C113" s="175"/>
      <c r="D113" s="176" t="s">
        <v>81</v>
      </c>
      <c r="E113" s="83"/>
      <c r="F113" s="355">
        <v>55.56</v>
      </c>
      <c r="G113" s="57">
        <v>1003</v>
      </c>
      <c r="H113" s="45">
        <f t="shared" si="75"/>
        <v>55726.68</v>
      </c>
      <c r="I113" s="733"/>
      <c r="J113" s="46">
        <v>16</v>
      </c>
      <c r="K113" s="44">
        <v>1440</v>
      </c>
      <c r="L113" s="47">
        <v>90</v>
      </c>
      <c r="M113" s="722">
        <v>16</v>
      </c>
      <c r="N113" s="44">
        <f t="shared" si="76"/>
        <v>1253.7500000000005</v>
      </c>
      <c r="O113" s="47">
        <f t="shared" si="77"/>
        <v>78.359375000000028</v>
      </c>
      <c r="P113" s="48">
        <f t="shared" si="72"/>
        <v>0</v>
      </c>
      <c r="Q113" s="49">
        <f t="shared" si="73"/>
        <v>-11.640624999999972</v>
      </c>
      <c r="R113" s="723">
        <f t="shared" si="74"/>
        <v>0.87065972222222254</v>
      </c>
      <c r="S113" s="885"/>
      <c r="T113" s="226">
        <v>0.74374999999999991</v>
      </c>
      <c r="U113" s="226">
        <v>0.77708333333333324</v>
      </c>
      <c r="V113" s="227">
        <v>5</v>
      </c>
      <c r="W113" s="716">
        <f t="shared" si="70"/>
        <v>47.999999999999986</v>
      </c>
      <c r="X113" s="216"/>
      <c r="Y113" s="216"/>
      <c r="Z113" s="217"/>
      <c r="AA113" s="217"/>
      <c r="AB113" s="879"/>
      <c r="AC113" s="879"/>
      <c r="AD113" s="221"/>
      <c r="AE113" s="221"/>
      <c r="AF113" s="48">
        <f t="shared" si="61"/>
        <v>-186.24999999999955</v>
      </c>
      <c r="AG113" s="125">
        <f t="shared" si="62"/>
        <v>0.87065972222222254</v>
      </c>
      <c r="AH113" s="878"/>
    </row>
    <row r="114" spans="1:34" s="218" customFormat="1" ht="19.2" customHeight="1">
      <c r="A114" s="897"/>
      <c r="B114" s="719" t="s">
        <v>132</v>
      </c>
      <c r="C114" s="175"/>
      <c r="D114" s="176" t="s">
        <v>814</v>
      </c>
      <c r="E114" s="43"/>
      <c r="F114" s="355">
        <v>54.09</v>
      </c>
      <c r="G114" s="44">
        <v>1285</v>
      </c>
      <c r="H114" s="45">
        <f t="shared" si="75"/>
        <v>69505.650000000009</v>
      </c>
      <c r="I114" s="733"/>
      <c r="J114" s="46">
        <v>16</v>
      </c>
      <c r="K114" s="44">
        <v>1440</v>
      </c>
      <c r="L114" s="47">
        <v>90</v>
      </c>
      <c r="M114" s="722">
        <v>16</v>
      </c>
      <c r="N114" s="44">
        <f t="shared" si="76"/>
        <v>1285.0000000000011</v>
      </c>
      <c r="O114" s="47">
        <f t="shared" si="77"/>
        <v>80.312500000000071</v>
      </c>
      <c r="P114" s="48">
        <f t="shared" si="72"/>
        <v>0</v>
      </c>
      <c r="Q114" s="49">
        <f t="shared" si="73"/>
        <v>-9.6874999999999289</v>
      </c>
      <c r="R114" s="723">
        <f t="shared" si="74"/>
        <v>0.89236111111111194</v>
      </c>
      <c r="S114" s="885"/>
      <c r="T114" s="226">
        <v>0.78194444444444433</v>
      </c>
      <c r="U114" s="226">
        <v>0.82361111111111096</v>
      </c>
      <c r="V114" s="227">
        <v>7</v>
      </c>
      <c r="W114" s="716">
        <f t="shared" si="70"/>
        <v>59.999999999999943</v>
      </c>
      <c r="X114" s="216"/>
      <c r="Y114" s="216"/>
      <c r="Z114" s="217"/>
      <c r="AA114" s="217"/>
      <c r="AB114" s="879"/>
      <c r="AC114" s="879"/>
      <c r="AD114" s="221"/>
      <c r="AE114" s="221"/>
      <c r="AF114" s="48">
        <f t="shared" si="61"/>
        <v>-154.99999999999886</v>
      </c>
      <c r="AG114" s="125">
        <f t="shared" si="62"/>
        <v>0.89236111111111194</v>
      </c>
      <c r="AH114" s="878"/>
    </row>
    <row r="115" spans="1:34" s="218" customFormat="1" ht="19.2" customHeight="1">
      <c r="A115" s="897"/>
      <c r="B115" s="719" t="s">
        <v>132</v>
      </c>
      <c r="C115" s="175"/>
      <c r="D115" s="82" t="s">
        <v>1277</v>
      </c>
      <c r="E115" s="83"/>
      <c r="F115" s="355">
        <v>52.21</v>
      </c>
      <c r="G115" s="229">
        <v>1266</v>
      </c>
      <c r="H115" s="45">
        <f t="shared" si="75"/>
        <v>66097.86</v>
      </c>
      <c r="I115" s="733"/>
      <c r="J115" s="46">
        <v>17</v>
      </c>
      <c r="K115" s="44">
        <v>1440</v>
      </c>
      <c r="L115" s="47">
        <v>84.705882352941174</v>
      </c>
      <c r="M115" s="722">
        <v>17</v>
      </c>
      <c r="N115" s="44">
        <f t="shared" si="76"/>
        <v>1266.0000000000011</v>
      </c>
      <c r="O115" s="47">
        <f t="shared" si="77"/>
        <v>74.470588235294187</v>
      </c>
      <c r="P115" s="48">
        <f t="shared" si="72"/>
        <v>0</v>
      </c>
      <c r="Q115" s="49">
        <f t="shared" si="73"/>
        <v>-10.235294117646987</v>
      </c>
      <c r="R115" s="723">
        <f t="shared" si="74"/>
        <v>0.87916666666666754</v>
      </c>
      <c r="S115" s="885"/>
      <c r="T115" s="226">
        <v>0.8291666666666665</v>
      </c>
      <c r="U115" s="226">
        <v>0.87083333333333313</v>
      </c>
      <c r="V115" s="227">
        <v>8</v>
      </c>
      <c r="W115" s="716">
        <f t="shared" si="70"/>
        <v>59.999999999999943</v>
      </c>
      <c r="X115" s="216"/>
      <c r="Y115" s="216"/>
      <c r="Z115" s="217"/>
      <c r="AA115" s="217"/>
      <c r="AB115" s="879"/>
      <c r="AC115" s="879"/>
      <c r="AD115" s="221"/>
      <c r="AE115" s="221"/>
      <c r="AF115" s="48">
        <f t="shared" si="61"/>
        <v>-173.99999999999886</v>
      </c>
      <c r="AG115" s="125">
        <f t="shared" si="62"/>
        <v>0.87916666666666743</v>
      </c>
      <c r="AH115" s="878"/>
    </row>
    <row r="116" spans="1:34" s="218" customFormat="1" ht="19.2" customHeight="1">
      <c r="A116" s="897"/>
      <c r="B116" s="719" t="s">
        <v>132</v>
      </c>
      <c r="C116" s="55"/>
      <c r="D116" s="82" t="s">
        <v>208</v>
      </c>
      <c r="E116" s="83"/>
      <c r="F116" s="355">
        <v>56.43</v>
      </c>
      <c r="G116" s="229">
        <v>1279</v>
      </c>
      <c r="H116" s="45">
        <f t="shared" si="75"/>
        <v>72173.97</v>
      </c>
      <c r="I116" s="733"/>
      <c r="J116" s="46">
        <v>16</v>
      </c>
      <c r="K116" s="44">
        <v>1500</v>
      </c>
      <c r="L116" s="47">
        <v>93.75</v>
      </c>
      <c r="M116" s="722">
        <v>16</v>
      </c>
      <c r="N116" s="44">
        <f t="shared" si="76"/>
        <v>1323.103448275863</v>
      </c>
      <c r="O116" s="47">
        <f t="shared" si="77"/>
        <v>82.693965517241438</v>
      </c>
      <c r="P116" s="48">
        <f t="shared" si="72"/>
        <v>0</v>
      </c>
      <c r="Q116" s="49">
        <f t="shared" si="73"/>
        <v>-11.056034482758562</v>
      </c>
      <c r="R116" s="723">
        <f t="shared" si="74"/>
        <v>0.88206896551724201</v>
      </c>
      <c r="S116" s="885"/>
      <c r="T116" s="226">
        <v>0.8868055555555554</v>
      </c>
      <c r="U116" s="226">
        <v>0.92708333333333315</v>
      </c>
      <c r="V116" s="227">
        <v>23</v>
      </c>
      <c r="W116" s="716">
        <f t="shared" si="70"/>
        <v>57.999999999999957</v>
      </c>
      <c r="X116" s="216">
        <v>0.875</v>
      </c>
      <c r="Y116" s="216">
        <v>0.88611111111111107</v>
      </c>
      <c r="Z116" s="217"/>
      <c r="AA116" s="217"/>
      <c r="AB116" s="879"/>
      <c r="AC116" s="879"/>
      <c r="AD116" s="221"/>
      <c r="AE116" s="221"/>
      <c r="AF116" s="48">
        <f t="shared" si="61"/>
        <v>-176.896551724137</v>
      </c>
      <c r="AG116" s="125">
        <f t="shared" si="62"/>
        <v>0.88206896551724201</v>
      </c>
      <c r="AH116" s="878"/>
    </row>
    <row r="117" spans="1:34" s="218" customFormat="1" ht="19.2" customHeight="1">
      <c r="A117" s="897"/>
      <c r="B117" s="719" t="s">
        <v>132</v>
      </c>
      <c r="C117" s="55"/>
      <c r="D117" s="82" t="s">
        <v>199</v>
      </c>
      <c r="E117" s="83"/>
      <c r="F117" s="355">
        <v>58.17</v>
      </c>
      <c r="G117" s="229">
        <v>1237</v>
      </c>
      <c r="H117" s="45">
        <f t="shared" si="75"/>
        <v>71956.290000000008</v>
      </c>
      <c r="I117" s="733"/>
      <c r="J117" s="46">
        <v>16</v>
      </c>
      <c r="K117" s="44">
        <v>1636</v>
      </c>
      <c r="L117" s="47">
        <v>102.25</v>
      </c>
      <c r="M117" s="722">
        <v>16</v>
      </c>
      <c r="N117" s="44">
        <f t="shared" si="76"/>
        <v>1374.4444444444453</v>
      </c>
      <c r="O117" s="47">
        <f t="shared" si="77"/>
        <v>85.902777777777828</v>
      </c>
      <c r="P117" s="48">
        <f t="shared" si="72"/>
        <v>0</v>
      </c>
      <c r="Q117" s="49">
        <f t="shared" si="73"/>
        <v>-16.347222222222172</v>
      </c>
      <c r="R117" s="723">
        <f t="shared" si="74"/>
        <v>0.84012496604183695</v>
      </c>
      <c r="S117" s="885"/>
      <c r="T117" s="226">
        <v>0.93194444444444424</v>
      </c>
      <c r="U117" s="226">
        <v>0.96944444444444422</v>
      </c>
      <c r="V117" s="227">
        <v>7</v>
      </c>
      <c r="W117" s="716">
        <f t="shared" si="70"/>
        <v>53.999999999999972</v>
      </c>
      <c r="X117" s="216"/>
      <c r="Y117" s="216"/>
      <c r="Z117" s="217"/>
      <c r="AA117" s="217"/>
      <c r="AB117" s="879"/>
      <c r="AC117" s="879"/>
      <c r="AD117" s="221"/>
      <c r="AE117" s="221"/>
      <c r="AF117" s="48">
        <f t="shared" si="61"/>
        <v>-261.55555555555475</v>
      </c>
      <c r="AG117" s="125">
        <f t="shared" si="62"/>
        <v>0.84012496604183695</v>
      </c>
      <c r="AH117" s="878"/>
    </row>
    <row r="118" spans="1:34" s="218" customFormat="1" ht="19.2" customHeight="1">
      <c r="A118" s="897"/>
      <c r="B118" s="7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33"/>
      <c r="J118" s="46"/>
      <c r="K118" s="44"/>
      <c r="L118" s="47"/>
      <c r="M118" s="722"/>
      <c r="N118" s="44"/>
      <c r="O118" s="47"/>
      <c r="P118" s="48"/>
      <c r="Q118" s="49"/>
      <c r="R118" s="723"/>
      <c r="S118" s="885"/>
      <c r="T118" s="226"/>
      <c r="U118" s="226"/>
      <c r="V118" s="227"/>
      <c r="W118" s="716">
        <f t="shared" si="70"/>
        <v>0</v>
      </c>
      <c r="X118" s="216"/>
      <c r="Y118" s="216"/>
      <c r="Z118" s="217"/>
      <c r="AA118" s="217"/>
      <c r="AB118" s="879"/>
      <c r="AC118" s="879"/>
      <c r="AD118" s="221"/>
      <c r="AE118" s="221"/>
      <c r="AF118" s="48">
        <f t="shared" si="61"/>
        <v>0</v>
      </c>
      <c r="AG118" s="125" t="e">
        <f t="shared" si="62"/>
        <v>#DIV/0!</v>
      </c>
      <c r="AH118" s="878"/>
    </row>
    <row r="119" spans="1:34" s="218" customFormat="1" ht="19.2" customHeight="1">
      <c r="A119" s="897"/>
      <c r="B119" s="7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33"/>
      <c r="J119" s="178"/>
      <c r="K119" s="231"/>
      <c r="L119" s="47"/>
      <c r="M119" s="722"/>
      <c r="N119" s="179"/>
      <c r="O119" s="224"/>
      <c r="P119" s="165"/>
      <c r="Q119" s="49"/>
      <c r="R119" s="723"/>
      <c r="S119" s="885"/>
      <c r="T119" s="226"/>
      <c r="U119" s="226"/>
      <c r="V119" s="227"/>
      <c r="W119" s="716">
        <f t="shared" si="70"/>
        <v>0</v>
      </c>
      <c r="X119" s="216"/>
      <c r="Y119" s="216"/>
      <c r="Z119" s="217"/>
      <c r="AA119" s="217"/>
      <c r="AB119" s="879"/>
      <c r="AC119" s="879"/>
      <c r="AD119" s="221"/>
      <c r="AE119" s="221"/>
      <c r="AF119" s="48">
        <f t="shared" si="61"/>
        <v>0</v>
      </c>
      <c r="AG119" s="125" t="e">
        <f t="shared" si="62"/>
        <v>#DIV/0!</v>
      </c>
      <c r="AH119" s="878"/>
    </row>
    <row r="120" spans="1:34" s="218" customFormat="1" ht="19.2" customHeight="1">
      <c r="A120" s="897"/>
      <c r="B120" s="7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33"/>
      <c r="J120" s="178"/>
      <c r="K120" s="231"/>
      <c r="L120" s="47"/>
      <c r="M120" s="722"/>
      <c r="N120" s="179"/>
      <c r="O120" s="224"/>
      <c r="P120" s="165"/>
      <c r="Q120" s="49"/>
      <c r="R120" s="723"/>
      <c r="S120" s="885"/>
      <c r="T120" s="226"/>
      <c r="U120" s="226"/>
      <c r="V120" s="227"/>
      <c r="W120" s="716">
        <f t="shared" si="70"/>
        <v>0</v>
      </c>
      <c r="X120" s="216"/>
      <c r="Y120" s="216"/>
      <c r="Z120" s="217"/>
      <c r="AA120" s="217"/>
      <c r="AB120" s="879"/>
      <c r="AC120" s="879"/>
      <c r="AD120" s="221"/>
      <c r="AE120" s="221"/>
      <c r="AF120" s="48">
        <f t="shared" si="61"/>
        <v>0</v>
      </c>
      <c r="AG120" s="125" t="e">
        <f t="shared" si="62"/>
        <v>#DIV/0!</v>
      </c>
      <c r="AH120" s="878"/>
    </row>
    <row r="121" spans="1:34" ht="19.2" customHeight="1">
      <c r="A121" s="898"/>
      <c r="B121" s="121">
        <v>0</v>
      </c>
      <c r="C121" s="100" t="s">
        <v>1625</v>
      </c>
      <c r="D121" s="232" t="s">
        <v>1609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J121:O121" si="78">AVERAGE(M109:M120)</f>
        <v>17</v>
      </c>
      <c r="N121" s="202">
        <f t="shared" si="78"/>
        <v>1263.7118553437547</v>
      </c>
      <c r="O121" s="203">
        <f t="shared" si="78"/>
        <v>74.706262487155101</v>
      </c>
      <c r="P121" s="48">
        <f t="shared" ref="P121:P128" si="79">M121-J121</f>
        <v>0</v>
      </c>
      <c r="Q121" s="49">
        <f t="shared" ref="Q121:Q128" si="80">O121-L121</f>
        <v>-10.248712095270463</v>
      </c>
      <c r="R121" s="172">
        <f t="shared" ref="R121:R128" si="81">O121/L121</f>
        <v>0.87936301381237081</v>
      </c>
      <c r="S121" s="893"/>
      <c r="T121" s="50"/>
      <c r="U121" s="50"/>
      <c r="V121" s="44"/>
      <c r="W121" s="71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79"/>
      <c r="AC121" s="879"/>
      <c r="AD121" s="107">
        <f>SUM(AD109:AD120)</f>
        <v>0</v>
      </c>
      <c r="AE121" s="107">
        <f>SUM(AE109:AE120)</f>
        <v>0</v>
      </c>
      <c r="AF121" s="48">
        <f>N121-K121</f>
        <v>-172.51036687846749</v>
      </c>
      <c r="AG121" s="125">
        <f>N121/K121</f>
        <v>0.87988602027648088</v>
      </c>
      <c r="AH121" s="878"/>
    </row>
    <row r="122" spans="1:34" ht="19.2" customHeight="1">
      <c r="A122" s="900" t="s">
        <v>1626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1584</v>
      </c>
      <c r="H122" s="45">
        <f t="shared" ref="H122:H132" si="82">F122*G122</f>
        <v>92933.28</v>
      </c>
      <c r="I122" s="719"/>
      <c r="J122" s="46">
        <v>19</v>
      </c>
      <c r="K122" s="44">
        <v>1440</v>
      </c>
      <c r="L122" s="47">
        <v>75.78947368421052</v>
      </c>
      <c r="M122" s="717">
        <v>19</v>
      </c>
      <c r="N122" s="174">
        <f t="shared" ref="N122:N128" si="83">G122/W122*60</f>
        <v>1357.7142857142844</v>
      </c>
      <c r="O122" s="237">
        <f t="shared" ref="O122:O128" si="84">N122/M122</f>
        <v>71.458646616541287</v>
      </c>
      <c r="P122" s="108">
        <f t="shared" si="79"/>
        <v>0</v>
      </c>
      <c r="Q122" s="182">
        <f t="shared" si="80"/>
        <v>-4.3308270676692331</v>
      </c>
      <c r="R122" s="109">
        <f t="shared" si="81"/>
        <v>0.94285714285714206</v>
      </c>
      <c r="S122" s="894">
        <f>R134</f>
        <v>0.91304881218749145</v>
      </c>
      <c r="T122" s="50">
        <v>0.5</v>
      </c>
      <c r="U122" s="50">
        <v>0.54861111111111116</v>
      </c>
      <c r="V122" s="227">
        <v>5</v>
      </c>
      <c r="W122" s="716">
        <f t="shared" si="70"/>
        <v>70.000000000000071</v>
      </c>
      <c r="X122" s="53"/>
      <c r="Y122" s="53"/>
      <c r="Z122" s="54"/>
      <c r="AA122" s="54"/>
      <c r="AB122" s="879"/>
      <c r="AC122" s="879"/>
      <c r="AD122" s="733"/>
      <c r="AE122" s="733"/>
      <c r="AF122" s="48">
        <f t="shared" si="61"/>
        <v>-82.285714285715585</v>
      </c>
      <c r="AG122" s="723">
        <f t="shared" si="62"/>
        <v>0.94285714285714195</v>
      </c>
      <c r="AH122" s="893">
        <f>AG134</f>
        <v>0.91376061632935512</v>
      </c>
    </row>
    <row r="123" spans="1:34" ht="19.2" customHeight="1">
      <c r="A123" s="900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2120</v>
      </c>
      <c r="H123" s="45">
        <f t="shared" si="82"/>
        <v>126182.40000000001</v>
      </c>
      <c r="I123" s="733"/>
      <c r="J123" s="46">
        <v>21</v>
      </c>
      <c r="K123" s="44">
        <v>1385</v>
      </c>
      <c r="L123" s="47">
        <v>65.952380952380949</v>
      </c>
      <c r="M123" s="722">
        <v>21</v>
      </c>
      <c r="N123" s="57">
        <f t="shared" si="83"/>
        <v>1284.8484848484852</v>
      </c>
      <c r="O123" s="86">
        <f t="shared" si="84"/>
        <v>61.183261183261202</v>
      </c>
      <c r="P123" s="54">
        <f t="shared" si="79"/>
        <v>0</v>
      </c>
      <c r="Q123" s="88">
        <f t="shared" si="80"/>
        <v>-4.7691197691197473</v>
      </c>
      <c r="R123" s="726">
        <f t="shared" si="81"/>
        <v>0.92768843671370782</v>
      </c>
      <c r="S123" s="894"/>
      <c r="T123" s="50">
        <v>0.55347222222222225</v>
      </c>
      <c r="U123" s="50">
        <v>0.62222222222222223</v>
      </c>
      <c r="V123" s="227">
        <v>7</v>
      </c>
      <c r="W123" s="716">
        <f t="shared" si="70"/>
        <v>98.999999999999972</v>
      </c>
      <c r="X123" s="53"/>
      <c r="Y123" s="53"/>
      <c r="Z123" s="54"/>
      <c r="AA123" s="54"/>
      <c r="AB123" s="879"/>
      <c r="AC123" s="879"/>
      <c r="AD123" s="733"/>
      <c r="AE123" s="733"/>
      <c r="AF123" s="48">
        <f t="shared" si="61"/>
        <v>-100.15151515151479</v>
      </c>
      <c r="AG123" s="723">
        <f t="shared" si="62"/>
        <v>0.92768843671370771</v>
      </c>
      <c r="AH123" s="894"/>
    </row>
    <row r="124" spans="1:34" ht="19.2" customHeight="1">
      <c r="A124" s="900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1593.55</v>
      </c>
      <c r="H124" s="45">
        <f t="shared" si="82"/>
        <v>79534.080499999996</v>
      </c>
      <c r="I124" s="238">
        <v>1</v>
      </c>
      <c r="J124" s="46">
        <v>17</v>
      </c>
      <c r="K124" s="44">
        <v>1565</v>
      </c>
      <c r="L124" s="47">
        <v>92.058823529411768</v>
      </c>
      <c r="M124" s="717">
        <v>17</v>
      </c>
      <c r="N124" s="174">
        <f t="shared" si="83"/>
        <v>1427.059701492539</v>
      </c>
      <c r="O124" s="237">
        <f t="shared" si="84"/>
        <v>83.944688323090531</v>
      </c>
      <c r="P124" s="108">
        <f t="shared" si="79"/>
        <v>0</v>
      </c>
      <c r="Q124" s="182">
        <f t="shared" si="80"/>
        <v>-8.1141352063212366</v>
      </c>
      <c r="R124" s="109">
        <f t="shared" si="81"/>
        <v>0.91185923418053605</v>
      </c>
      <c r="S124" s="901"/>
      <c r="T124" s="50">
        <v>0.63749999999999996</v>
      </c>
      <c r="U124" s="50">
        <v>0.68402777777777768</v>
      </c>
      <c r="V124" s="227">
        <v>22</v>
      </c>
      <c r="W124" s="716">
        <f t="shared" si="70"/>
        <v>66.999999999999915</v>
      </c>
      <c r="X124" s="188">
        <v>0.62638888888888888</v>
      </c>
      <c r="Y124" s="188">
        <v>0.63611111111111118</v>
      </c>
      <c r="Z124" s="54"/>
      <c r="AA124" s="54"/>
      <c r="AB124" s="879"/>
      <c r="AC124" s="879"/>
      <c r="AD124" s="733"/>
      <c r="AE124" s="733"/>
      <c r="AF124" s="108">
        <f t="shared" si="61"/>
        <v>-137.94029850746097</v>
      </c>
      <c r="AG124" s="109">
        <f t="shared" si="62"/>
        <v>0.91185923418053616</v>
      </c>
      <c r="AH124" s="894"/>
    </row>
    <row r="125" spans="1:34" ht="19.2" customHeight="1">
      <c r="A125" s="900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1469</v>
      </c>
      <c r="H125" s="45">
        <f t="shared" si="82"/>
        <v>83424.509999999995</v>
      </c>
      <c r="I125" s="719"/>
      <c r="J125" s="46">
        <v>18</v>
      </c>
      <c r="K125" s="44">
        <v>1636</v>
      </c>
      <c r="L125" s="47">
        <v>90.888888888888886</v>
      </c>
      <c r="M125" s="717">
        <v>18</v>
      </c>
      <c r="N125" s="174">
        <f t="shared" si="83"/>
        <v>1469.0000000000014</v>
      </c>
      <c r="O125" s="237">
        <f t="shared" si="84"/>
        <v>81.611111111111185</v>
      </c>
      <c r="P125" s="108">
        <f t="shared" si="79"/>
        <v>0</v>
      </c>
      <c r="Q125" s="182">
        <f t="shared" si="80"/>
        <v>-9.2777777777777004</v>
      </c>
      <c r="R125" s="109">
        <f t="shared" si="81"/>
        <v>0.89792176039119886</v>
      </c>
      <c r="S125" s="901"/>
      <c r="T125" s="50">
        <v>0.72430555555555542</v>
      </c>
      <c r="U125" s="50">
        <v>0.76597222222222205</v>
      </c>
      <c r="V125" s="227">
        <v>5</v>
      </c>
      <c r="W125" s="716">
        <f t="shared" si="70"/>
        <v>59.999999999999943</v>
      </c>
      <c r="X125" s="64"/>
      <c r="Y125" s="64"/>
      <c r="Z125" s="54"/>
      <c r="AA125" s="54"/>
      <c r="AB125" s="879"/>
      <c r="AC125" s="879"/>
      <c r="AD125" s="733"/>
      <c r="AE125" s="733"/>
      <c r="AF125" s="48">
        <f t="shared" si="61"/>
        <v>-166.99999999999864</v>
      </c>
      <c r="AG125" s="723">
        <f t="shared" si="62"/>
        <v>0.89792176039119886</v>
      </c>
      <c r="AH125" s="895"/>
    </row>
    <row r="126" spans="1:34" ht="19.2" customHeight="1">
      <c r="A126" s="900"/>
      <c r="B126" s="130" t="s">
        <v>132</v>
      </c>
      <c r="C126" s="733"/>
      <c r="D126" s="404" t="s">
        <v>85</v>
      </c>
      <c r="E126" s="177"/>
      <c r="F126" s="355">
        <v>56.87</v>
      </c>
      <c r="G126" s="57">
        <v>1114</v>
      </c>
      <c r="H126" s="45">
        <f t="shared" si="82"/>
        <v>63353.18</v>
      </c>
      <c r="I126" s="733"/>
      <c r="J126" s="46">
        <v>18</v>
      </c>
      <c r="K126" s="44">
        <v>1636</v>
      </c>
      <c r="L126" s="47">
        <v>90.888888888888886</v>
      </c>
      <c r="M126" s="722">
        <v>18</v>
      </c>
      <c r="N126" s="57">
        <f t="shared" si="83"/>
        <v>1422.1276595744685</v>
      </c>
      <c r="O126" s="86">
        <f t="shared" si="84"/>
        <v>79.007092198581574</v>
      </c>
      <c r="P126" s="54">
        <f t="shared" si="79"/>
        <v>0</v>
      </c>
      <c r="Q126" s="88">
        <f t="shared" si="80"/>
        <v>-11.881796690307311</v>
      </c>
      <c r="R126" s="726">
        <f t="shared" si="81"/>
        <v>0.86927118555896599</v>
      </c>
      <c r="S126" s="901"/>
      <c r="T126" s="50">
        <v>0.77083333333333315</v>
      </c>
      <c r="U126" s="50">
        <v>0.80347222222222203</v>
      </c>
      <c r="V126" s="227">
        <v>7</v>
      </c>
      <c r="W126" s="716">
        <f t="shared" si="70"/>
        <v>46.999999999999993</v>
      </c>
      <c r="X126" s="64"/>
      <c r="Y126" s="64"/>
      <c r="Z126" s="54"/>
      <c r="AA126" s="54"/>
      <c r="AB126" s="879"/>
      <c r="AC126" s="879"/>
      <c r="AD126" s="733"/>
      <c r="AE126" s="733"/>
      <c r="AF126" s="108">
        <f t="shared" si="61"/>
        <v>-213.87234042553155</v>
      </c>
      <c r="AG126" s="109">
        <f t="shared" si="62"/>
        <v>0.8692711855589661</v>
      </c>
      <c r="AH126" s="895"/>
    </row>
    <row r="127" spans="1:34" ht="19.2" customHeight="1">
      <c r="A127" s="900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1401</v>
      </c>
      <c r="H127" s="45">
        <f t="shared" si="82"/>
        <v>66687.600000000006</v>
      </c>
      <c r="I127" s="221"/>
      <c r="J127" s="46">
        <v>19</v>
      </c>
      <c r="K127" s="44">
        <v>1440</v>
      </c>
      <c r="L127" s="47">
        <v>75.78947368421052</v>
      </c>
      <c r="M127" s="717">
        <v>19</v>
      </c>
      <c r="N127" s="57">
        <f t="shared" si="83"/>
        <v>1334.2857142857158</v>
      </c>
      <c r="O127" s="86">
        <f t="shared" si="84"/>
        <v>70.225563909774522</v>
      </c>
      <c r="P127" s="54">
        <f t="shared" si="79"/>
        <v>0</v>
      </c>
      <c r="Q127" s="88">
        <f t="shared" si="80"/>
        <v>-5.5639097744359987</v>
      </c>
      <c r="R127" s="726">
        <f t="shared" si="81"/>
        <v>0.92658730158730274</v>
      </c>
      <c r="S127" s="901"/>
      <c r="T127" s="50">
        <v>0.80833333333333313</v>
      </c>
      <c r="U127" s="50">
        <v>0.85208333333333308</v>
      </c>
      <c r="V127" s="719">
        <v>7</v>
      </c>
      <c r="W127" s="716">
        <f t="shared" si="70"/>
        <v>62.999999999999936</v>
      </c>
      <c r="X127" s="64"/>
      <c r="Y127" s="64"/>
      <c r="Z127" s="54"/>
      <c r="AA127" s="54"/>
      <c r="AB127" s="879"/>
      <c r="AC127" s="879"/>
      <c r="AD127" s="733"/>
      <c r="AE127" s="733"/>
      <c r="AF127" s="108">
        <f t="shared" si="61"/>
        <v>-105.71428571428419</v>
      </c>
      <c r="AG127" s="109">
        <f t="shared" si="62"/>
        <v>0.92658730158730263</v>
      </c>
      <c r="AH127" s="895"/>
    </row>
    <row r="128" spans="1:34" ht="19.2" customHeight="1">
      <c r="A128" s="900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3902</v>
      </c>
      <c r="H128" s="45">
        <f t="shared" si="82"/>
        <v>223584.59999999998</v>
      </c>
      <c r="I128" s="733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1337.8285714285687</v>
      </c>
      <c r="O128" s="86">
        <f t="shared" si="84"/>
        <v>70.412030075187829</v>
      </c>
      <c r="P128" s="54">
        <f t="shared" si="79"/>
        <v>0</v>
      </c>
      <c r="Q128" s="88">
        <f t="shared" si="80"/>
        <v>-5.3774436090226914</v>
      </c>
      <c r="R128" s="726">
        <f t="shared" si="81"/>
        <v>0.92904761904761723</v>
      </c>
      <c r="S128" s="901"/>
      <c r="T128" s="50">
        <v>0.86805555555555536</v>
      </c>
      <c r="U128" s="50">
        <v>0.98958333333333337</v>
      </c>
      <c r="V128" s="719">
        <v>23</v>
      </c>
      <c r="W128" s="716">
        <f t="shared" si="70"/>
        <v>175.00000000000034</v>
      </c>
      <c r="X128" s="64">
        <v>0.8569444444444444</v>
      </c>
      <c r="Y128" s="64">
        <v>0.8666666666666667</v>
      </c>
      <c r="Z128" s="54"/>
      <c r="AA128" s="54"/>
      <c r="AB128" s="879"/>
      <c r="AC128" s="879"/>
      <c r="AD128" s="733">
        <v>1</v>
      </c>
      <c r="AE128" s="733"/>
      <c r="AF128" s="48">
        <f t="shared" si="61"/>
        <v>-102.17142857143131</v>
      </c>
      <c r="AG128" s="723">
        <f t="shared" si="62"/>
        <v>0.92904761904761712</v>
      </c>
      <c r="AH128" s="895"/>
    </row>
    <row r="129" spans="1:34" ht="19.2" customHeight="1">
      <c r="A129" s="900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33"/>
      <c r="J129" s="46"/>
      <c r="K129" s="44"/>
      <c r="L129" s="47"/>
      <c r="M129" s="87"/>
      <c r="N129" s="57"/>
      <c r="O129" s="86"/>
      <c r="P129" s="54"/>
      <c r="Q129" s="88"/>
      <c r="R129" s="726"/>
      <c r="S129" s="901"/>
      <c r="T129" s="50"/>
      <c r="U129" s="50"/>
      <c r="V129" s="719"/>
      <c r="W129" s="716">
        <f t="shared" si="70"/>
        <v>0</v>
      </c>
      <c r="X129" s="64"/>
      <c r="Y129" s="64"/>
      <c r="Z129" s="54"/>
      <c r="AA129" s="54"/>
      <c r="AB129" s="879"/>
      <c r="AC129" s="879"/>
      <c r="AD129" s="733"/>
      <c r="AE129" s="733"/>
      <c r="AF129" s="108">
        <f t="shared" si="61"/>
        <v>0</v>
      </c>
      <c r="AG129" s="109" t="e">
        <f t="shared" si="62"/>
        <v>#DIV/0!</v>
      </c>
      <c r="AH129" s="895"/>
    </row>
    <row r="130" spans="1:34" ht="19.2" customHeight="1">
      <c r="A130" s="900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33"/>
      <c r="J130" s="46"/>
      <c r="K130" s="44"/>
      <c r="L130" s="47"/>
      <c r="M130" s="722"/>
      <c r="N130" s="57"/>
      <c r="O130" s="86"/>
      <c r="P130" s="54"/>
      <c r="Q130" s="88"/>
      <c r="R130" s="726"/>
      <c r="S130" s="901"/>
      <c r="T130" s="50"/>
      <c r="U130" s="50"/>
      <c r="V130" s="719"/>
      <c r="W130" s="716">
        <f t="shared" si="70"/>
        <v>0</v>
      </c>
      <c r="X130" s="64"/>
      <c r="Y130" s="64"/>
      <c r="Z130" s="54"/>
      <c r="AA130" s="54"/>
      <c r="AB130" s="879"/>
      <c r="AC130" s="879"/>
      <c r="AD130" s="733"/>
      <c r="AE130" s="733"/>
      <c r="AF130" s="108">
        <f t="shared" si="61"/>
        <v>0</v>
      </c>
      <c r="AG130" s="109" t="e">
        <f t="shared" si="62"/>
        <v>#DIV/0!</v>
      </c>
      <c r="AH130" s="895"/>
    </row>
    <row r="131" spans="1:34" ht="19.2" customHeight="1">
      <c r="A131" s="900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6"/>
      <c r="S131" s="901"/>
      <c r="T131" s="50"/>
      <c r="U131" s="50"/>
      <c r="V131" s="719"/>
      <c r="W131" s="716">
        <f t="shared" si="70"/>
        <v>0</v>
      </c>
      <c r="X131" s="64"/>
      <c r="Y131" s="64"/>
      <c r="Z131" s="54"/>
      <c r="AA131" s="54"/>
      <c r="AB131" s="879"/>
      <c r="AC131" s="879"/>
      <c r="AD131" s="733"/>
      <c r="AE131" s="733"/>
      <c r="AF131" s="48">
        <f t="shared" si="61"/>
        <v>0</v>
      </c>
      <c r="AG131" s="723" t="e">
        <f t="shared" si="62"/>
        <v>#DIV/0!</v>
      </c>
      <c r="AH131" s="895"/>
    </row>
    <row r="132" spans="1:34" ht="19.2" customHeight="1">
      <c r="A132" s="900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33"/>
      <c r="J132" s="87"/>
      <c r="K132" s="57"/>
      <c r="L132" s="86"/>
      <c r="M132" s="722"/>
      <c r="N132" s="57"/>
      <c r="O132" s="86"/>
      <c r="P132" s="54"/>
      <c r="Q132" s="88"/>
      <c r="R132" s="726"/>
      <c r="S132" s="901"/>
      <c r="T132" s="50"/>
      <c r="U132" s="50"/>
      <c r="V132" s="719"/>
      <c r="W132" s="716">
        <f t="shared" si="70"/>
        <v>0</v>
      </c>
      <c r="X132" s="64"/>
      <c r="Y132" s="64"/>
      <c r="Z132" s="54"/>
      <c r="AA132" s="54"/>
      <c r="AB132" s="879"/>
      <c r="AC132" s="879"/>
      <c r="AD132" s="733"/>
      <c r="AE132" s="733"/>
      <c r="AF132" s="65"/>
      <c r="AG132" s="724"/>
      <c r="AH132" s="895"/>
    </row>
    <row r="133" spans="1:34" ht="19.2" customHeight="1">
      <c r="A133" s="900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33"/>
      <c r="J133" s="87"/>
      <c r="K133" s="57"/>
      <c r="L133" s="86"/>
      <c r="M133" s="722"/>
      <c r="N133" s="57"/>
      <c r="O133" s="86"/>
      <c r="P133" s="54"/>
      <c r="Q133" s="88"/>
      <c r="R133" s="726"/>
      <c r="S133" s="901"/>
      <c r="T133" s="50"/>
      <c r="U133" s="50"/>
      <c r="V133" s="719"/>
      <c r="W133" s="239">
        <f t="shared" si="70"/>
        <v>0</v>
      </c>
      <c r="X133" s="64"/>
      <c r="Y133" s="64"/>
      <c r="Z133" s="54"/>
      <c r="AA133" s="54"/>
      <c r="AB133" s="879"/>
      <c r="AC133" s="879"/>
      <c r="AD133" s="733"/>
      <c r="AE133" s="733"/>
      <c r="AF133" s="65"/>
      <c r="AG133" s="724"/>
      <c r="AH133" s="895"/>
    </row>
    <row r="134" spans="1:34" ht="19.2" customHeight="1">
      <c r="A134" s="900"/>
      <c r="B134" s="168">
        <v>0</v>
      </c>
      <c r="C134" s="100" t="s">
        <v>1628</v>
      </c>
      <c r="D134" s="875" t="s">
        <v>1609</v>
      </c>
      <c r="E134" s="875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J134:O134" si="85">AVERAGE(M122:M133)</f>
        <v>18.714285714285715</v>
      </c>
      <c r="N134" s="242">
        <f t="shared" si="85"/>
        <v>1376.1234881920088</v>
      </c>
      <c r="O134" s="243">
        <f t="shared" si="85"/>
        <v>73.977484773935444</v>
      </c>
      <c r="P134" s="51">
        <f t="shared" ref="P134:P144" si="86">M134-J134</f>
        <v>0</v>
      </c>
      <c r="Q134" s="139">
        <f t="shared" ref="Q134:Q144" si="87">O134-L134</f>
        <v>-7.0450014135219874</v>
      </c>
      <c r="R134" s="244">
        <f t="shared" ref="R134:R144" si="88">O134/L134</f>
        <v>0.91304881218749145</v>
      </c>
      <c r="S134" s="894"/>
      <c r="T134" s="50"/>
      <c r="U134" s="50"/>
      <c r="V134" s="719"/>
      <c r="W134" s="719"/>
      <c r="X134" s="53"/>
      <c r="Y134" s="53"/>
      <c r="Z134" s="106">
        <f>SUM(Z122:Z133)</f>
        <v>0</v>
      </c>
      <c r="AA134" s="106">
        <f>SUM(AA122:AA133)</f>
        <v>0</v>
      </c>
      <c r="AB134" s="879"/>
      <c r="AC134" s="879"/>
      <c r="AD134" s="107">
        <f>SUM(AD122:AD133)</f>
        <v>1</v>
      </c>
      <c r="AE134" s="107">
        <f>SUM(AE122:AE133)</f>
        <v>0</v>
      </c>
      <c r="AF134" s="48">
        <f t="shared" si="61"/>
        <v>-129.87651180799116</v>
      </c>
      <c r="AG134" s="723">
        <f t="shared" si="62"/>
        <v>0.91376061632935512</v>
      </c>
      <c r="AH134" s="895"/>
    </row>
    <row r="135" spans="1:34" ht="19.2" customHeight="1">
      <c r="A135" s="881" t="s">
        <v>1629</v>
      </c>
      <c r="B135" s="719" t="s">
        <v>132</v>
      </c>
      <c r="C135" s="733"/>
      <c r="D135" s="82" t="s">
        <v>144</v>
      </c>
      <c r="E135" s="83"/>
      <c r="F135" s="355">
        <v>54.09</v>
      </c>
      <c r="G135" s="57">
        <v>2344</v>
      </c>
      <c r="H135" s="245">
        <f t="shared" ref="H135:H146" si="89">F135*G135</f>
        <v>126786.96</v>
      </c>
      <c r="I135" s="733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1420.6060606060601</v>
      </c>
      <c r="O135" s="115">
        <f t="shared" ref="O135:O144" si="91">N135/M135</f>
        <v>88.787878787878753</v>
      </c>
      <c r="P135" s="54">
        <f t="shared" si="86"/>
        <v>0</v>
      </c>
      <c r="Q135" s="88">
        <f t="shared" si="87"/>
        <v>-4.9621212121212466</v>
      </c>
      <c r="R135" s="726">
        <f t="shared" si="88"/>
        <v>0.94707070707070673</v>
      </c>
      <c r="S135" s="885">
        <f>R147</f>
        <v>0.91548251098560873</v>
      </c>
      <c r="T135" s="246">
        <v>0.45833333333333331</v>
      </c>
      <c r="U135" s="50">
        <v>0.52708333333333335</v>
      </c>
      <c r="V135" s="142">
        <v>5</v>
      </c>
      <c r="W135" s="247">
        <f t="shared" ref="W135:W147" si="92">(U135-T135)*24*60</f>
        <v>99.000000000000043</v>
      </c>
      <c r="X135" s="53"/>
      <c r="Y135" s="53"/>
      <c r="Z135" s="54"/>
      <c r="AA135" s="54"/>
      <c r="AB135" s="879"/>
      <c r="AC135" s="879"/>
      <c r="AD135" s="733"/>
      <c r="AE135" s="733"/>
      <c r="AF135" s="116">
        <f t="shared" si="61"/>
        <v>-79.393939393939945</v>
      </c>
      <c r="AG135" s="120">
        <f t="shared" si="62"/>
        <v>0.94707070707070673</v>
      </c>
      <c r="AH135" s="878">
        <f>AG147</f>
        <v>0.92275939887689562</v>
      </c>
    </row>
    <row r="136" spans="1:34" ht="19.2" customHeight="1">
      <c r="A136" s="882"/>
      <c r="B136" s="719" t="s">
        <v>132</v>
      </c>
      <c r="C136" s="733"/>
      <c r="D136" s="82" t="s">
        <v>78</v>
      </c>
      <c r="E136" s="83"/>
      <c r="F136" s="355">
        <v>57.734999999999999</v>
      </c>
      <c r="G136" s="57">
        <v>1916</v>
      </c>
      <c r="H136" s="84">
        <f t="shared" si="89"/>
        <v>110620.26</v>
      </c>
      <c r="I136" s="733"/>
      <c r="J136" s="46">
        <v>16</v>
      </c>
      <c r="K136" s="57">
        <v>1565</v>
      </c>
      <c r="L136" s="86">
        <v>97.8125</v>
      </c>
      <c r="M136" s="722">
        <v>16</v>
      </c>
      <c r="N136" s="57">
        <f t="shared" si="90"/>
        <v>1401.9512195121945</v>
      </c>
      <c r="O136" s="86">
        <f t="shared" si="91"/>
        <v>87.621951219512155</v>
      </c>
      <c r="P136" s="54">
        <f t="shared" si="86"/>
        <v>0</v>
      </c>
      <c r="Q136" s="88">
        <f t="shared" si="87"/>
        <v>-10.190548780487845</v>
      </c>
      <c r="R136" s="726">
        <f t="shared" si="88"/>
        <v>0.89581547572664189</v>
      </c>
      <c r="S136" s="885"/>
      <c r="T136" s="246">
        <v>0.53194444444444444</v>
      </c>
      <c r="U136" s="50">
        <v>0.58888888888888891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879"/>
      <c r="AC136" s="879"/>
      <c r="AD136" s="733"/>
      <c r="AE136" s="733"/>
      <c r="AF136" s="48">
        <f t="shared" si="61"/>
        <v>-163.04878048780552</v>
      </c>
      <c r="AG136" s="125">
        <f t="shared" si="62"/>
        <v>0.89581547572664189</v>
      </c>
      <c r="AH136" s="878"/>
    </row>
    <row r="137" spans="1:34" ht="19.2" customHeight="1">
      <c r="A137" s="882"/>
      <c r="B137" s="719" t="s">
        <v>132</v>
      </c>
      <c r="C137" s="733"/>
      <c r="D137" s="82" t="s">
        <v>175</v>
      </c>
      <c r="E137" s="83"/>
      <c r="F137" s="355">
        <v>50.67</v>
      </c>
      <c r="G137" s="209">
        <v>1702</v>
      </c>
      <c r="H137" s="84">
        <f t="shared" si="89"/>
        <v>86240.34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1398.90410958904</v>
      </c>
      <c r="O137" s="86">
        <f t="shared" si="91"/>
        <v>77.716894977168892</v>
      </c>
      <c r="P137" s="54">
        <f t="shared" si="86"/>
        <v>0</v>
      </c>
      <c r="Q137" s="88">
        <f t="shared" si="87"/>
        <v>-5.6164383561644371</v>
      </c>
      <c r="R137" s="726">
        <f t="shared" si="88"/>
        <v>0.9326027397260267</v>
      </c>
      <c r="S137" s="885"/>
      <c r="T137" s="50">
        <v>0.60416666666666663</v>
      </c>
      <c r="U137" s="50">
        <v>0.65486111111111112</v>
      </c>
      <c r="V137" s="249">
        <v>22</v>
      </c>
      <c r="W137" s="247">
        <f t="shared" si="92"/>
        <v>73.000000000000057</v>
      </c>
      <c r="X137" s="53">
        <v>0.59305555555555556</v>
      </c>
      <c r="Y137" s="53">
        <v>0.60277777777777775</v>
      </c>
      <c r="Z137" s="54"/>
      <c r="AA137" s="54"/>
      <c r="AB137" s="879"/>
      <c r="AC137" s="879"/>
      <c r="AD137" s="733"/>
      <c r="AE137" s="733"/>
      <c r="AF137" s="48">
        <f t="shared" si="61"/>
        <v>-101.09589041096001</v>
      </c>
      <c r="AG137" s="125">
        <f t="shared" si="62"/>
        <v>0.9326027397260267</v>
      </c>
      <c r="AH137" s="878"/>
    </row>
    <row r="138" spans="1:34" ht="19.2" customHeight="1">
      <c r="A138" s="882"/>
      <c r="B138" s="719" t="s">
        <v>132</v>
      </c>
      <c r="C138" s="223"/>
      <c r="D138" s="82" t="s">
        <v>202</v>
      </c>
      <c r="E138" s="83"/>
      <c r="F138" s="355">
        <v>53.27</v>
      </c>
      <c r="G138" s="57">
        <v>1631</v>
      </c>
      <c r="H138" s="84">
        <f t="shared" si="89"/>
        <v>86883.37000000001</v>
      </c>
      <c r="I138" s="733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1418.2608695652159</v>
      </c>
      <c r="O138" s="86">
        <f t="shared" si="91"/>
        <v>88.641304347825994</v>
      </c>
      <c r="P138" s="54">
        <f t="shared" si="86"/>
        <v>0</v>
      </c>
      <c r="Q138" s="88">
        <f t="shared" si="87"/>
        <v>-5.1086956521740063</v>
      </c>
      <c r="R138" s="732">
        <f t="shared" si="88"/>
        <v>0.94550724637681061</v>
      </c>
      <c r="S138" s="885"/>
      <c r="T138" s="50">
        <v>0.65972222222222221</v>
      </c>
      <c r="U138" s="50">
        <v>0.70763888888888893</v>
      </c>
      <c r="V138" s="249">
        <v>7</v>
      </c>
      <c r="W138" s="247">
        <f t="shared" si="92"/>
        <v>69.000000000000071</v>
      </c>
      <c r="X138" s="53"/>
      <c r="Y138" s="53"/>
      <c r="Z138" s="54"/>
      <c r="AA138" s="54"/>
      <c r="AB138" s="879"/>
      <c r="AC138" s="879"/>
      <c r="AD138" s="733"/>
      <c r="AE138" s="733"/>
      <c r="AF138" s="48">
        <f t="shared" si="61"/>
        <v>-81.739130434784101</v>
      </c>
      <c r="AG138" s="125">
        <f t="shared" si="62"/>
        <v>0.94550724637681061</v>
      </c>
      <c r="AH138" s="878"/>
    </row>
    <row r="139" spans="1:34" ht="19.2" customHeight="1">
      <c r="A139" s="882"/>
      <c r="B139" s="719" t="s">
        <v>132</v>
      </c>
      <c r="C139" s="729"/>
      <c r="D139" s="42" t="s">
        <v>88</v>
      </c>
      <c r="E139" s="43"/>
      <c r="F139" s="355">
        <v>50.98</v>
      </c>
      <c r="G139" s="57">
        <v>1429</v>
      </c>
      <c r="H139" s="84">
        <f t="shared" si="89"/>
        <v>72850.42</v>
      </c>
      <c r="I139" s="73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1319.0769230769247</v>
      </c>
      <c r="O139" s="86">
        <f t="shared" si="91"/>
        <v>65.953846153846229</v>
      </c>
      <c r="P139" s="54">
        <f t="shared" si="86"/>
        <v>0</v>
      </c>
      <c r="Q139" s="88">
        <f t="shared" si="87"/>
        <v>-6.0461538461537714</v>
      </c>
      <c r="R139" s="726">
        <f t="shared" si="88"/>
        <v>0.9160256410256421</v>
      </c>
      <c r="S139" s="885"/>
      <c r="T139" s="50">
        <v>0.74791666666666667</v>
      </c>
      <c r="U139" s="50">
        <v>0.79305555555555551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879"/>
      <c r="AC139" s="879"/>
      <c r="AD139" s="733"/>
      <c r="AE139" s="733"/>
      <c r="AF139" s="48">
        <f t="shared" si="61"/>
        <v>-120.92307692307531</v>
      </c>
      <c r="AG139" s="125">
        <f t="shared" si="62"/>
        <v>0.9160256410256421</v>
      </c>
      <c r="AH139" s="878"/>
    </row>
    <row r="140" spans="1:34" ht="19.2" customHeight="1">
      <c r="A140" s="883"/>
      <c r="B140" s="719" t="s">
        <v>132</v>
      </c>
      <c r="C140" s="729"/>
      <c r="D140" s="251" t="s">
        <v>87</v>
      </c>
      <c r="E140" s="83"/>
      <c r="F140" s="355">
        <v>50.67</v>
      </c>
      <c r="G140" s="57">
        <v>913</v>
      </c>
      <c r="H140" s="84">
        <f t="shared" si="89"/>
        <v>46261.71</v>
      </c>
      <c r="I140" s="73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1404.6153846153838</v>
      </c>
      <c r="O140" s="86">
        <f t="shared" si="91"/>
        <v>82.62443438914022</v>
      </c>
      <c r="P140" s="54">
        <f t="shared" si="86"/>
        <v>0</v>
      </c>
      <c r="Q140" s="88">
        <f t="shared" si="87"/>
        <v>-5.6108597285068385</v>
      </c>
      <c r="R140" s="726">
        <f t="shared" si="88"/>
        <v>0.93641025641025588</v>
      </c>
      <c r="S140" s="886"/>
      <c r="T140" s="63">
        <v>0.79791666666666661</v>
      </c>
      <c r="U140" s="252">
        <v>0.82499999999999996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879"/>
      <c r="AC140" s="879"/>
      <c r="AD140" s="733"/>
      <c r="AE140" s="733"/>
      <c r="AF140" s="48">
        <f t="shared" si="61"/>
        <v>-95.384615384616154</v>
      </c>
      <c r="AG140" s="125">
        <f t="shared" si="62"/>
        <v>0.93641025641025588</v>
      </c>
      <c r="AH140" s="878"/>
    </row>
    <row r="141" spans="1:34" ht="19.2" customHeight="1">
      <c r="A141" s="883"/>
      <c r="B141" s="719" t="s">
        <v>132</v>
      </c>
      <c r="C141" s="729"/>
      <c r="D141" s="42" t="s">
        <v>89</v>
      </c>
      <c r="E141" s="254"/>
      <c r="F141" s="355">
        <v>50.92</v>
      </c>
      <c r="G141" s="57">
        <v>1841</v>
      </c>
      <c r="H141" s="84">
        <f t="shared" si="89"/>
        <v>93743.72</v>
      </c>
      <c r="I141" s="73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1363.7037037037032</v>
      </c>
      <c r="O141" s="86">
        <f t="shared" si="91"/>
        <v>71.773879142300174</v>
      </c>
      <c r="P141" s="54">
        <f t="shared" si="86"/>
        <v>0</v>
      </c>
      <c r="Q141" s="88">
        <f t="shared" si="87"/>
        <v>-4.015594541910346</v>
      </c>
      <c r="R141" s="726">
        <f t="shared" si="88"/>
        <v>0.94701646090534963</v>
      </c>
      <c r="S141" s="886"/>
      <c r="T141" s="63">
        <v>0.83958333333333324</v>
      </c>
      <c r="U141" s="252">
        <v>0.89583333333333326</v>
      </c>
      <c r="V141" s="55">
        <v>21</v>
      </c>
      <c r="W141" s="247">
        <f t="shared" si="92"/>
        <v>81.000000000000028</v>
      </c>
      <c r="X141" s="53">
        <v>0.82916666666666661</v>
      </c>
      <c r="Y141" s="53">
        <v>0.83888888888888891</v>
      </c>
      <c r="Z141" s="54"/>
      <c r="AA141" s="54"/>
      <c r="AB141" s="879"/>
      <c r="AC141" s="879"/>
      <c r="AD141" s="733"/>
      <c r="AE141" s="733"/>
      <c r="AF141" s="48">
        <f t="shared" si="61"/>
        <v>-76.296296296296759</v>
      </c>
      <c r="AG141" s="125">
        <f t="shared" si="62"/>
        <v>0.94701646090534952</v>
      </c>
      <c r="AH141" s="878"/>
    </row>
    <row r="142" spans="1:34" ht="19.2" customHeight="1">
      <c r="A142" s="883"/>
      <c r="B142" s="719" t="s">
        <v>132</v>
      </c>
      <c r="C142" s="729"/>
      <c r="D142" s="42" t="s">
        <v>187</v>
      </c>
      <c r="E142" s="254"/>
      <c r="F142" s="355">
        <v>52.86</v>
      </c>
      <c r="G142" s="57">
        <v>752</v>
      </c>
      <c r="H142" s="84">
        <f t="shared" si="89"/>
        <v>39750.720000000001</v>
      </c>
      <c r="I142" s="733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1327.0588235294101</v>
      </c>
      <c r="O142" s="86">
        <f t="shared" si="91"/>
        <v>73.72549019607834</v>
      </c>
      <c r="P142" s="54">
        <f t="shared" si="86"/>
        <v>0</v>
      </c>
      <c r="Q142" s="88">
        <f t="shared" si="87"/>
        <v>-9.6078431372549886</v>
      </c>
      <c r="R142" s="726">
        <f t="shared" si="88"/>
        <v>0.88470588235294012</v>
      </c>
      <c r="S142" s="886"/>
      <c r="T142" s="63">
        <v>0.90069444444444435</v>
      </c>
      <c r="U142" s="252">
        <v>0.92430555555555549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879"/>
      <c r="AC142" s="879"/>
      <c r="AD142" s="733"/>
      <c r="AE142" s="733"/>
      <c r="AF142" s="48">
        <f t="shared" si="61"/>
        <v>-172.94117647058988</v>
      </c>
      <c r="AG142" s="125">
        <f t="shared" si="62"/>
        <v>0.88470588235294012</v>
      </c>
      <c r="AH142" s="878"/>
    </row>
    <row r="143" spans="1:34" ht="19.2" customHeight="1">
      <c r="A143" s="883"/>
      <c r="B143" s="719" t="s">
        <v>132</v>
      </c>
      <c r="C143" s="255"/>
      <c r="D143" s="82" t="s">
        <v>90</v>
      </c>
      <c r="E143" s="83"/>
      <c r="F143" s="355">
        <v>50.67</v>
      </c>
      <c r="G143" s="57">
        <v>834</v>
      </c>
      <c r="H143" s="84">
        <f t="shared" si="89"/>
        <v>42258.78</v>
      </c>
      <c r="I143" s="733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1316.842105263157</v>
      </c>
      <c r="O143" s="86">
        <f t="shared" si="91"/>
        <v>77.461300309597476</v>
      </c>
      <c r="P143" s="54">
        <f t="shared" si="86"/>
        <v>0</v>
      </c>
      <c r="Q143" s="88">
        <f t="shared" si="87"/>
        <v>-7.2445820433436978</v>
      </c>
      <c r="R143" s="726">
        <f t="shared" si="88"/>
        <v>0.91447368421052577</v>
      </c>
      <c r="S143" s="886"/>
      <c r="T143" s="63">
        <v>0.92986111111111103</v>
      </c>
      <c r="U143" s="252">
        <v>0.95624999999999993</v>
      </c>
      <c r="V143" s="55">
        <v>8</v>
      </c>
      <c r="W143" s="247">
        <f t="shared" si="92"/>
        <v>38.000000000000028</v>
      </c>
      <c r="X143" s="53"/>
      <c r="Y143" s="53"/>
      <c r="Z143" s="54"/>
      <c r="AA143" s="54"/>
      <c r="AB143" s="879"/>
      <c r="AC143" s="879"/>
      <c r="AD143" s="733">
        <v>1</v>
      </c>
      <c r="AE143" s="733"/>
      <c r="AF143" s="48">
        <f t="shared" si="61"/>
        <v>-123.15789473684299</v>
      </c>
      <c r="AG143" s="125">
        <f t="shared" si="62"/>
        <v>0.91447368421052566</v>
      </c>
      <c r="AH143" s="878"/>
    </row>
    <row r="144" spans="1:34" ht="19.2" customHeight="1">
      <c r="A144" s="883"/>
      <c r="B144" s="719" t="s">
        <v>132</v>
      </c>
      <c r="C144" s="729"/>
      <c r="D144" s="42" t="s">
        <v>91</v>
      </c>
      <c r="E144" s="254"/>
      <c r="F144" s="355">
        <v>50.49</v>
      </c>
      <c r="G144" s="57">
        <v>1178</v>
      </c>
      <c r="H144" s="84">
        <f t="shared" si="89"/>
        <v>59477.22</v>
      </c>
      <c r="I144" s="733"/>
      <c r="J144" s="46">
        <v>14</v>
      </c>
      <c r="K144" s="44">
        <v>1440</v>
      </c>
      <c r="L144" s="47">
        <v>102.85714285714286</v>
      </c>
      <c r="M144" s="722">
        <v>15</v>
      </c>
      <c r="N144" s="57">
        <f t="shared" si="90"/>
        <v>1308.8888888888896</v>
      </c>
      <c r="O144" s="86">
        <f t="shared" si="91"/>
        <v>87.259259259259309</v>
      </c>
      <c r="P144" s="54">
        <f t="shared" si="86"/>
        <v>1</v>
      </c>
      <c r="Q144" s="88">
        <f t="shared" si="87"/>
        <v>-15.597883597883552</v>
      </c>
      <c r="R144" s="726">
        <f t="shared" si="88"/>
        <v>0.84835390946502098</v>
      </c>
      <c r="S144" s="886"/>
      <c r="T144" s="63">
        <v>0.96111111111111103</v>
      </c>
      <c r="U144" s="252">
        <v>0.99861111111111101</v>
      </c>
      <c r="V144" s="55">
        <v>7</v>
      </c>
      <c r="W144" s="247">
        <f t="shared" si="92"/>
        <v>53.999999999999972</v>
      </c>
      <c r="X144" s="53"/>
      <c r="Y144" s="53"/>
      <c r="Z144" s="54"/>
      <c r="AA144" s="54"/>
      <c r="AB144" s="879"/>
      <c r="AC144" s="879"/>
      <c r="AD144" s="733"/>
      <c r="AE144" s="733"/>
      <c r="AF144" s="48">
        <f t="shared" si="61"/>
        <v>-131.1111111111104</v>
      </c>
      <c r="AG144" s="125">
        <f t="shared" si="62"/>
        <v>0.9089506172839511</v>
      </c>
      <c r="AH144" s="878"/>
    </row>
    <row r="145" spans="1:34" ht="19.2" customHeight="1">
      <c r="A145" s="883"/>
      <c r="B145" s="719">
        <v>0</v>
      </c>
      <c r="C145" s="729"/>
      <c r="D145" s="42"/>
      <c r="E145" s="254"/>
      <c r="F145" s="355" t="s">
        <v>133</v>
      </c>
      <c r="G145" s="57"/>
      <c r="H145" s="84">
        <f t="shared" si="89"/>
        <v>0</v>
      </c>
      <c r="I145" s="733"/>
      <c r="J145" s="87"/>
      <c r="K145" s="57"/>
      <c r="L145" s="86"/>
      <c r="M145" s="722"/>
      <c r="N145" s="57"/>
      <c r="O145" s="86"/>
      <c r="P145" s="54"/>
      <c r="Q145" s="88"/>
      <c r="R145" s="726"/>
      <c r="S145" s="886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879"/>
      <c r="AC145" s="879"/>
      <c r="AD145" s="733"/>
      <c r="AE145" s="733"/>
      <c r="AF145" s="48">
        <f t="shared" si="61"/>
        <v>0</v>
      </c>
      <c r="AG145" s="125" t="e">
        <f t="shared" si="62"/>
        <v>#DIV/0!</v>
      </c>
      <c r="AH145" s="878"/>
    </row>
    <row r="146" spans="1:34" ht="19.2" customHeight="1">
      <c r="A146" s="883"/>
      <c r="B146" s="721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33"/>
      <c r="J146" s="87"/>
      <c r="K146" s="57"/>
      <c r="L146" s="86"/>
      <c r="M146" s="722"/>
      <c r="N146" s="57"/>
      <c r="O146" s="86"/>
      <c r="P146" s="54"/>
      <c r="Q146" s="88"/>
      <c r="R146" s="726"/>
      <c r="S146" s="886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879"/>
      <c r="AC146" s="879"/>
      <c r="AD146" s="733"/>
      <c r="AE146" s="733"/>
      <c r="AF146" s="54"/>
      <c r="AG146" s="726"/>
      <c r="AH146" s="878"/>
    </row>
    <row r="147" spans="1:34" ht="19.2" customHeight="1">
      <c r="A147" s="884"/>
      <c r="B147" s="257">
        <v>0</v>
      </c>
      <c r="C147" s="100" t="s">
        <v>1630</v>
      </c>
      <c r="D147" s="875" t="s">
        <v>1631</v>
      </c>
      <c r="E147" s="875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J147:O147" si="93">AVERAGE(M135:M146)</f>
        <v>17.2</v>
      </c>
      <c r="N147" s="242">
        <f t="shared" si="93"/>
        <v>1367.9908088349978</v>
      </c>
      <c r="O147" s="243">
        <f t="shared" si="93"/>
        <v>80.15662387826076</v>
      </c>
      <c r="P147" s="51">
        <f t="shared" ref="P147:P153" si="94">M147-J147</f>
        <v>9.9999999999997868E-2</v>
      </c>
      <c r="Q147" s="139">
        <f t="shared" ref="Q147:Q153" si="95">O147-L147</f>
        <v>-7.4000720896000729</v>
      </c>
      <c r="R147" s="258">
        <f t="shared" ref="R147:R153" si="96">O147/L147</f>
        <v>0.91548251098560873</v>
      </c>
      <c r="S147" s="887"/>
      <c r="T147" s="63"/>
      <c r="U147" s="63"/>
      <c r="V147" s="55"/>
      <c r="W147" s="71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79"/>
      <c r="AC147" s="879"/>
      <c r="AD147" s="107">
        <f>SUM(AD135:AD146)</f>
        <v>1</v>
      </c>
      <c r="AE147" s="107">
        <f>SUM(AE135:AE146)</f>
        <v>0</v>
      </c>
      <c r="AF147" s="204">
        <f t="shared" si="61"/>
        <v>-114.50919116500222</v>
      </c>
      <c r="AG147" s="259">
        <f t="shared" si="62"/>
        <v>0.92275939887689562</v>
      </c>
      <c r="AH147" s="878"/>
    </row>
    <row r="148" spans="1:34" ht="19.2" customHeight="1">
      <c r="A148" s="890" t="s">
        <v>1632</v>
      </c>
      <c r="B148" s="733" t="s">
        <v>130</v>
      </c>
      <c r="C148" s="121"/>
      <c r="D148" s="173" t="s">
        <v>201</v>
      </c>
      <c r="E148" s="43"/>
      <c r="F148" s="362">
        <v>26.5</v>
      </c>
      <c r="G148" s="57">
        <v>1089.2</v>
      </c>
      <c r="H148" s="84">
        <f t="shared" ref="H148:H172" si="97">F148*G148</f>
        <v>28863.800000000003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1485.2727272727273</v>
      </c>
      <c r="O148" s="47">
        <f t="shared" ref="O148:O153" si="99">N148/M148</f>
        <v>123.77272727272727</v>
      </c>
      <c r="P148" s="48">
        <f t="shared" si="94"/>
        <v>0</v>
      </c>
      <c r="Q148" s="49">
        <f t="shared" si="95"/>
        <v>-42.893939393939391</v>
      </c>
      <c r="R148" s="723">
        <f t="shared" si="96"/>
        <v>0.74263636363636365</v>
      </c>
      <c r="S148" s="891">
        <f>R160</f>
        <v>0.88100895744091445</v>
      </c>
      <c r="T148" s="246">
        <v>0.45833333333333331</v>
      </c>
      <c r="U148" s="50">
        <v>0.48888888888888887</v>
      </c>
      <c r="V148" s="719">
        <v>5</v>
      </c>
      <c r="W148" s="716">
        <f>(U148-T148)*24*60</f>
        <v>44</v>
      </c>
      <c r="X148" s="53"/>
      <c r="Y148" s="53"/>
      <c r="Z148" s="54"/>
      <c r="AA148" s="54"/>
      <c r="AB148" s="879"/>
      <c r="AC148" s="879"/>
      <c r="AD148" s="733"/>
      <c r="AE148" s="733"/>
      <c r="AF148" s="48">
        <f t="shared" si="61"/>
        <v>-514.72727272727275</v>
      </c>
      <c r="AG148" s="125">
        <f t="shared" si="62"/>
        <v>0.74263636363636365</v>
      </c>
      <c r="AH148" s="878">
        <f>AG160</f>
        <v>0.85592859315947145</v>
      </c>
    </row>
    <row r="149" spans="1:34" ht="19.2" customHeight="1">
      <c r="A149" s="890"/>
      <c r="B149" s="733" t="s">
        <v>130</v>
      </c>
      <c r="C149" s="221"/>
      <c r="D149" s="251" t="s">
        <v>207</v>
      </c>
      <c r="E149" s="60"/>
      <c r="F149" s="362">
        <v>55.51</v>
      </c>
      <c r="G149" s="57">
        <v>222</v>
      </c>
      <c r="H149" s="84">
        <f t="shared" si="97"/>
        <v>12323.22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1332.0000000000045</v>
      </c>
      <c r="O149" s="47">
        <f t="shared" si="99"/>
        <v>111.00000000000038</v>
      </c>
      <c r="P149" s="48">
        <f t="shared" si="94"/>
        <v>0</v>
      </c>
      <c r="Q149" s="49">
        <f t="shared" si="95"/>
        <v>-13.999999999999616</v>
      </c>
      <c r="R149" s="723">
        <f t="shared" si="96"/>
        <v>0.88800000000000312</v>
      </c>
      <c r="S149" s="892"/>
      <c r="T149" s="246">
        <v>0.70833333333333337</v>
      </c>
      <c r="U149" s="50">
        <v>0.71527777777777779</v>
      </c>
      <c r="V149" s="719">
        <v>5</v>
      </c>
      <c r="W149" s="716">
        <f t="shared" ref="W149:W159" si="100">(U149-T149)*24*60</f>
        <v>9.9999999999999645</v>
      </c>
      <c r="X149" s="53"/>
      <c r="Y149" s="53"/>
      <c r="Z149" s="54"/>
      <c r="AA149" s="54"/>
      <c r="AB149" s="879"/>
      <c r="AC149" s="879"/>
      <c r="AD149" s="733"/>
      <c r="AE149" s="733"/>
      <c r="AF149" s="48">
        <f t="shared" si="61"/>
        <v>-167.99999999999545</v>
      </c>
      <c r="AG149" s="125">
        <f t="shared" si="62"/>
        <v>0.88800000000000301</v>
      </c>
      <c r="AH149" s="880"/>
    </row>
    <row r="150" spans="1:34" ht="19.2" customHeight="1">
      <c r="A150" s="890"/>
      <c r="B150" s="733" t="s">
        <v>131</v>
      </c>
      <c r="C150" s="221"/>
      <c r="D150" s="176" t="s">
        <v>191</v>
      </c>
      <c r="E150" s="60"/>
      <c r="F150" s="362">
        <v>28.57</v>
      </c>
      <c r="G150" s="57">
        <v>1465</v>
      </c>
      <c r="H150" s="84">
        <f t="shared" si="97"/>
        <v>41855.050000000003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1417.7419354838723</v>
      </c>
      <c r="O150" s="47">
        <f t="shared" si="99"/>
        <v>118.14516129032269</v>
      </c>
      <c r="P150" s="48">
        <f t="shared" si="94"/>
        <v>0</v>
      </c>
      <c r="Q150" s="49">
        <f t="shared" si="95"/>
        <v>-6.8548387096773098</v>
      </c>
      <c r="R150" s="723">
        <f t="shared" si="96"/>
        <v>0.94516129032258156</v>
      </c>
      <c r="S150" s="892"/>
      <c r="T150" s="246">
        <v>0.72013888888888888</v>
      </c>
      <c r="U150" s="50">
        <v>0.7631944444444444</v>
      </c>
      <c r="V150" s="719">
        <v>7</v>
      </c>
      <c r="W150" s="716">
        <f t="shared" si="100"/>
        <v>61.999999999999943</v>
      </c>
      <c r="X150" s="216"/>
      <c r="Y150" s="216"/>
      <c r="Z150" s="217"/>
      <c r="AA150" s="217"/>
      <c r="AB150" s="879"/>
      <c r="AC150" s="879"/>
      <c r="AD150" s="733"/>
      <c r="AE150" s="733"/>
      <c r="AF150" s="48">
        <f t="shared" si="61"/>
        <v>-82.258064516127661</v>
      </c>
      <c r="AG150" s="125">
        <f t="shared" si="62"/>
        <v>0.94516129032258156</v>
      </c>
      <c r="AH150" s="880"/>
    </row>
    <row r="151" spans="1:34" s="218" customFormat="1" ht="19.2" customHeight="1">
      <c r="A151" s="890"/>
      <c r="B151" s="733" t="s">
        <v>131</v>
      </c>
      <c r="C151" s="221"/>
      <c r="D151" s="59" t="s">
        <v>176</v>
      </c>
      <c r="E151" s="60"/>
      <c r="F151" s="362">
        <v>20.420000000000002</v>
      </c>
      <c r="G151" s="57">
        <v>327</v>
      </c>
      <c r="H151" s="84">
        <f t="shared" si="97"/>
        <v>6677.34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1090.0000000000039</v>
      </c>
      <c r="O151" s="47">
        <f t="shared" si="99"/>
        <v>90.833333333333655</v>
      </c>
      <c r="P151" s="48">
        <f t="shared" si="94"/>
        <v>0</v>
      </c>
      <c r="Q151" s="49">
        <f t="shared" si="95"/>
        <v>-34.166666666666345</v>
      </c>
      <c r="R151" s="723">
        <f t="shared" si="96"/>
        <v>0.72666666666666924</v>
      </c>
      <c r="S151" s="892"/>
      <c r="T151" s="246">
        <v>0.76736111111111105</v>
      </c>
      <c r="U151" s="50">
        <v>0.77986111111111101</v>
      </c>
      <c r="V151" s="719">
        <v>6</v>
      </c>
      <c r="W151" s="716">
        <f t="shared" si="100"/>
        <v>17.999999999999936</v>
      </c>
      <c r="X151" s="216"/>
      <c r="Y151" s="216"/>
      <c r="Z151" s="217"/>
      <c r="AA151" s="217"/>
      <c r="AB151" s="879"/>
      <c r="AC151" s="879"/>
      <c r="AD151" s="221"/>
      <c r="AE151" s="221"/>
      <c r="AF151" s="48">
        <f t="shared" si="61"/>
        <v>-409.99999999999613</v>
      </c>
      <c r="AG151" s="125">
        <f t="shared" si="62"/>
        <v>0.72666666666666924</v>
      </c>
      <c r="AH151" s="880"/>
    </row>
    <row r="152" spans="1:34" s="218" customFormat="1" ht="19.2" customHeight="1">
      <c r="A152" s="890"/>
      <c r="B152" s="733" t="s">
        <v>132</v>
      </c>
      <c r="C152" s="221"/>
      <c r="D152" s="59" t="s">
        <v>204</v>
      </c>
      <c r="E152" s="60"/>
      <c r="F152" s="362">
        <v>51.06</v>
      </c>
      <c r="G152" s="57">
        <v>1838</v>
      </c>
      <c r="H152" s="84">
        <f t="shared" si="97"/>
        <v>93848.28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1297.4117647058822</v>
      </c>
      <c r="O152" s="47">
        <f t="shared" si="99"/>
        <v>81.088235294117638</v>
      </c>
      <c r="P152" s="48">
        <f t="shared" si="94"/>
        <v>0</v>
      </c>
      <c r="Q152" s="49">
        <f t="shared" si="95"/>
        <v>-12.661764705882362</v>
      </c>
      <c r="R152" s="723">
        <f t="shared" si="96"/>
        <v>0.8649411764705881</v>
      </c>
      <c r="S152" s="892"/>
      <c r="T152" s="261">
        <v>0.79583333333333317</v>
      </c>
      <c r="U152" s="63">
        <v>0.85486111111111096</v>
      </c>
      <c r="V152" s="720">
        <v>23</v>
      </c>
      <c r="W152" s="716">
        <f t="shared" si="100"/>
        <v>85.000000000000014</v>
      </c>
      <c r="X152" s="219">
        <v>0.78472222222222221</v>
      </c>
      <c r="Y152" s="219">
        <v>0.79513888888888884</v>
      </c>
      <c r="Z152" s="217"/>
      <c r="AA152" s="217"/>
      <c r="AB152" s="879"/>
      <c r="AC152" s="879"/>
      <c r="AD152" s="221"/>
      <c r="AE152" s="221"/>
      <c r="AF152" s="48">
        <f t="shared" si="61"/>
        <v>-202.58823529411779</v>
      </c>
      <c r="AG152" s="125">
        <f t="shared" si="62"/>
        <v>0.8649411764705881</v>
      </c>
      <c r="AH152" s="880"/>
    </row>
    <row r="153" spans="1:34" s="218" customFormat="1" ht="19.2" customHeight="1">
      <c r="A153" s="890"/>
      <c r="B153" s="733" t="s">
        <v>131</v>
      </c>
      <c r="C153" s="221"/>
      <c r="D153" s="251" t="s">
        <v>1633</v>
      </c>
      <c r="E153" s="60"/>
      <c r="F153" s="362">
        <v>18.920000000000002</v>
      </c>
      <c r="G153" s="57">
        <v>3906</v>
      </c>
      <c r="H153" s="84">
        <f t="shared" si="97"/>
        <v>73901.52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1936.8595041322255</v>
      </c>
      <c r="O153" s="47">
        <f t="shared" si="99"/>
        <v>387.37190082644508</v>
      </c>
      <c r="P153" s="48">
        <f t="shared" si="94"/>
        <v>0</v>
      </c>
      <c r="Q153" s="49">
        <f t="shared" si="95"/>
        <v>-12.628099173554915</v>
      </c>
      <c r="R153" s="723">
        <f t="shared" si="96"/>
        <v>0.9684297520661127</v>
      </c>
      <c r="S153" s="892"/>
      <c r="T153" s="261">
        <v>0.8604166666666665</v>
      </c>
      <c r="U153" s="63">
        <v>0.94444444444444453</v>
      </c>
      <c r="V153" s="720">
        <v>8</v>
      </c>
      <c r="W153" s="716">
        <f t="shared" si="100"/>
        <v>121.00000000000037</v>
      </c>
      <c r="X153" s="219"/>
      <c r="Y153" s="219"/>
      <c r="Z153" s="217"/>
      <c r="AA153" s="217"/>
      <c r="AB153" s="879"/>
      <c r="AC153" s="879"/>
      <c r="AD153" s="221">
        <v>1</v>
      </c>
      <c r="AE153" s="221">
        <v>1</v>
      </c>
      <c r="AF153" s="48">
        <f t="shared" si="61"/>
        <v>-63.140495867774462</v>
      </c>
      <c r="AG153" s="125">
        <f t="shared" si="62"/>
        <v>0.96842975206611281</v>
      </c>
      <c r="AH153" s="880"/>
    </row>
    <row r="154" spans="1:34" s="218" customFormat="1" ht="19.2" customHeight="1">
      <c r="A154" s="890"/>
      <c r="B154" s="733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23"/>
      <c r="S154" s="892"/>
      <c r="T154" s="261"/>
      <c r="U154" s="63"/>
      <c r="V154" s="720"/>
      <c r="W154" s="716">
        <f t="shared" si="100"/>
        <v>0</v>
      </c>
      <c r="X154" s="219"/>
      <c r="Y154" s="219"/>
      <c r="Z154" s="217"/>
      <c r="AA154" s="217"/>
      <c r="AB154" s="879"/>
      <c r="AC154" s="879"/>
      <c r="AD154" s="221"/>
      <c r="AE154" s="221"/>
      <c r="AF154" s="48">
        <f t="shared" si="61"/>
        <v>0</v>
      </c>
      <c r="AG154" s="125" t="e">
        <f t="shared" si="62"/>
        <v>#DIV/0!</v>
      </c>
      <c r="AH154" s="880"/>
    </row>
    <row r="155" spans="1:34" s="218" customFormat="1" ht="19.2" customHeight="1">
      <c r="A155" s="890"/>
      <c r="B155" s="733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3"/>
      <c r="S155" s="892"/>
      <c r="T155" s="261"/>
      <c r="U155" s="63"/>
      <c r="V155" s="720"/>
      <c r="W155" s="716">
        <f t="shared" si="100"/>
        <v>0</v>
      </c>
      <c r="X155" s="219"/>
      <c r="Y155" s="219"/>
      <c r="Z155" s="217"/>
      <c r="AA155" s="217"/>
      <c r="AB155" s="879"/>
      <c r="AC155" s="879"/>
      <c r="AD155" s="221"/>
      <c r="AE155" s="221"/>
      <c r="AF155" s="264"/>
      <c r="AG155" s="129"/>
      <c r="AH155" s="880"/>
    </row>
    <row r="156" spans="1:34" s="218" customFormat="1" ht="19.2" customHeight="1">
      <c r="A156" s="890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3"/>
      <c r="S156" s="892"/>
      <c r="T156" s="261"/>
      <c r="U156" s="63"/>
      <c r="V156" s="720"/>
      <c r="W156" s="265">
        <f t="shared" si="100"/>
        <v>0</v>
      </c>
      <c r="X156" s="219"/>
      <c r="Y156" s="219"/>
      <c r="Z156" s="217"/>
      <c r="AA156" s="217"/>
      <c r="AB156" s="879"/>
      <c r="AC156" s="879"/>
      <c r="AD156" s="221"/>
      <c r="AE156" s="221"/>
      <c r="AF156" s="264"/>
      <c r="AG156" s="129"/>
      <c r="AH156" s="880"/>
    </row>
    <row r="157" spans="1:34" s="218" customFormat="1" ht="19.2" customHeight="1">
      <c r="A157" s="890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92"/>
      <c r="T157" s="261"/>
      <c r="U157" s="63"/>
      <c r="V157" s="720"/>
      <c r="W157" s="265">
        <f t="shared" si="100"/>
        <v>0</v>
      </c>
      <c r="X157" s="219"/>
      <c r="Y157" s="219"/>
      <c r="Z157" s="217"/>
      <c r="AA157" s="217"/>
      <c r="AB157" s="879"/>
      <c r="AC157" s="879"/>
      <c r="AD157" s="221"/>
      <c r="AE157" s="221"/>
      <c r="AF157" s="264"/>
      <c r="AG157" s="129"/>
      <c r="AH157" s="880"/>
    </row>
    <row r="158" spans="1:34" s="218" customFormat="1" ht="19.2" customHeight="1">
      <c r="A158" s="890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92"/>
      <c r="T158" s="261"/>
      <c r="U158" s="63"/>
      <c r="V158" s="720"/>
      <c r="W158" s="265">
        <f t="shared" si="100"/>
        <v>0</v>
      </c>
      <c r="X158" s="219"/>
      <c r="Y158" s="219"/>
      <c r="Z158" s="217"/>
      <c r="AA158" s="217"/>
      <c r="AB158" s="879"/>
      <c r="AC158" s="879"/>
      <c r="AD158" s="221"/>
      <c r="AE158" s="221"/>
      <c r="AF158" s="264"/>
      <c r="AG158" s="129"/>
      <c r="AH158" s="880"/>
    </row>
    <row r="159" spans="1:34" s="218" customFormat="1" ht="19.2" customHeight="1">
      <c r="A159" s="890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22"/>
      <c r="N159" s="179"/>
      <c r="O159" s="224"/>
      <c r="P159" s="263"/>
      <c r="Q159" s="74"/>
      <c r="R159" s="129"/>
      <c r="S159" s="892"/>
      <c r="T159" s="261"/>
      <c r="U159" s="63"/>
      <c r="V159" s="720"/>
      <c r="W159" s="266">
        <f t="shared" si="100"/>
        <v>0</v>
      </c>
      <c r="X159" s="219"/>
      <c r="Y159" s="219"/>
      <c r="Z159" s="217"/>
      <c r="AA159" s="217"/>
      <c r="AB159" s="879"/>
      <c r="AC159" s="879"/>
      <c r="AD159" s="221"/>
      <c r="AE159" s="221"/>
      <c r="AF159" s="264"/>
      <c r="AG159" s="129"/>
      <c r="AH159" s="880"/>
    </row>
    <row r="160" spans="1:34" ht="19.2" customHeight="1">
      <c r="A160" s="890"/>
      <c r="B160" s="267">
        <v>0</v>
      </c>
      <c r="C160" s="268" t="s">
        <v>1634</v>
      </c>
      <c r="D160" s="888" t="s">
        <v>1635</v>
      </c>
      <c r="E160" s="889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J160:O160" si="101">AVERAGE(M148:M159)</f>
        <v>11.5</v>
      </c>
      <c r="N160" s="269">
        <f t="shared" si="101"/>
        <v>1426.5476552657858</v>
      </c>
      <c r="O160" s="270">
        <f t="shared" si="101"/>
        <v>152.03522633615779</v>
      </c>
      <c r="P160" s="65">
        <f t="shared" ref="P160:P163" si="102">M160-J160</f>
        <v>0</v>
      </c>
      <c r="Q160" s="74">
        <f t="shared" ref="Q160:Q163" si="103">O160-L160</f>
        <v>-20.534218108286638</v>
      </c>
      <c r="R160" s="271">
        <f>O160/L160</f>
        <v>0.88100895744091445</v>
      </c>
      <c r="S160" s="892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879"/>
      <c r="AC160" s="879"/>
      <c r="AD160" s="79">
        <f>SUM(AD148:AD159)</f>
        <v>1</v>
      </c>
      <c r="AE160" s="79">
        <f>SUM(AE148:AE159)</f>
        <v>1</v>
      </c>
      <c r="AF160" s="65">
        <f t="shared" si="61"/>
        <v>-240.11901140088094</v>
      </c>
      <c r="AG160" s="129">
        <f t="shared" si="62"/>
        <v>0.85592859315947145</v>
      </c>
      <c r="AH160" s="880"/>
    </row>
    <row r="161" spans="1:36" ht="19.2" customHeight="1">
      <c r="A161" s="877" t="s">
        <v>1636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73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2122.8000000000002</v>
      </c>
      <c r="O161" s="86">
        <f t="shared" ref="O161:O166" si="106">N161/M161</f>
        <v>163.2923076923077</v>
      </c>
      <c r="P161" s="54">
        <f t="shared" si="102"/>
        <v>0</v>
      </c>
      <c r="Q161" s="88">
        <f t="shared" si="103"/>
        <v>-9.7846153846153641</v>
      </c>
      <c r="R161" s="726">
        <f t="shared" ref="R161:R163" si="107">O161/L161</f>
        <v>0.94346666666666679</v>
      </c>
      <c r="S161" s="878">
        <f>R173</f>
        <v>0.90689722190122557</v>
      </c>
      <c r="T161" s="89">
        <v>0.16666666666666666</v>
      </c>
      <c r="U161" s="89">
        <v>0.2361111111111111</v>
      </c>
      <c r="V161" s="733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879"/>
      <c r="AC161" s="879"/>
      <c r="AD161" s="733"/>
      <c r="AE161" s="733"/>
      <c r="AF161" s="54">
        <f t="shared" si="61"/>
        <v>-127.19999999999982</v>
      </c>
      <c r="AG161" s="726">
        <f t="shared" si="62"/>
        <v>0.94346666666666679</v>
      </c>
      <c r="AH161" s="878">
        <f>AG173</f>
        <v>0.91036716340380586</v>
      </c>
    </row>
    <row r="162" spans="1:36" ht="19.2" customHeight="1">
      <c r="A162" s="87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3622</v>
      </c>
      <c r="H162" s="84">
        <f t="shared" si="104"/>
        <v>123981.05999999998</v>
      </c>
      <c r="I162" s="73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2130.5882352941176</v>
      </c>
      <c r="O162" s="86">
        <f t="shared" si="106"/>
        <v>163.89140271493213</v>
      </c>
      <c r="P162" s="54">
        <f t="shared" si="102"/>
        <v>0</v>
      </c>
      <c r="Q162" s="88">
        <f t="shared" si="103"/>
        <v>-9.1855203619909389</v>
      </c>
      <c r="R162" s="726">
        <f t="shared" si="107"/>
        <v>0.94692810457516341</v>
      </c>
      <c r="S162" s="878"/>
      <c r="T162" s="89">
        <v>0.24097222222222223</v>
      </c>
      <c r="U162" s="89">
        <v>0.31180555555555556</v>
      </c>
      <c r="V162" s="733">
        <v>7</v>
      </c>
      <c r="W162" s="90">
        <f t="shared" si="108"/>
        <v>102</v>
      </c>
      <c r="X162" s="96"/>
      <c r="Y162" s="96"/>
      <c r="Z162" s="54"/>
      <c r="AA162" s="54"/>
      <c r="AB162" s="879"/>
      <c r="AC162" s="879"/>
      <c r="AD162" s="733"/>
      <c r="AE162" s="733"/>
      <c r="AF162" s="54">
        <f t="shared" si="61"/>
        <v>-119.41176470588243</v>
      </c>
      <c r="AG162" s="726">
        <f t="shared" si="62"/>
        <v>0.94692810457516341</v>
      </c>
      <c r="AH162" s="878"/>
    </row>
    <row r="163" spans="1:36" ht="19.2" customHeight="1">
      <c r="A163" s="87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3848.25</v>
      </c>
      <c r="H163" s="84">
        <f t="shared" si="104"/>
        <v>137882.79749999999</v>
      </c>
      <c r="I163" s="73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2118.3027522935777</v>
      </c>
      <c r="O163" s="86">
        <f t="shared" si="106"/>
        <v>192.57297748123435</v>
      </c>
      <c r="P163" s="54">
        <f t="shared" si="102"/>
        <v>0</v>
      </c>
      <c r="Q163" s="88">
        <f t="shared" si="103"/>
        <v>-11.972477064220186</v>
      </c>
      <c r="R163" s="726">
        <f t="shared" si="107"/>
        <v>0.94146788990825692</v>
      </c>
      <c r="S163" s="878"/>
      <c r="T163" s="89">
        <v>0.32777777777777778</v>
      </c>
      <c r="U163" s="89">
        <v>0.40347222222222223</v>
      </c>
      <c r="V163" s="733">
        <v>23</v>
      </c>
      <c r="W163" s="90">
        <f t="shared" si="108"/>
        <v>109.00000000000001</v>
      </c>
      <c r="X163" s="96">
        <v>0.31597222222222221</v>
      </c>
      <c r="Y163" s="96">
        <v>0.3263888888888889</v>
      </c>
      <c r="Z163" s="54"/>
      <c r="AA163" s="54"/>
      <c r="AB163" s="879"/>
      <c r="AC163" s="879"/>
      <c r="AD163" s="733"/>
      <c r="AE163" s="733"/>
      <c r="AF163" s="54">
        <f t="shared" si="61"/>
        <v>-131.69724770642233</v>
      </c>
      <c r="AG163" s="726">
        <f t="shared" si="62"/>
        <v>0.94146788990825669</v>
      </c>
      <c r="AH163" s="878"/>
    </row>
    <row r="164" spans="1:36" ht="19.2" customHeight="1">
      <c r="A164" s="87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2962.8</v>
      </c>
      <c r="H164" s="84">
        <f t="shared" si="104"/>
        <v>107875.548</v>
      </c>
      <c r="I164" s="73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2402.2702702702713</v>
      </c>
      <c r="O164" s="86">
        <f t="shared" si="106"/>
        <v>240.22702702702713</v>
      </c>
      <c r="P164" s="54">
        <f>M164-J164</f>
        <v>0</v>
      </c>
      <c r="Q164" s="88">
        <f>O164-L164</f>
        <v>-36.672972972972843</v>
      </c>
      <c r="R164" s="726">
        <f>O164/L164</f>
        <v>0.86755878305174128</v>
      </c>
      <c r="S164" s="878"/>
      <c r="T164" s="89">
        <v>0.40833333333333333</v>
      </c>
      <c r="U164" s="89">
        <v>0.4597222222222222</v>
      </c>
      <c r="V164" s="733">
        <v>7</v>
      </c>
      <c r="W164" s="90">
        <f t="shared" si="108"/>
        <v>73.999999999999972</v>
      </c>
      <c r="X164" s="96"/>
      <c r="Y164" s="96"/>
      <c r="Z164" s="54"/>
      <c r="AA164" s="54"/>
      <c r="AB164" s="879"/>
      <c r="AC164" s="879"/>
      <c r="AD164" s="733"/>
      <c r="AE164" s="733"/>
      <c r="AF164" s="54">
        <f>N164-K164</f>
        <v>-366.72972972972866</v>
      </c>
      <c r="AG164" s="726">
        <f>N164/K164</f>
        <v>0.86755878305174117</v>
      </c>
      <c r="AH164" s="878"/>
    </row>
    <row r="165" spans="1:36" ht="19.2" customHeight="1">
      <c r="A165" s="87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4444.2</v>
      </c>
      <c r="H165" s="84">
        <f t="shared" si="104"/>
        <v>161813.32199999999</v>
      </c>
      <c r="I165" s="73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2380.8214285714284</v>
      </c>
      <c r="O165" s="86">
        <f t="shared" si="106"/>
        <v>238.08214285714286</v>
      </c>
      <c r="P165" s="54">
        <f t="shared" ref="P165:P166" si="109">M165-J165</f>
        <v>0</v>
      </c>
      <c r="Q165" s="88">
        <f t="shared" ref="Q165:Q166" si="110">O165-L165</f>
        <v>-38.817857142857122</v>
      </c>
      <c r="R165" s="726">
        <f t="shared" ref="R165:R166" si="111">O165/L165</f>
        <v>0.85981272248877894</v>
      </c>
      <c r="S165" s="878"/>
      <c r="T165" s="89">
        <v>0.49999999999999994</v>
      </c>
      <c r="U165" s="89">
        <v>0.57777777777777772</v>
      </c>
      <c r="V165" s="733">
        <v>5</v>
      </c>
      <c r="W165" s="90">
        <f t="shared" si="108"/>
        <v>112</v>
      </c>
      <c r="X165" s="96"/>
      <c r="Y165" s="96"/>
      <c r="Z165" s="54"/>
      <c r="AA165" s="54"/>
      <c r="AB165" s="879"/>
      <c r="AC165" s="879"/>
      <c r="AD165" s="733"/>
      <c r="AE165" s="733">
        <v>1</v>
      </c>
      <c r="AF165" s="54">
        <f>N165-K165</f>
        <v>-388.17857142857156</v>
      </c>
      <c r="AG165" s="726">
        <f>N165/K165</f>
        <v>0.85981272248877882</v>
      </c>
      <c r="AH165" s="878"/>
    </row>
    <row r="166" spans="1:36" ht="19.2" customHeight="1">
      <c r="A166" s="87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1282.75</v>
      </c>
      <c r="H166" s="84">
        <f t="shared" si="104"/>
        <v>45960.932499999995</v>
      </c>
      <c r="I166" s="733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2080.1351351351336</v>
      </c>
      <c r="O166" s="86">
        <f t="shared" si="106"/>
        <v>189.10319410319397</v>
      </c>
      <c r="P166" s="54">
        <f t="shared" si="109"/>
        <v>0</v>
      </c>
      <c r="Q166" s="88">
        <f t="shared" si="110"/>
        <v>-15.442260442260562</v>
      </c>
      <c r="R166" s="726">
        <f t="shared" si="111"/>
        <v>0.92450450450450394</v>
      </c>
      <c r="S166" s="878"/>
      <c r="T166" s="89">
        <v>0.59375</v>
      </c>
      <c r="U166" s="89">
        <v>0.61944444444444446</v>
      </c>
      <c r="V166" s="733">
        <v>23</v>
      </c>
      <c r="W166" s="90">
        <f t="shared" si="108"/>
        <v>37.000000000000028</v>
      </c>
      <c r="X166" s="96">
        <v>0.58194444444444449</v>
      </c>
      <c r="Y166" s="96">
        <v>0.59305555555555556</v>
      </c>
      <c r="Z166" s="54"/>
      <c r="AA166" s="54"/>
      <c r="AB166" s="879"/>
      <c r="AC166" s="879"/>
      <c r="AD166" s="733"/>
      <c r="AE166" s="733"/>
      <c r="AF166" s="54">
        <f>N166-K166</f>
        <v>-169.86486486486638</v>
      </c>
      <c r="AG166" s="726">
        <f>N166/K166</f>
        <v>0.92450450450450383</v>
      </c>
      <c r="AH166" s="878"/>
    </row>
    <row r="167" spans="1:36" ht="19.2" customHeight="1">
      <c r="A167" s="877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33"/>
      <c r="J167" s="87"/>
      <c r="K167" s="57"/>
      <c r="L167" s="86"/>
      <c r="M167" s="87"/>
      <c r="N167" s="57"/>
      <c r="O167" s="86"/>
      <c r="P167" s="54"/>
      <c r="Q167" s="88"/>
      <c r="R167" s="726"/>
      <c r="S167" s="878"/>
      <c r="T167" s="89"/>
      <c r="U167" s="89"/>
      <c r="V167" s="733"/>
      <c r="W167" s="90">
        <f t="shared" si="108"/>
        <v>0</v>
      </c>
      <c r="X167" s="96"/>
      <c r="Y167" s="96"/>
      <c r="Z167" s="54"/>
      <c r="AA167" s="54"/>
      <c r="AB167" s="879"/>
      <c r="AC167" s="879"/>
      <c r="AD167" s="733"/>
      <c r="AE167" s="733"/>
      <c r="AF167" s="54">
        <f t="shared" si="61"/>
        <v>0</v>
      </c>
      <c r="AG167" s="726" t="e">
        <f t="shared" si="62"/>
        <v>#DIV/0!</v>
      </c>
      <c r="AH167" s="878"/>
    </row>
    <row r="168" spans="1:36" ht="19.2" customHeight="1">
      <c r="A168" s="87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33"/>
      <c r="J168" s="87"/>
      <c r="K168" s="57"/>
      <c r="L168" s="86"/>
      <c r="M168" s="87"/>
      <c r="N168" s="57"/>
      <c r="O168" s="86"/>
      <c r="P168" s="54"/>
      <c r="Q168" s="88"/>
      <c r="R168" s="726"/>
      <c r="S168" s="878"/>
      <c r="T168" s="89"/>
      <c r="U168" s="89"/>
      <c r="V168" s="733"/>
      <c r="W168" s="90">
        <f t="shared" si="108"/>
        <v>0</v>
      </c>
      <c r="X168" s="96"/>
      <c r="Y168" s="96"/>
      <c r="Z168" s="54"/>
      <c r="AA168" s="54"/>
      <c r="AB168" s="879"/>
      <c r="AC168" s="879"/>
      <c r="AD168" s="733"/>
      <c r="AE168" s="733"/>
      <c r="AF168" s="54">
        <f t="shared" si="61"/>
        <v>0</v>
      </c>
      <c r="AG168" s="726" t="e">
        <f t="shared" si="62"/>
        <v>#DIV/0!</v>
      </c>
      <c r="AH168" s="878"/>
    </row>
    <row r="169" spans="1:36" ht="19.2" customHeight="1">
      <c r="A169" s="87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33"/>
      <c r="J169" s="87"/>
      <c r="K169" s="57"/>
      <c r="L169" s="86"/>
      <c r="M169" s="87"/>
      <c r="N169" s="57"/>
      <c r="O169" s="86"/>
      <c r="P169" s="54"/>
      <c r="Q169" s="88"/>
      <c r="R169" s="726"/>
      <c r="S169" s="878"/>
      <c r="T169" s="89"/>
      <c r="U169" s="89"/>
      <c r="V169" s="733" t="s">
        <v>15</v>
      </c>
      <c r="W169" s="90">
        <f t="shared" si="108"/>
        <v>0</v>
      </c>
      <c r="X169" s="96"/>
      <c r="Y169" s="96"/>
      <c r="Z169" s="54"/>
      <c r="AA169" s="54"/>
      <c r="AB169" s="879"/>
      <c r="AC169" s="879"/>
      <c r="AD169" s="733"/>
      <c r="AE169" s="733"/>
      <c r="AF169" s="54">
        <f t="shared" si="61"/>
        <v>0</v>
      </c>
      <c r="AG169" s="726" t="e">
        <f t="shared" si="62"/>
        <v>#DIV/0!</v>
      </c>
      <c r="AH169" s="878"/>
    </row>
    <row r="170" spans="1:36" ht="19.2" customHeight="1">
      <c r="A170" s="87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33"/>
      <c r="J170" s="87"/>
      <c r="K170" s="57"/>
      <c r="L170" s="86"/>
      <c r="M170" s="87"/>
      <c r="N170" s="57"/>
      <c r="O170" s="86"/>
      <c r="P170" s="54"/>
      <c r="Q170" s="88"/>
      <c r="R170" s="726"/>
      <c r="S170" s="878"/>
      <c r="T170" s="89"/>
      <c r="U170" s="89"/>
      <c r="V170" s="733"/>
      <c r="W170" s="90">
        <f t="shared" si="108"/>
        <v>0</v>
      </c>
      <c r="X170" s="96"/>
      <c r="Y170" s="96"/>
      <c r="Z170" s="54"/>
      <c r="AA170" s="54"/>
      <c r="AB170" s="879"/>
      <c r="AC170" s="879"/>
      <c r="AD170" s="733"/>
      <c r="AE170" s="733"/>
      <c r="AF170" s="54">
        <f t="shared" si="61"/>
        <v>0</v>
      </c>
      <c r="AG170" s="726" t="e">
        <f t="shared" si="62"/>
        <v>#DIV/0!</v>
      </c>
      <c r="AH170" s="878"/>
    </row>
    <row r="171" spans="1:36" ht="19.2" customHeight="1">
      <c r="A171" s="87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33"/>
      <c r="J171" s="87"/>
      <c r="K171" s="57"/>
      <c r="L171" s="86"/>
      <c r="M171" s="87"/>
      <c r="N171" s="57"/>
      <c r="O171" s="86"/>
      <c r="P171" s="54"/>
      <c r="Q171" s="88"/>
      <c r="R171" s="726"/>
      <c r="S171" s="878"/>
      <c r="T171" s="89"/>
      <c r="U171" s="89"/>
      <c r="V171" s="733"/>
      <c r="W171" s="90">
        <f t="shared" si="108"/>
        <v>0</v>
      </c>
      <c r="X171" s="96"/>
      <c r="Y171" s="96"/>
      <c r="Z171" s="54"/>
      <c r="AA171" s="54"/>
      <c r="AB171" s="879"/>
      <c r="AC171" s="879"/>
      <c r="AD171" s="733"/>
      <c r="AE171" s="733"/>
      <c r="AF171" s="54"/>
      <c r="AG171" s="726"/>
      <c r="AH171" s="878"/>
    </row>
    <row r="172" spans="1:36" ht="19.2" customHeight="1">
      <c r="A172" s="87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33"/>
      <c r="J172" s="87"/>
      <c r="K172" s="57"/>
      <c r="L172" s="86"/>
      <c r="M172" s="87"/>
      <c r="N172" s="57"/>
      <c r="O172" s="86"/>
      <c r="P172" s="54"/>
      <c r="Q172" s="88"/>
      <c r="R172" s="726"/>
      <c r="S172" s="878"/>
      <c r="T172" s="89"/>
      <c r="U172" s="89"/>
      <c r="V172" s="733"/>
      <c r="W172" s="90">
        <f t="shared" si="108"/>
        <v>0</v>
      </c>
      <c r="X172" s="96"/>
      <c r="Y172" s="96"/>
      <c r="Z172" s="54"/>
      <c r="AA172" s="54"/>
      <c r="AB172" s="879"/>
      <c r="AC172" s="879"/>
      <c r="AD172" s="733"/>
      <c r="AE172" s="733"/>
      <c r="AF172" s="54"/>
      <c r="AG172" s="726"/>
      <c r="AH172" s="878"/>
    </row>
    <row r="173" spans="1:36" ht="19.2" customHeight="1">
      <c r="A173" s="877"/>
      <c r="B173" s="121">
        <v>0</v>
      </c>
      <c r="C173" s="100" t="s">
        <v>1637</v>
      </c>
      <c r="D173" s="875" t="s">
        <v>1609</v>
      </c>
      <c r="E173" s="875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J173:O173" si="112">AVERAGE(M161:M172)</f>
        <v>11.333333333333334</v>
      </c>
      <c r="N173" s="101">
        <f t="shared" si="112"/>
        <v>2205.8196369274215</v>
      </c>
      <c r="O173" s="104">
        <f t="shared" si="112"/>
        <v>197.86150864597303</v>
      </c>
      <c r="P173" s="54">
        <f>M173-J173</f>
        <v>0</v>
      </c>
      <c r="Q173" s="88">
        <f>O173-L173</f>
        <v>-20.312617228152817</v>
      </c>
      <c r="R173" s="105">
        <f>O173/L173</f>
        <v>0.90689722190122557</v>
      </c>
      <c r="S173" s="87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76"/>
      <c r="AC173" s="876"/>
      <c r="AD173" s="107">
        <f>SUM(AD161:AD172)</f>
        <v>0</v>
      </c>
      <c r="AE173" s="107">
        <f>SUM(AE161:AE172)</f>
        <v>1</v>
      </c>
      <c r="AF173" s="54">
        <f t="shared" si="61"/>
        <v>-217.18036307257853</v>
      </c>
      <c r="AG173" s="726">
        <f t="shared" si="62"/>
        <v>0.91036716340380586</v>
      </c>
      <c r="AH173" s="87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1638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1639</v>
      </c>
    </row>
    <row r="186" spans="23:36">
      <c r="W186" s="33"/>
      <c r="AJ186" s="275" t="s">
        <v>1640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F2F637-FCFA-4A9D-8C57-00C6AC58D03E}"/>
</file>

<file path=customXml/itemProps2.xml><?xml version="1.0" encoding="utf-8"?>
<ds:datastoreItem xmlns:ds="http://schemas.openxmlformats.org/officeDocument/2006/customXml" ds:itemID="{8C5FB291-2441-4471-BCBC-7C8A5253DF32}"/>
</file>

<file path=customXml/itemProps3.xml><?xml version="1.0" encoding="utf-8"?>
<ds:datastoreItem xmlns:ds="http://schemas.openxmlformats.org/officeDocument/2006/customXml" ds:itemID="{2C693147-507C-4E08-9A4A-67E119251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  <vt:lpstr>0604</vt:lpstr>
      <vt:lpstr>晉欣18度C0604</vt:lpstr>
      <vt:lpstr>晉欣4度C0604</vt:lpstr>
      <vt:lpstr>0605</vt:lpstr>
      <vt:lpstr>晉欣18度C0605</vt:lpstr>
      <vt:lpstr>晉欣4度C0605</vt:lpstr>
      <vt:lpstr>0606</vt:lpstr>
      <vt:lpstr>晉欣18度C0606</vt:lpstr>
      <vt:lpstr>晉欣4度C0606</vt:lpstr>
      <vt:lpstr>0607</vt:lpstr>
      <vt:lpstr>晉欣18度C0607</vt:lpstr>
      <vt:lpstr>晉欣4度C0607</vt:lpstr>
      <vt:lpstr>0608</vt:lpstr>
      <vt:lpstr>晉欣18度C0608</vt:lpstr>
      <vt:lpstr>晉欣4度C0608</vt:lpstr>
      <vt:lpstr>0609 </vt:lpstr>
      <vt:lpstr>晉欣18度C0609</vt:lpstr>
      <vt:lpstr>晉欣4度C0609</vt:lpstr>
      <vt:lpstr>0610</vt:lpstr>
      <vt:lpstr>晉欣18度C0610</vt:lpstr>
      <vt:lpstr>晉欣4度C0610</vt:lpstr>
      <vt:lpstr>0611</vt:lpstr>
      <vt:lpstr>晉欣18度C0611</vt:lpstr>
      <vt:lpstr>晉欣4度C0611</vt:lpstr>
      <vt:lpstr>0612</vt:lpstr>
      <vt:lpstr>晉欣18度C0612</vt:lpstr>
      <vt:lpstr>晉欣4度C0612</vt:lpstr>
      <vt:lpstr>0613</vt:lpstr>
      <vt:lpstr>晉欣18度C0613</vt:lpstr>
      <vt:lpstr>晉欣4度C0613</vt:lpstr>
      <vt:lpstr>0614</vt:lpstr>
      <vt:lpstr>晉欣18度C0614</vt:lpstr>
      <vt:lpstr>晉欣4度C0614</vt:lpstr>
      <vt:lpstr>0615</vt:lpstr>
      <vt:lpstr>晉欣18度C0615</vt:lpstr>
      <vt:lpstr>晉欣4度C0615</vt:lpstr>
      <vt:lpstr>0616</vt:lpstr>
      <vt:lpstr>晉欣18度C0616</vt:lpstr>
      <vt:lpstr>晉欣4度C0616</vt:lpstr>
      <vt:lpstr>0617</vt:lpstr>
      <vt:lpstr>晉欣18度C0617</vt:lpstr>
      <vt:lpstr>晉欣4度C0617</vt:lpstr>
      <vt:lpstr>0618</vt:lpstr>
      <vt:lpstr>晉欣18度C0618</vt:lpstr>
      <vt:lpstr>晉欣4度C0618</vt:lpstr>
      <vt:lpstr>0619</vt:lpstr>
      <vt:lpstr>晉欣18度C0619</vt:lpstr>
      <vt:lpstr>晉欣4度C0619</vt:lpstr>
      <vt:lpstr>0620</vt:lpstr>
      <vt:lpstr>晉欣18度C0620</vt:lpstr>
      <vt:lpstr>晉欣4度C0620</vt:lpstr>
      <vt:lpstr>0621</vt:lpstr>
      <vt:lpstr>晉欣18度C0621</vt:lpstr>
      <vt:lpstr>晉欣4度C0621</vt:lpstr>
      <vt:lpstr>0622</vt:lpstr>
      <vt:lpstr>晉欣18度C0622</vt:lpstr>
      <vt:lpstr>晉欣4度C0622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2026-06-24T03:20:36Z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