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hidePivotFieldList="1"/>
  <mc:AlternateContent xmlns:mc="http://schemas.openxmlformats.org/markup-compatibility/2006">
    <mc:Choice Requires="x15">
      <x15ac:absPath xmlns:x15ac="http://schemas.microsoft.com/office/spreadsheetml/2010/11/ac" url="E:\"/>
    </mc:Choice>
  </mc:AlternateContent>
  <xr:revisionPtr revIDLastSave="0" documentId="13_ncr:1_{B08A6C28-F0D2-47B5-B1CA-58C612525442}" xr6:coauthVersionLast="47" xr6:coauthVersionMax="47" xr10:uidLastSave="{00000000-0000-0000-0000-000000000000}"/>
  <bookViews>
    <workbookView xWindow="-108" yWindow="-108" windowWidth="23256" windowHeight="13176" activeTab="2" xr2:uid="{26D4546B-D2A1-4444-8EAF-A6228F96F0C1}"/>
  </bookViews>
  <sheets>
    <sheet name="Pivot Tables" sheetId="6" r:id="rId1"/>
    <sheet name="Data" sheetId="2" r:id="rId2"/>
    <sheet name="Dashboard" sheetId="5" r:id="rId3"/>
    <sheet name="Assets" sheetId="4"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2" r:id="rId9"/>
    <pivotCache cacheId="45" r:id="rId10"/>
    <pivotCache cacheId="48" r:id="rId11"/>
    <pivotCache cacheId="51" r:id="rId12"/>
    <pivotCache cacheId="5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1" i="6" l="1"/>
  <c r="N31" i="5" s="1"/>
  <c r="I50" i="6"/>
  <c r="I53" i="6" s="1"/>
  <c r="K50" i="6" s="1"/>
  <c r="N36" i="5" s="1"/>
  <c r="I49" i="6"/>
  <c r="I52" i="6" s="1"/>
  <c r="K49" i="6" s="1"/>
  <c r="N35" i="5" s="1"/>
  <c r="I48" i="6"/>
  <c r="K48" i="6" s="1"/>
  <c r="N34" i="5" s="1"/>
  <c r="R21" i="5" a="1"/>
  <c r="R21" i="5" s="1"/>
  <c r="Q22" i="5" a="1"/>
  <c r="Q22" i="5" s="1"/>
  <c r="J34" i="6"/>
  <c r="J39" i="6" s="1"/>
  <c r="G38" i="6" a="1"/>
  <c r="G38"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c r="K75" i="2" a="1"/>
  <c r="K75" i="2" s="1"/>
  <c r="K76" i="2" a="1"/>
  <c r="K76" i="2" s="1"/>
  <c r="K77" i="2" a="1"/>
  <c r="K77" i="2"/>
  <c r="K78" i="2" a="1"/>
  <c r="K78" i="2" s="1"/>
  <c r="K79" i="2" a="1"/>
  <c r="K79" i="2" s="1"/>
  <c r="K80" i="2" a="1"/>
  <c r="K80" i="2" s="1"/>
  <c r="K81" i="2" a="1"/>
  <c r="K81" i="2" s="1"/>
  <c r="K82" i="2" a="1"/>
  <c r="K82" i="2" s="1"/>
  <c r="K83" i="2" a="1"/>
  <c r="K83" i="2"/>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c r="K95" i="2" a="1"/>
  <c r="K95" i="2" s="1"/>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s="1"/>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c r="K192" i="2" a="1"/>
  <c r="K192" i="2" s="1"/>
  <c r="K193" i="2" a="1"/>
  <c r="K193" i="2" s="1"/>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s="1"/>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c r="K508" i="2" a="1"/>
  <c r="K508" i="2" s="1"/>
  <c r="K509" i="2" a="1"/>
  <c r="K509" i="2" s="1"/>
  <c r="K510" i="2" a="1"/>
  <c r="K510" i="2" s="1"/>
  <c r="K511" i="2" a="1"/>
  <c r="K511" i="2" s="1"/>
  <c r="K512" i="2" a="1"/>
  <c r="K512" i="2" s="1"/>
  <c r="K513" i="2" a="1"/>
  <c r="K513" i="2"/>
  <c r="K514" i="2" a="1"/>
  <c r="K514" i="2" s="1"/>
  <c r="K515" i="2" a="1"/>
  <c r="K515" i="2" s="1"/>
  <c r="K516" i="2" a="1"/>
  <c r="K516" i="2" s="1"/>
  <c r="K517" i="2" a="1"/>
  <c r="K517" i="2" s="1"/>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c r="K556" i="2" a="1"/>
  <c r="K556" i="2" s="1"/>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c r="K652" i="2" a="1"/>
  <c r="K652" i="2"/>
  <c r="K653" i="2" a="1"/>
  <c r="K653" i="2" s="1"/>
  <c r="K654" i="2" a="1"/>
  <c r="K654" i="2" s="1"/>
  <c r="K655" i="2" a="1"/>
  <c r="K655" i="2" s="1"/>
  <c r="K656" i="2" a="1"/>
  <c r="K656" i="2" s="1"/>
  <c r="K657" i="2" a="1"/>
  <c r="K657" i="2" s="1"/>
  <c r="K658" i="2" a="1"/>
  <c r="K658" i="2"/>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s="1"/>
  <c r="K991" i="2" a="1"/>
  <c r="K991" i="2" s="1"/>
  <c r="K992" i="2" a="1"/>
  <c r="K992" i="2" s="1"/>
  <c r="K993" i="2" a="1"/>
  <c r="K993" i="2" s="1"/>
  <c r="K994" i="2" a="1"/>
  <c r="K994" i="2"/>
  <c r="K995" i="2" a="1"/>
  <c r="K995" i="2" s="1"/>
  <c r="K996" i="2" a="1"/>
  <c r="K996" i="2" s="1"/>
  <c r="K997" i="2" a="1"/>
  <c r="K997" i="2" s="1"/>
  <c r="K998" i="2" a="1"/>
  <c r="K998" i="2" s="1"/>
  <c r="K999" i="2" a="1"/>
  <c r="K999" i="2"/>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38" i="6" l="1"/>
  <c r="J42" i="6"/>
  <c r="K42" i="6"/>
  <c r="K41" i="6"/>
  <c r="K40" i="6"/>
  <c r="K39" i="6"/>
  <c r="J38" i="6"/>
  <c r="J41" i="6"/>
  <c r="J4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B3AB67-B1D1-46A1-B7C9-F9DB9F48BBE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986F8A4-2CCA-4542-95AD-6B2F867D3A96}"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91F7FA09-48D6-4FCE-A73E-38F926EE2DF9}"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<sst xmlns="http://schemas.openxmlformats.org/spreadsheetml/2006/main" count="3174" uniqueCount="1084">
  <si>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</si>
  <si>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</si>
  <si>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</si>
  <si>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</si>
  <si>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</si>
  <si>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</si>
  <si>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</si>
  <si>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</si>
  <si>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</si>
  <si>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</si>
  <si>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</si>
  <si>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</si>
  <si>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</si>
  <si>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</si>
  <si>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</si>
  <si>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</si>
  <si>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</si>
  <si>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</si>
  <si>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</si>
  <si>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</si>
  <si>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</si>
  <si>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</si>
  <si>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</si>
  <si>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</si>
  <si>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</si>
  <si>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</si>
  <si>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</si>
  <si>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</si>
  <si>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</si>
  <si>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</si>
  <si>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</si>
  <si>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</si>
  <si>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</si>
  <si>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</si>
  <si>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</si>
  <si>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</si>
  <si>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</si>
  <si>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</si>
  <si>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</si>
  <si>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</si>
  <si>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</si>
  <si>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</si>
  <si>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</si>
  <si>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</si>
  <si>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</si>
  <si>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</si>
  <si>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</si>
  <si>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</si>
  <si>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</si>
  <si>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</si>
  <si>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</si>
  <si>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</si>
  <si>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</si>
  <si>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</si>
  <si>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</si>
  <si>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</si>
  <si>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</si>
  <si>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</si>
  <si>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</si>
  <si>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</si>
  <si>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</si>
  <si>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</si>
  <si>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</si>
  <si>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</si>
  <si>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</si>
  <si>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</si>
  <si>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</si>
  <si>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</si>
  <si>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</si>
  <si>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</si>
  <si>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</si>
  <si>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</si>
  <si>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</si>
  <si>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</si>
  <si>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</si>
  <si>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</si>
  <si>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</si>
  <si>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</si>
  <si>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</si>
  <si>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</si>
  <si>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</si>
  <si>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</si>
  <si>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</si>
  <si>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</si>
  <si>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</si>
  <si>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</si>
  <si>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</si>
  <si>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</si>
  <si>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</si>
  <si>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</si>
  <si>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</si>
  <si>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</si>
  <si>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</si>
  <si>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</si>
  <si>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</si>
  <si>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</si>
  <si>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</si>
  <si>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</si>
  <si>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</si>
  <si>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</si>
  <si>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</si>
  <si>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</si>
  <si>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</si>
  <si>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</si>
  <si>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</si>
  <si>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</si>
  <si>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</si>
  <si>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</si>
  <si>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</si>
  <si>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</si>
  <si>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</si>
  <si>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</si>
  <si>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</si>
  <si>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</si>
  <si>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</si>
  <si>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</si>
  <si>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</si>
  <si>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</si>
  <si>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</si>
  <si>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</si>
  <si>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</si>
  <si>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</si>
  <si>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</si>
  <si>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</si>
  <si>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</si>
  <si>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</si>
  <si>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</si>
  <si>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</si>
  <si>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</si>
  <si>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</si>
  <si>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</si>
  <si>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</si>
  <si>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</si>
  <si>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</si>
  <si>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</si>
  <si>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</si>
  <si>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</si>
  <si>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</si>
  <si>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</si>
  <si>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</si>
  <si>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</si>
  <si>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</si>
  <si>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</si>
  <si>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</si>
  <si>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</si>
  <si>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</si>
  <si>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</si>
  <si>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</si>
  <si>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</si>
  <si>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</si>
  <si>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</si>
  <si>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</si>
  <si>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</si>
  <si>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</si>
  <si>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</si>
  <si>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</si>
  <si>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</si>
  <si>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</si>
  <si>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</si>
  <si>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</si>
  <si>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</si>
  <si>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</si>
  <si>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</si>
  <si>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</si>
  <si>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</si>
  <si>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</si>
  <si>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</si>
  <si>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</si>
  <si>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</si>
  <si>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</si>
  <si>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</si>
  <si>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</si>
  <si>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</si>
  <si>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</si>
  <si>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</si>
  <si>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</si>
  <si>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</si>
  <si>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</si>
  <si>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</si>
  <si>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</si>
  <si>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</si>
  <si>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</si>
  <si>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</si>
  <si>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</si>
  <si>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</si>
  <si>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</si>
  <si>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</si>
  <si>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</si>
  <si>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</si>
  <si>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</si>
  <si>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</si>
  <si>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</si>
  <si>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</si>
  <si>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</si>
  <si>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</si>
  <si>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</si>
  <si>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</si>
  <si>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</si>
  <si>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</si>
  <si>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</si>
  <si>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</si>
  <si>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</si>
  <si>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</si>
  <si>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</si>
  <si>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</si>
  <si>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</si>
  <si>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</si>
  <si>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</si>
  <si>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</si>
  <si>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</si>
  <si>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</si>
  <si>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</si>
  <si>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</si>
  <si>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</si>
  <si>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</si>
  <si>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</si>
  <si>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</si>
  <si>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</si>
  <si>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</si>
  <si>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</si>
  <si>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</si>
  <si>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</si>
  <si>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</si>
  <si>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</si>
  <si>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</si>
  <si>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</si>
  <si>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</si>
  <si>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</si>
  <si>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</si>
  <si>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</si>
  <si>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</si>
  <si>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</si>
  <si>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</si>
  <si>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</si>
  <si>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</si>
  <si>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</si>
  <si>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</si>
  <si>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</si>
  <si>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</si>
  <si>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</si>
  <si>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</si>
  <si>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</si>
  <si>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</si>
  <si>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</si>
  <si>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</si>
  <si>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</si>
  <si>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</si>
  <si>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</si>
  <si>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</si>
  <si>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</si>
  <si>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</si>
  <si>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</si>
  <si>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</si>
  <si>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</si>
  <si>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</si>
  <si>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</si>
  <si>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</si>
  <si>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</si>
  <si>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</si>
  <si>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</si>
  <si>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</si>
  <si>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</si>
  <si>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</si>
  <si>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</si>
  <si>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</si>
  <si>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</si>
  <si>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</si>
  <si>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</si>
  <si>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</si>
  <si>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</si>
  <si>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</si>
  <si>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</si>
  <si>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</si>
  <si>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</si>
  <si>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</si>
  <si>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</si>
  <si>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</si>
  <si>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</si>
  <si>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</si>
  <si>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</si>
  <si>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</si>
  <si>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</si>
  <si>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</si>
  <si>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</si>
  <si>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</si>
  <si>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</si>
  <si>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</si>
  <si>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</si>
  <si>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</si>
  <si>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</si>
  <si>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</si>
  <si>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</si>
  <si>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</si>
  <si>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</si>
  <si>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</si>
  <si>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</si>
  <si>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</si>
  <si>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</si>
  <si>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</si>
  <si>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</si>
  <si>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</si>
  <si>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</si>
  <si>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</si>
  <si>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</si>
  <si>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</si>
  <si>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</si>
  <si>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</si>
  <si>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</si>
  <si>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</si>
  <si>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</si>
  <si>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</si>
  <si>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</si>
  <si>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</si>
  <si>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</si>
  <si>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</si>
  <si>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</si>
  <si>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</si>
  <si>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</si>
  <si>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</si>
  <si>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</si>
  <si>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</si>
  <si>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</si>
  <si>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</si>
  <si>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</si>
  <si>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</si>
  <si>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</si>
  <si>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</si>
  <si>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</si>
  <si>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</si>
  <si>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</si>
  <si>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</si>
  <si>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</si>
  <si>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</si>
  <si>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</si>
  <si>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</si>
  <si>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</si>
  <si>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</si>
  <si>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</si>
  <si>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</si>
  <si>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</si>
  <si>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</si>
  <si>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</si>
  <si>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</si>
  <si>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</si>
  <si>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</si>
  <si>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</si>
  <si>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</si>
  <si>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</si>
  <si>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</si>
  <si>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</si>
  <si>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</si>
  <si>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</si>
  <si>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</si>
  <si>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</si>
  <si>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</si>
  <si>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</si>
  <si>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</si>
  <si>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</si>
  <si>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</si>
  <si>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</si>
  <si>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</si>
  <si>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</si>
  <si>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</si>
  <si>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</si>
  <si>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</si>
  <si>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</si>
  <si>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</si>
  <si>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</si>
  <si>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</si>
  <si>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</si>
  <si>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</si>
  <si>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</si>
  <si>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</si>
  <si>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</si>
  <si>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</si>
  <si>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</si>
  <si>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</si>
  <si>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</si>
  <si>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</si>
  <si>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</si>
  <si>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</si>
  <si>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</si>
  <si>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</si>
  <si>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</si>
  <si>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</si>
  <si>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</si>
  <si>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</si>
  <si>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</si>
  <si>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</si>
  <si>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</si>
  <si>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</si>
  <si>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</si>
  <si>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</si>
  <si>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</si>
  <si>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</si>
  <si>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</si>
  <si>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</si>
  <si>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</si>
  <si>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</si>
  <si>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</si>
  <si>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</si>
  <si>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</si>
  <si>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</si>
  <si>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</si>
  <si>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</si>
  <si>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</si>
  <si>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</si>
  <si>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</si>
  <si>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</si>
  <si>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</si>
  <si>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</si>
  <si>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</si>
  <si>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</si>
  <si>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</si>
  <si>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</si>
  <si>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</si>
  <si>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</si>
  <si>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</si>
  <si>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</si>
  <si>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</si>
  <si>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</si>
  <si>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</si>
  <si>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</si>
  <si>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</si>
  <si>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</si>
  <si>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</si>
  <si>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</si>
  <si>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</si>
  <si>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</si>
  <si>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</si>
  <si>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</si>
  <si>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</si>
  <si>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</si>
  <si>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</si>
  <si>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</si>
  <si>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</si>
  <si>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</si>
  <si>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</si>
  <si>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</si>
  <si>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</si>
  <si>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</si>
  <si>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</si>
  <si>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</si>
  <si>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</si>
  <si>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</si>
  <si>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</si>
  <si>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</si>
  <si>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</si>
  <si>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</si>
  <si>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</si>
  <si>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</si>
  <si>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</si>
  <si>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</si>
  <si>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</si>
  <si>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</si>
  <si>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</si>
  <si>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</si>
  <si>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</si>
  <si>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</si>
  <si>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</si>
  <si>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</si>
  <si>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</si>
  <si>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</si>
  <si>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</si>
  <si>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</si>
  <si>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</si>
  <si>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</si>
  <si>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</si>
  <si>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</si>
  <si>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</si>
  <si>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</si>
  <si>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</si>
  <si>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</si>
  <si>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</si>
  <si>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</si>
  <si>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</si>
  <si>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</si>
  <si>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</si>
  <si>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</si>
  <si>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</si>
  <si>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</si>
  <si>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</si>
  <si>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</si>
  <si>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</si>
  <si>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</si>
  <si>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</si>
  <si>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</si>
  <si>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</si>
  <si>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</si>
  <si>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</si>
  <si>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</si>
  <si>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</si>
  <si>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</si>
  <si>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</si>
  <si>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</si>
  <si>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</si>
  <si>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</si>
  <si>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</si>
  <si>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</si>
  <si>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</si>
  <si>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</si>
  <si>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</si>
  <si>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</si>
  <si>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</si>
  <si>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</si>
  <si>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</si>
  <si>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</si>
  <si>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</si>
  <si>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</si>
  <si>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</si>
  <si>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</si>
  <si>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</si>
  <si>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</si>
  <si>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</si>
  <si>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</si>
  <si>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</si>
  <si>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</si>
  <si>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</si>
  <si>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</si>
  <si>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</si>
  <si>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</si>
  <si>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</si>
  <si>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</si>
  <si>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</si>
  <si>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</si>
  <si>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</si>
  <si>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</si>
  <si>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</si>
  <si>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</si>
  <si>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</si>
  <si>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</si>
  <si>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</si>
  <si>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</si>
  <si>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</si>
  <si>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</si>
  <si>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</si>
  <si>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</si>
  <si>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</si>
  <si>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</si>
  <si>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</si>
  <si>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</si>
  <si>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</si>
  <si>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</si>
  <si>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</si>
  <si>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</si>
  <si>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</si>
  <si>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</si>
  <si>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</si>
  <si>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</si>
  <si>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</si>
  <si>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</si>
  <si>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</si>
  <si>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</si>
  <si>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</si>
  <si>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</si>
  <si>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</si>
  <si>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</si>
  <si>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</si>
  <si>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</si>
  <si>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</si>
  <si>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</si>
  <si>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</si>
  <si>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</si>
  <si>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</si>
  <si>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</si>
  <si>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</si>
  <si>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</si>
  <si>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</si>
  <si>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</si>
  <si>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</si>
  <si>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</si>
  <si>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</si>
  <si>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</si>
  <si>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</si>
  <si>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</si>
  <si>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</si>
  <si>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</si>
  <si>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</si>
  <si>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</si>
  <si>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</si>
  <si>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</si>
  <si>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</si>
  <si>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</si>
  <si>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</si>
  <si>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</si>
  <si>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</si>
  <si>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</si>
  <si>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</si>
  <si>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</si>
  <si>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</si>
  <si>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</si>
  <si>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</si>
  <si>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</si>
  <si>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</si>
  <si>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</si>
  <si>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</si>
  <si>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</si>
  <si>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</si>
  <si>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</si>
  <si>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</si>
  <si>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</si>
  <si>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</si>
  <si>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</si>
  <si>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</si>
  <si>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</si>
  <si>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</si>
  <si>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</si>
  <si>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</si>
  <si>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</si>
  <si>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</si>
  <si>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</si>
  <si>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</si>
  <si>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</si>
  <si>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</si>
  <si>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</si>
  <si>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</si>
  <si>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</si>
  <si>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</si>
  <si>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</si>
  <si>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</si>
  <si>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</si>
  <si>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</si>
  <si>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</si>
  <si>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</si>
  <si>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</si>
  <si>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</si>
  <si>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</si>
  <si>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</si>
  <si>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</si>
  <si>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</si>
  <si>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</si>
  <si>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</si>
  <si>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</si>
  <si>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</si>
  <si>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</si>
  <si>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</si>
  <si>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</si>
  <si>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</si>
  <si>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</si>
  <si>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</si>
  <si>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</si>
  <si>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</si>
  <si>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</si>
  <si>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</si>
  <si>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</si>
  <si>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</si>
  <si>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</si>
  <si>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</si>
  <si>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</si>
  <si>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</si>
  <si>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</si>
  <si>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</si>
  <si>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</si>
  <si>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</si>
  <si>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</si>
  <si>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</si>
  <si>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</si>
  <si>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</si>
  <si>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</si>
  <si>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</si>
  <si>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</si>
  <si>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</si>
  <si>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</si>
  <si>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</si>
  <si>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</si>
  <si>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</si>
  <si>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</si>
  <si>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</si>
  <si>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</si>
  <si>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</si>
  <si>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</si>
  <si>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</si>
  <si>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</si>
  <si>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</si>
  <si>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</si>
  <si>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</si>
  <si>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</si>
  <si>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</si>
  <si>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</si>
  <si>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</si>
  <si>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</si>
  <si>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</si>
  <si>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</si>
  <si>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</si>
  <si>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</si>
  <si>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</si>
  <si>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</si>
  <si>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</si>
  <si>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</si>
  <si>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</si>
  <si>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</si>
  <si>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</si>
  <si>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</si>
  <si>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</si>
  <si>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</si>
  <si>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</si>
  <si>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</si>
  <si>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</si>
  <si>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</si>
  <si>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</si>
  <si>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</si>
  <si>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</si>
  <si>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</si>
  <si>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</si>
  <si>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</si>
  <si>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</si>
  <si>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</si>
  <si>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</si>
  <si>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</si>
  <si>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</si>
  <si>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</si>
  <si>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</si>
  <si>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</si>
  <si>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</si>
  <si>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</si>
  <si>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</si>
  <si>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</si>
  <si>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</si>
  <si>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</si>
  <si>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</si>
  <si>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</si>
  <si>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</si>
  <si>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</si>
  <si>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</si>
  <si>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</si>
  <si>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</si>
  <si>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</si>
  <si>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</si>
  <si>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</si>
  <si>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</si>
  <si>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</si>
  <si>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</si>
  <si>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</si>
  <si>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</si>
  <si>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</si>
  <si>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</si>
  <si>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</si>
  <si>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</si>
  <si>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</si>
  <si>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</si>
  <si>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</si>
  <si>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</si>
  <si>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</si>
  <si>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</si>
  <si>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</si>
  <si>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</si>
  <si>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</si>
  <si>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</si>
  <si>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</si>
  <si>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</si>
  <si>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</si>
  <si>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</si>
  <si>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</si>
  <si>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</si>
  <si>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</si>
  <si>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</si>
  <si>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</si>
  <si>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</si>
  <si>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</si>
  <si>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</si>
  <si>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</si>
  <si>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</si>
  <si>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</si>
  <si>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</si>
  <si>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</si>
  <si>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</si>
  <si>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</si>
  <si>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</si>
  <si>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</si>
  <si>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</si>
  <si>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</si>
  <si>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</si>
  <si>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</si>
  <si>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</si>
  <si>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</si>
  <si>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</si>
  <si>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</si>
  <si>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</si>
  <si>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</si>
  <si>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</si>
  <si>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</si>
  <si>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</si>
  <si>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</si>
  <si>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</si>
  <si>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</si>
  <si>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</si>
  <si>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</si>
  <si>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</si>
  <si>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</si>
  <si>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</si>
  <si>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</si>
  <si>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</si>
  <si>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</si>
  <si>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</si>
  <si>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</si>
  <si>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</si>
  <si>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</si>
  <si>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</si>
  <si>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</si>
  <si>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</si>
  <si>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</si>
  <si>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</si>
  <si>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</si>
  <si>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</si>
  <si>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</si>
  <si>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</si>
  <si>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</si>
  <si>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</si>
  <si>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</si>
  <si>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</si>
  <si>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</si>
  <si>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</si>
  <si>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</si>
  <si>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</si>
  <si>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</si>
  <si>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</si>
  <si>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</si>
  <si>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</si>
  <si>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</si>
  <si>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</si>
  <si>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</si>
  <si>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</si>
  <si>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</si>
  <si>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</si>
  <si>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</si>
  <si>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</si>
  <si>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</si>
  <si>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</si>
  <si>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</si>
  <si>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</si>
  <si>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</si>
  <si>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</si>
  <si>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</si>
  <si>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</si>
  <si>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</si>
  <si>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</si>
  <si>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</si>
  <si>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</si>
  <si>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</si>
  <si>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</si>
  <si>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</si>
  <si>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</si>
  <si>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</si>
  <si>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</si>
  <si>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</si>
  <si>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</si>
  <si>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</si>
  <si>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</si>
  <si>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</si>
  <si>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</si>
  <si>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</si>
  <si>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</si>
  <si>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</si>
  <si>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</si>
  <si>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</si>
  <si>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</si>
  <si>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</si>
  <si>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</si>
  <si>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</si>
  <si>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</si>
  <si>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</si>
  <si>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</si>
  <si>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</si>
  <si>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</si>
  <si>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</si>
  <si>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</si>
  <si>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</si>
  <si>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</si>
  <si>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</si>
  <si>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</si>
  <si>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</si>
  <si>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</si>
  <si>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</si>
  <si>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</si>
  <si>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</si>
  <si>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</si>
  <si>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</si>
  <si>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</si>
  <si>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</si>
  <si>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</si>
  <si>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</si>
  <si>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</si>
  <si>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</si>
  <si>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</si>
  <si>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</si>
  <si>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</si>
  <si>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</si>
  <si>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</si>
  <si>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</si>
  <si>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</si>
  <si>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</si>
  <si>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</si>
  <si>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</si>
  <si>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</si>
  <si>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</si>
  <si>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</si>
  <si>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</si>
  <si>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</si>
  <si>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</si>
  <si>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</si>
  <si>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</si>
  <si>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</si>
  <si>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</si>
  <si>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</si>
  <si>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</si>
  <si>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</si>
  <si>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</si>
  <si>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</si>
  <si>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</si>
  <si>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</si>
  <si>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</si>
  <si>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</si>
  <si>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</si>
  <si>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</si>
  <si>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</si>
  <si>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</si>
  <si>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</si>
  <si>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</si>
  <si>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</si>
  <si>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</si>
  <si>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</si>
  <si>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</si>
  <si>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</si>
  <si>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</si>
  <si>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</si>
  <si>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</si>
  <si>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</si>
  <si>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</si>
  <si>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</si>
  <si>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</si>
  <si>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</si>
  <si>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</si>
  <si>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</si>
  <si>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</si>
  <si>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</si>
  <si>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</si>
  <si>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</si>
  <si>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</si>
  <si>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</si>
  <si>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</si>
  <si>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</si>
  <si>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</si>
  <si>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</si>
  <si>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</si>
  <si>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</si>
  <si>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</si>
  <si>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</si>
  <si>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</si>
  <si>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</si>
  <si>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</si>
  <si>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</si>
  <si>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</si>
  <si>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</si>
  <si>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</si>
  <si>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</si>
  <si>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</si>
  <si>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</si>
  <si>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</si>
  <si>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</si>
  <si>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</si>
  <si>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</si>
  <si>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</si>
  <si>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</si>
  <si>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</si>
  <si>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</si>
  <si>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</si>
  <si>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</si>
  <si>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</si>
  <si>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</si>
  <si>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</si>
  <si>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</si>
  <si>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</si>
  <si>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</si>
  <si>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</si>
  <si>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</si>
  <si>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</si>
  <si>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</si>
  <si>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</si>
  <si>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</si>
  <si>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</si>
  <si>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</si>
  <si>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</si>
  <si>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</si>
  <si>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</si>
  <si>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</si>
  <si>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</si>
  <si>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</si>
  <si>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</si>
  <si>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</si>
  <si>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</si>
  <si>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</si>
  <si>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</si>
  <si>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</si>
  <si>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</si>
  <si>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</si>
  <si>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</si>
  <si>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</si>
  <si>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</si>
  <si>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</si>
  <si>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</si>
  <si>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</si>
  <si>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</si>
  <si>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</si>
  <si>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</si>
  <si>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</si>
  <si>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</si>
  <si>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</si>
  <si>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</si>
  <si>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</si>
  <si>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</si>
  <si>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</si>
  <si>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</si>
  <si>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</si>
  <si>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</si>
  <si>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</si>
  <si>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</si>
  <si>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</si>
  <si>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</si>
  <si>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</si>
  <si>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</si>
  <si>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</si>
  <si>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</si>
  <si>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</si>
  <si>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</si>
  <si>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</si>
  <si>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</si>
  <si>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</si>
  <si>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</si>
  <si>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</si>
  <si>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</si>
  <si>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</si>
  <si>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</si>
  <si>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</si>
  <si>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</si>
  <si>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</si>
  <si>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</si>
  <si>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</si>
  <si>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</si>
  <si>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</si>
  <si>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</si>
  <si>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</si>
  <si>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</si>
  <si>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</si>
  <si>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</si>
  <si>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</si>
  <si>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</si>
  <si>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</si>
  <si>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 xml:space="preserve">  </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</si>
  <si>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</si>
  <si>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</si>
  <si>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</si>
  <si>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</si>
  <si>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</si>
  <si>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</si>
  <si>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</si>
  <si>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</si>
  <si>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</si>
  <si>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</si>
  <si>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</si>
  <si>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</si>
  <si>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</si>
  <si>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</si>
  <si>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</si>
  <si>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</si>
  <si>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</si>
  <si>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</si>
  <si>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</si>
  <si>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</si>
  <si>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</si>
  <si>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</si>
  <si>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</si>
  <si>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</si>
  <si>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</si>
  <si>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 calls</t>
  </si>
  <si>
    <t>Sel Amount</t>
  </si>
  <si>
    <t xml:space="preserve"> </t>
  </si>
  <si>
    <t>Column Labels</t>
  </si>
  <si>
    <t>% of calls</t>
  </si>
  <si>
    <t>calls</t>
  </si>
  <si>
    <t>amount</t>
  </si>
  <si>
    <t>call rank</t>
  </si>
  <si>
    <t>amount rank</t>
  </si>
  <si>
    <t>CALL CENTER REPORT: 2023</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</si>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</sst>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Rs&quot;#,##0;\-&quot;Rs&quot;#,##0"/>
    <numFmt numFmtId="164" formatCode="[$-409]d\-mmm\-yy;@"/>
    <numFmt numFmtId="165" formatCode="0.0"/>
    <numFmt numFmtId="166" formatCode="\$#,##0;\-&quot;Rs&quot;#,##0"/>
    <numFmt numFmtId="167" formatCode="\$#,###.0,&quot;k&quot;"/>
    <numFmt numFmtId="168" formatCode="\$#,##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11"/>
      <color theme="1"/>
      <name val="Aptos ExtraBold"/>
      <family val="2"/>
      <scheme val="major"/>
    </font>
    <font>
      <sz val="10"/>
      <color theme="0" tint="-0.499984740745262"/>
      <name val="Aptos"/>
      <family val="2"/>
      <scheme val="minor"/>
    </font>
    <font>
      <sz val="28"/>
      <color theme="1"/>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5" fontId="0" fillId="0" borderId="0" xfId="0" applyNumberForma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5" fillId="5" borderId="0" xfId="0" applyFont="1" applyFill="1"/>
    <xf numFmtId="0" fontId="5" fillId="5" borderId="14" xfId="0" applyFont="1" applyFill="1" applyBorder="1"/>
    <xf numFmtId="0" fontId="5" fillId="5" borderId="13" xfId="0" applyFont="1" applyFill="1" applyBorder="1" applyAlignment="1">
      <alignment horizontal="left" indent="1"/>
    </xf>
    <xf numFmtId="168" fontId="5" fillId="5" borderId="0" xfId="0" applyNumberFormat="1" applyFont="1" applyFill="1"/>
    <xf numFmtId="168" fontId="5" fillId="5" borderId="14" xfId="0" applyNumberFormat="1" applyFont="1" applyFill="1" applyBorder="1"/>
    <xf numFmtId="0" fontId="5" fillId="5" borderId="15" xfId="0" applyFont="1" applyFill="1" applyBorder="1" applyAlignment="1">
      <alignment horizontal="left" indent="1"/>
    </xf>
    <xf numFmtId="168" fontId="5" fillId="5" borderId="16" xfId="0" applyNumberFormat="1" applyFont="1" applyFill="1" applyBorder="1"/>
    <xf numFmtId="168" fontId="5" fillId="5" borderId="17" xfId="0" applyNumberFormat="1" applyFont="1" applyFill="1" applyBorder="1"/>
    <xf numFmtId="0" fontId="6" fillId="5" borderId="13" xfId="0" applyFont="1" applyFill="1" applyBorder="1"/>
    <xf numFmtId="9" fontId="0" fillId="0" borderId="0" xfId="1" applyFont="1"/>
    <xf numFmtId="0" fontId="6" fillId="5" borderId="12" xfId="0" applyFont="1" applyFill="1" applyBorder="1" applyAlignment="1">
      <alignment horizontal="center"/>
    </xf>
    <xf numFmtId="0" fontId="6" fillId="5" borderId="11" xfId="0" applyFont="1" applyFill="1" applyBorder="1" applyAlignment="1">
      <alignment horizontal="center"/>
    </xf>
    <xf numFmtId="0" fontId="0" fillId="3" borderId="0" xfId="0" applyFill="1" applyAlignment="1">
      <alignment horizontal="center"/>
    </xf>
    <xf numFmtId="0" fontId="7" fillId="3" borderId="0" xfId="0" applyFont="1" applyFill="1" applyAlignment="1">
      <alignment horizontal="center"/>
    </xf>
    <xf numFmtId="0" fontId="8" fillId="4" borderId="0" xfId="0" applyFont="1" applyFill="1" applyAlignment="1">
      <alignment vertical="center"/>
    </xf>
  </cellXfs>
  <cellStyles count="2">
    <cellStyle name="Normal" xfId="0" builtinId="0"/>
    <cellStyle name="Percent" xfId="1" builtinId="5"/>
  </cellStyles>
  <dxfs count="27">
    <dxf>
      <fill>
        <patternFill patternType="solid">
          <bgColor theme="8"/>
        </patternFill>
      </fill>
    </dxf>
    <dxf>
      <numFmt numFmtId="166" formatCode="\$#,##0;\-&quot;Rs&quot;#,##0"/>
    </dxf>
    <dxf>
      <fill>
        <patternFill patternType="solid">
          <bgColor theme="8"/>
        </patternFill>
      </fill>
    </dxf>
    <dxf>
      <numFmt numFmtId="166" formatCode="\$#,##0;\-&quot;Rs&quot;#,##0"/>
    </dxf>
    <dxf>
      <fill>
        <patternFill patternType="solid">
          <bgColor theme="8"/>
        </patternFill>
      </fill>
    </dxf>
    <dxf>
      <numFmt numFmtId="166" formatCode="\$#,##0;\-&quot;Rs&quot;#,##0"/>
    </dxf>
    <dxf>
      <fill>
        <patternFill>
          <bgColor theme="8" tint="0.59996337778862885"/>
        </patternFill>
      </fill>
      <border>
        <left style="thin">
          <color theme="1" tint="0.34998626667073579"/>
        </left>
        <right style="thin">
          <color theme="1" tint="0.34998626667073579"/>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66" formatCode="\$#,##0;\-&quot;Rs&quot;#,##0"/>
    </dxf>
    <dxf>
      <fill>
        <patternFill patternType="solid">
          <bgColor theme="8"/>
        </patternFill>
      </fill>
    </dxf>
    <dxf>
      <numFmt numFmtId="166" formatCode="\$#,##0;\-&quot;Rs&quot;#,##0"/>
    </dxf>
    <dxf>
      <font>
        <b/>
        <color theme="1"/>
      </font>
      <border>
        <bottom style="thin">
          <color theme="8"/>
        </bottom>
        <vertical/>
        <horizontal/>
      </border>
    </dxf>
    <dxf>
      <font>
        <color theme="1"/>
      </font>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6"/>
    </tableStyle>
    <tableStyle name="SlicerStyleDark5 2" pivot="0" table="0" count="10" xr9:uid="{56CE8539-80D0-48AD-B29B-27F467965069}">
      <tableStyleElement type="wholeTable" dxfId="25"/>
      <tableStyleElement type="headerRow" dxfId="2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r>
              <a:rPr lang="en-US" sz="1800" b="0">
                <a:solidFill>
                  <a:schemeClr val="accent6"/>
                </a:solidFill>
                <a:latin typeface="+mj-lt"/>
              </a:rPr>
              <a:t>Amount</a:t>
            </a:r>
          </a:p>
        </c:rich>
      </c:tx>
      <c:layout>
        <c:manualLayout>
          <c:xMode val="edge"/>
          <c:yMode val="edge"/>
          <c:x val="3.7563451776649749E-2"/>
          <c:y val="1.8684603886397609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Tables'!$G$38:$G$42</c:f>
              <c:strCache>
                <c:ptCount val="5"/>
                <c:pt idx="0">
                  <c:v>R01</c:v>
                </c:pt>
                <c:pt idx="1">
                  <c:v>R02</c:v>
                </c:pt>
                <c:pt idx="2">
                  <c:v>R03</c:v>
                </c:pt>
                <c:pt idx="3">
                  <c:v>R04</c:v>
                </c:pt>
                <c:pt idx="4">
                  <c:v>R05</c:v>
                </c:pt>
              </c:strCache>
            </c:strRef>
          </c:cat>
          <c:val>
            <c:numRef>
              <c:f>'Pivot Tables'!$I$38:$I$42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A42-428A-99C2-4FF0AD9F69E7}"/>
            </c:ext>
          </c:extLst>
        </c:ser>
        <c:ser>
          <c:idx val="1"/>
          <c:order val="1"/>
          <c:tx>
            <c:strRef>
              <c:f>'Pivot Tables'!$K$37</c:f>
              <c:strCache>
                <c:ptCount val="1"/>
                <c:pt idx="0">
                  <c:v>Sel Amount</c:v>
                </c:pt>
              </c:strCache>
            </c:strRef>
          </c:tx>
          <c:spPr>
            <a:solidFill>
              <a:schemeClr val="accent6"/>
            </a:solidFill>
            <a:ln>
              <a:noFill/>
            </a:ln>
            <a:effectLst/>
          </c:spPr>
          <c:invertIfNegative val="0"/>
          <c:dPt>
            <c:idx val="2"/>
            <c:invertIfNegative val="0"/>
            <c:bubble3D val="0"/>
            <c:spPr>
              <a:solidFill>
                <a:schemeClr val="accent6"/>
              </a:solidFill>
              <a:ln>
                <a:noFill/>
              </a:ln>
              <a:effectLst/>
            </c:spPr>
            <c:extLst>
              <c:ext xmlns:c16="http://schemas.microsoft.com/office/drawing/2014/chart" uri="{C3380CC4-5D6E-409C-BE32-E72D297353CC}">
                <c16:uniqueId val="{00000002-2A42-428A-99C2-4FF0AD9F69E7}"/>
              </c:ext>
            </c:extLst>
          </c:dPt>
          <c:val>
            <c:numRef>
              <c:f>'Pivot Tables'!$K$38:$K$42</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3-2A42-428A-99C2-4FF0AD9F69E7}"/>
            </c:ext>
          </c:extLst>
        </c:ser>
        <c:dLbls>
          <c:showLegendKey val="0"/>
          <c:showVal val="0"/>
          <c:showCatName val="0"/>
          <c:showSerName val="0"/>
          <c:showPercent val="0"/>
          <c:showBubbleSize val="0"/>
        </c:dLbls>
        <c:gapWidth val="25"/>
        <c:overlap val="100"/>
        <c:axId val="1056194432"/>
        <c:axId val="1056195872"/>
      </c:barChart>
      <c:catAx>
        <c:axId val="1056194432"/>
        <c:scaling>
          <c:orientation val="maxMin"/>
        </c:scaling>
        <c:delete val="1"/>
        <c:axPos val="l"/>
        <c:numFmt formatCode="General" sourceLinked="1"/>
        <c:majorTickMark val="out"/>
        <c:minorTickMark val="none"/>
        <c:tickLblPos val="nextTo"/>
        <c:crossAx val="1056195872"/>
        <c:crosses val="autoZero"/>
        <c:auto val="1"/>
        <c:lblAlgn val="ctr"/>
        <c:lblOffset val="100"/>
        <c:noMultiLvlLbl val="0"/>
      </c:catAx>
      <c:valAx>
        <c:axId val="1056195872"/>
        <c:scaling>
          <c:orientation val="minMax"/>
        </c:scaling>
        <c:delete val="1"/>
        <c:axPos val="t"/>
        <c:numFmt formatCode="\$#,###.0,&quot;k&quot;" sourceLinked="1"/>
        <c:majorTickMark val="none"/>
        <c:minorTickMark val="none"/>
        <c:tickLblPos val="nextTo"/>
        <c:crossAx val="10561944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Center.xlsx]Pivot Tables!weekday trend</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Tables'!$G$14:$G$21</c:f>
              <c:strCache>
                <c:ptCount val="7"/>
                <c:pt idx="0">
                  <c:v>Monday</c:v>
                </c:pt>
                <c:pt idx="1">
                  <c:v>Tuesday</c:v>
                </c:pt>
                <c:pt idx="2">
                  <c:v>Wednesday</c:v>
                </c:pt>
                <c:pt idx="3">
                  <c:v>Thursday</c:v>
                </c:pt>
                <c:pt idx="4">
                  <c:v>Friday</c:v>
                </c:pt>
                <c:pt idx="5">
                  <c:v>Saturday</c:v>
                </c:pt>
                <c:pt idx="6">
                  <c:v>Sunday</c:v>
                </c:pt>
              </c:strCache>
            </c:strRef>
          </c:cat>
          <c:val>
            <c:numRef>
              <c:f>'Pivot Tables'!$H$14:$H$21</c:f>
              <c:numCache>
                <c:formatCode>#,##0</c:formatCode>
                <c:ptCount val="7"/>
                <c:pt idx="0">
                  <c:v>133</c:v>
                </c:pt>
                <c:pt idx="1">
                  <c:v>138</c:v>
                </c:pt>
                <c:pt idx="2">
                  <c:v>153</c:v>
                </c:pt>
                <c:pt idx="3">
                  <c:v>128</c:v>
                </c:pt>
                <c:pt idx="4">
                  <c:v>141</c:v>
                </c:pt>
                <c:pt idx="5">
                  <c:v>161</c:v>
                </c:pt>
                <c:pt idx="6">
                  <c:v>146</c:v>
                </c:pt>
              </c:numCache>
            </c:numRef>
          </c:val>
          <c:extLst>
            <c:ext xmlns:c16="http://schemas.microsoft.com/office/drawing/2014/chart" uri="{C3380CC4-5D6E-409C-BE32-E72D297353CC}">
              <c16:uniqueId val="{00000000-547F-4363-B60E-9D03F108B416}"/>
            </c:ext>
          </c:extLst>
        </c:ser>
        <c:dLbls>
          <c:showLegendKey val="0"/>
          <c:showVal val="0"/>
          <c:showCatName val="0"/>
          <c:showSerName val="0"/>
          <c:showPercent val="0"/>
          <c:showBubbleSize val="0"/>
        </c:dLbls>
        <c:gapWidth val="25"/>
        <c:axId val="1056193952"/>
        <c:axId val="1056195392"/>
      </c:barChart>
      <c:catAx>
        <c:axId val="10561939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195392"/>
        <c:crosses val="autoZero"/>
        <c:auto val="1"/>
        <c:lblAlgn val="ctr"/>
        <c:lblOffset val="100"/>
        <c:noMultiLvlLbl val="0"/>
      </c:catAx>
      <c:valAx>
        <c:axId val="1056195392"/>
        <c:scaling>
          <c:orientation val="minMax"/>
        </c:scaling>
        <c:delete val="1"/>
        <c:axPos val="b"/>
        <c:numFmt formatCode="#,##0" sourceLinked="1"/>
        <c:majorTickMark val="none"/>
        <c:minorTickMark val="none"/>
        <c:tickLblPos val="nextTo"/>
        <c:crossAx val="10561939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Center.xlsx]Pivot Tables!monthly trend</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chemeClr val="accent6"/>
                </a:solidFill>
                <a:latin typeface="+mj-lt"/>
              </a:rPr>
              <a:t>Call</a:t>
            </a:r>
            <a:r>
              <a:rPr lang="en-US" sz="1800" baseline="0">
                <a:solidFill>
                  <a:schemeClr val="accent6"/>
                </a:solidFill>
                <a:latin typeface="+mj-lt"/>
              </a:rPr>
              <a:t> Trend</a:t>
            </a:r>
            <a:endParaRPr lang="en-US" sz="1800">
              <a:solidFill>
                <a:schemeClr val="accent6"/>
              </a:solidFill>
              <a:latin typeface="+mj-lt"/>
            </a:endParaRPr>
          </a:p>
        </c:rich>
      </c:tx>
      <c:layout>
        <c:manualLayout>
          <c:xMode val="edge"/>
          <c:yMode val="edge"/>
          <c:x val="1.7386091127098321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lumMod val="95000"/>
              </a:schemeClr>
            </a:solidFill>
            <a:ln w="25400">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Tables'!$C$13</c:f>
              <c:strCache>
                <c:ptCount val="1"/>
                <c:pt idx="0">
                  <c:v>Call Count2</c:v>
                </c:pt>
              </c:strCache>
            </c:strRef>
          </c:tx>
          <c:spPr>
            <a:gradFill flip="none" rotWithShape="1">
              <a:gsLst>
                <a:gs pos="0">
                  <a:schemeClr val="accent6">
                    <a:lumMod val="60000"/>
                    <a:lumOff val="40000"/>
                    <a:alpha val="50000"/>
                  </a:schemeClr>
                </a:gs>
                <a:gs pos="100000">
                  <a:schemeClr val="accent6"/>
                </a:gs>
              </a:gsLst>
              <a:lin ang="16200000" scaled="1"/>
              <a:tileRect/>
            </a:gradFill>
            <a:ln>
              <a:noFill/>
            </a:ln>
            <a:effectLst/>
          </c:spPr>
          <c:cat>
            <c:strRef>
              <c:f>'Pivot Tables'!$A$14:$A$26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Tables'!$C$14:$C$26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1F1A-4FAD-8877-222BA8AAEFD6}"/>
            </c:ext>
          </c:extLst>
        </c:ser>
        <c:dLbls>
          <c:showLegendKey val="0"/>
          <c:showVal val="0"/>
          <c:showCatName val="0"/>
          <c:showSerName val="0"/>
          <c:showPercent val="0"/>
          <c:showBubbleSize val="0"/>
        </c:dLbls>
        <c:axId val="1024279776"/>
        <c:axId val="1024281216"/>
      </c:areaChart>
      <c:lineChart>
        <c:grouping val="standard"/>
        <c:varyColors val="0"/>
        <c:ser>
          <c:idx val="0"/>
          <c:order val="0"/>
          <c:tx>
            <c:strRef>
              <c:f>'Pivot Tables'!$B$13</c:f>
              <c:strCache>
                <c:ptCount val="1"/>
                <c:pt idx="0">
                  <c:v>Call Count</c:v>
                </c:pt>
              </c:strCache>
            </c:strRef>
          </c:tx>
          <c:spPr>
            <a:ln w="28575" cap="rnd">
              <a:solidFill>
                <a:schemeClr val="accent6"/>
              </a:solidFill>
              <a:round/>
            </a:ln>
            <a:effectLst/>
          </c:spPr>
          <c:marker>
            <c:symbol val="circle"/>
            <c:size val="7"/>
            <c:spPr>
              <a:solidFill>
                <a:schemeClr val="bg1">
                  <a:lumMod val="95000"/>
                </a:schemeClr>
              </a:solidFill>
              <a:ln w="25400">
                <a:solidFill>
                  <a:schemeClr val="tx1">
                    <a:lumMod val="85000"/>
                    <a:lumOff val="15000"/>
                  </a:schemeClr>
                </a:solidFill>
              </a:ln>
              <a:effectLst/>
            </c:spPr>
          </c:marker>
          <c:cat>
            <c:strRef>
              <c:f>'Pivot Tables'!$A$14:$A$26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Tables'!$B$14:$B$26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1F1A-4FAD-8877-222BA8AAEFD6}"/>
            </c:ext>
          </c:extLst>
        </c:ser>
        <c:dLbls>
          <c:showLegendKey val="0"/>
          <c:showVal val="0"/>
          <c:showCatName val="0"/>
          <c:showSerName val="0"/>
          <c:showPercent val="0"/>
          <c:showBubbleSize val="0"/>
        </c:dLbls>
        <c:marker val="1"/>
        <c:smooth val="0"/>
        <c:axId val="1024279776"/>
        <c:axId val="1024281216"/>
      </c:lineChart>
      <c:catAx>
        <c:axId val="102427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281216"/>
        <c:crosses val="autoZero"/>
        <c:auto val="1"/>
        <c:lblAlgn val="ctr"/>
        <c:lblOffset val="100"/>
        <c:noMultiLvlLbl val="0"/>
      </c:catAx>
      <c:valAx>
        <c:axId val="1024281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2797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accent5"/>
                </a:solidFill>
                <a:latin typeface="+mj-lt"/>
                <a:ea typeface="+mn-ea"/>
                <a:cs typeface="+mn-cs"/>
              </a:defRPr>
            </a:pPr>
            <a:r>
              <a:rPr lang="en-US" sz="1800" b="0">
                <a:solidFill>
                  <a:schemeClr val="accent5"/>
                </a:solidFill>
                <a:latin typeface="+mj-lt"/>
              </a:rPr>
              <a:t>Calls</a:t>
            </a:r>
          </a:p>
        </c:rich>
      </c:tx>
      <c:layout>
        <c:manualLayout>
          <c:xMode val="edge"/>
          <c:yMode val="edge"/>
          <c:x val="3.2691519028871394E-2"/>
          <c:y val="7.4738415545590429E-3"/>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5"/>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Tables'!$G$38:$G$42</c:f>
              <c:strCache>
                <c:ptCount val="5"/>
                <c:pt idx="0">
                  <c:v>R01</c:v>
                </c:pt>
                <c:pt idx="1">
                  <c:v>R02</c:v>
                </c:pt>
                <c:pt idx="2">
                  <c:v>R03</c:v>
                </c:pt>
                <c:pt idx="3">
                  <c:v>R04</c:v>
                </c:pt>
                <c:pt idx="4">
                  <c:v>R05</c:v>
                </c:pt>
              </c:strCache>
            </c:strRef>
          </c:cat>
          <c:val>
            <c:numRef>
              <c:f>'Pivot Tables'!$H$38:$H$42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E97-44EF-80A3-E0295C137720}"/>
            </c:ext>
          </c:extLst>
        </c:ser>
        <c:ser>
          <c:idx val="1"/>
          <c:order val="1"/>
          <c:tx>
            <c:strRef>
              <c:f>'Pivot Tables'!$J$37</c:f>
              <c:strCache>
                <c:ptCount val="1"/>
                <c:pt idx="0">
                  <c:v>Sel calls</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2-CE97-44EF-80A3-E0295C137720}"/>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4-CE97-44EF-80A3-E0295C137720}"/>
              </c:ext>
            </c:extLst>
          </c:dPt>
          <c:val>
            <c:numRef>
              <c:f>'Pivot Tables'!$J$38:$J$42</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5-CE97-44EF-80A3-E0295C137720}"/>
            </c:ext>
          </c:extLst>
        </c:ser>
        <c:dLbls>
          <c:showLegendKey val="0"/>
          <c:showVal val="0"/>
          <c:showCatName val="0"/>
          <c:showSerName val="0"/>
          <c:showPercent val="0"/>
          <c:showBubbleSize val="0"/>
        </c:dLbls>
        <c:gapWidth val="25"/>
        <c:overlap val="100"/>
        <c:axId val="1064966448"/>
        <c:axId val="1064966928"/>
      </c:barChart>
      <c:catAx>
        <c:axId val="106496644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966928"/>
        <c:crosses val="autoZero"/>
        <c:auto val="1"/>
        <c:lblAlgn val="ctr"/>
        <c:lblOffset val="100"/>
        <c:noMultiLvlLbl val="0"/>
      </c:catAx>
      <c:valAx>
        <c:axId val="1064966928"/>
        <c:scaling>
          <c:orientation val="minMax"/>
          <c:min val="0"/>
        </c:scaling>
        <c:delete val="1"/>
        <c:axPos val="t"/>
        <c:numFmt formatCode="General" sourceLinked="1"/>
        <c:majorTickMark val="none"/>
        <c:minorTickMark val="none"/>
        <c:tickLblPos val="nextTo"/>
        <c:crossAx val="10649664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chemeClr val="accent5"/>
                </a:solidFill>
                <a:latin typeface="+mj-lt"/>
              </a:rPr>
              <a:t>Female</a:t>
            </a:r>
            <a:r>
              <a:rPr lang="en-US" sz="1800" baseline="0">
                <a:latin typeface="+mj-lt"/>
              </a:rPr>
              <a:t> vs </a:t>
            </a:r>
            <a:r>
              <a:rPr lang="en-US" sz="1800" baseline="0">
                <a:solidFill>
                  <a:schemeClr val="accent4"/>
                </a:solidFill>
                <a:latin typeface="+mj-lt"/>
              </a:rPr>
              <a:t>Male</a:t>
            </a:r>
            <a:r>
              <a:rPr lang="en-US" sz="1800" baseline="0">
                <a:latin typeface="+mj-lt"/>
              </a:rPr>
              <a:t> Callers</a:t>
            </a:r>
            <a:endParaRPr lang="en-US" sz="1800">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pivotFmt>
      <c:pivotFmt>
        <c:idx val="3"/>
        <c:spPr>
          <a:solidFill>
            <a:schemeClr val="accent5"/>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Tables'!$B$57:$B$58</c:f>
              <c:strCache>
                <c:ptCount val="1"/>
                <c:pt idx="0">
                  <c:v>Female</c:v>
                </c:pt>
              </c:strCache>
            </c:strRef>
          </c:tx>
          <c:spPr>
            <a:solidFill>
              <a:schemeClr val="accent5"/>
            </a:solidFill>
            <a:ln>
              <a:noFill/>
            </a:ln>
            <a:effectLst/>
          </c:spPr>
          <c:invertIfNegative val="0"/>
          <c:dLbls>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Tables'!$A$59:$A$62</c:f>
              <c:strCache>
                <c:ptCount val="3"/>
                <c:pt idx="0">
                  <c:v>Cincinnati</c:v>
                </c:pt>
                <c:pt idx="1">
                  <c:v>Cleveland</c:v>
                </c:pt>
                <c:pt idx="2">
                  <c:v>Columbus</c:v>
                </c:pt>
              </c:strCache>
            </c:strRef>
          </c:cat>
          <c:val>
            <c:numRef>
              <c:f>'Pivot Tables'!$B$59:$B$62</c:f>
              <c:numCache>
                <c:formatCode>#,##0</c:formatCode>
                <c:ptCount val="3"/>
                <c:pt idx="0">
                  <c:v>144</c:v>
                </c:pt>
                <c:pt idx="1">
                  <c:v>326</c:v>
                </c:pt>
                <c:pt idx="2">
                  <c:v>129</c:v>
                </c:pt>
              </c:numCache>
            </c:numRef>
          </c:val>
          <c:extLst>
            <c:ext xmlns:c16="http://schemas.microsoft.com/office/drawing/2014/chart" uri="{C3380CC4-5D6E-409C-BE32-E72D297353CC}">
              <c16:uniqueId val="{00000000-F104-49C2-A663-04CF6F4BCF86}"/>
            </c:ext>
          </c:extLst>
        </c:ser>
        <c:ser>
          <c:idx val="1"/>
          <c:order val="1"/>
          <c:tx>
            <c:strRef>
              <c:f>'Pivot Tables'!$C$57:$C$58</c:f>
              <c:strCache>
                <c:ptCount val="1"/>
                <c:pt idx="0">
                  <c:v>Male</c:v>
                </c:pt>
              </c:strCache>
            </c:strRef>
          </c:tx>
          <c:spPr>
            <a:solidFill>
              <a:schemeClr val="accent4"/>
            </a:solidFill>
            <a:ln>
              <a:noFill/>
            </a:ln>
            <a:effectLst/>
          </c:spPr>
          <c:invertIfNegative val="0"/>
          <c:dLbls>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Tables'!$A$59:$A$62</c:f>
              <c:strCache>
                <c:ptCount val="3"/>
                <c:pt idx="0">
                  <c:v>Cincinnati</c:v>
                </c:pt>
                <c:pt idx="1">
                  <c:v>Cleveland</c:v>
                </c:pt>
                <c:pt idx="2">
                  <c:v>Columbus</c:v>
                </c:pt>
              </c:strCache>
            </c:strRef>
          </c:cat>
          <c:val>
            <c:numRef>
              <c:f>'Pivot Tables'!$C$59:$C$62</c:f>
              <c:numCache>
                <c:formatCode>#,##0</c:formatCode>
                <c:ptCount val="3"/>
                <c:pt idx="0">
                  <c:v>132</c:v>
                </c:pt>
                <c:pt idx="1">
                  <c:v>63</c:v>
                </c:pt>
                <c:pt idx="2">
                  <c:v>206</c:v>
                </c:pt>
              </c:numCache>
            </c:numRef>
          </c:val>
          <c:extLst>
            <c:ext xmlns:c16="http://schemas.microsoft.com/office/drawing/2014/chart" uri="{C3380CC4-5D6E-409C-BE32-E72D297353CC}">
              <c16:uniqueId val="{00000001-F104-49C2-A663-04CF6F4BCF86}"/>
            </c:ext>
          </c:extLst>
        </c:ser>
        <c:dLbls>
          <c:dLblPos val="ctr"/>
          <c:showLegendKey val="0"/>
          <c:showVal val="1"/>
          <c:showCatName val="0"/>
          <c:showSerName val="0"/>
          <c:showPercent val="0"/>
          <c:showBubbleSize val="0"/>
        </c:dLbls>
        <c:gapWidth val="25"/>
        <c:overlap val="100"/>
        <c:axId val="738556415"/>
        <c:axId val="738556895"/>
      </c:barChart>
      <c:catAx>
        <c:axId val="73855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556895"/>
        <c:crosses val="autoZero"/>
        <c:auto val="1"/>
        <c:lblAlgn val="ctr"/>
        <c:lblOffset val="100"/>
        <c:noMultiLvlLbl val="0"/>
      </c:catAx>
      <c:valAx>
        <c:axId val="738556895"/>
        <c:scaling>
          <c:orientation val="minMax"/>
        </c:scaling>
        <c:delete val="1"/>
        <c:axPos val="l"/>
        <c:numFmt formatCode="0%" sourceLinked="1"/>
        <c:majorTickMark val="none"/>
        <c:minorTickMark val="none"/>
        <c:tickLblPos val="nextTo"/>
        <c:crossAx val="738556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Center.xlsx]Pivot Tables!rating</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chemeClr val="bg2">
                    <a:lumMod val="50000"/>
                  </a:schemeClr>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Tables'!$B$66</c:f>
              <c:strCache>
                <c:ptCount val="1"/>
                <c:pt idx="0">
                  <c:v>Total</c:v>
                </c:pt>
              </c:strCache>
            </c:strRef>
          </c:tx>
          <c:spPr>
            <a:solidFill>
              <a:schemeClr val="bg2">
                <a:lumMod val="50000"/>
              </a:schemeClr>
            </a:solidFill>
            <a:ln>
              <a:noFill/>
            </a:ln>
            <a:effectLst/>
          </c:spPr>
          <c:invertIfNegative val="0"/>
          <c:cat>
            <c:strRef>
              <c:f>'Pivot Tables'!$A$67:$A$73</c:f>
              <c:strCache>
                <c:ptCount val="6"/>
                <c:pt idx="0">
                  <c:v>0</c:v>
                </c:pt>
                <c:pt idx="1">
                  <c:v>1</c:v>
                </c:pt>
                <c:pt idx="2">
                  <c:v>2</c:v>
                </c:pt>
                <c:pt idx="3">
                  <c:v>3</c:v>
                </c:pt>
                <c:pt idx="4">
                  <c:v>4</c:v>
                </c:pt>
                <c:pt idx="5">
                  <c:v>5</c:v>
                </c:pt>
              </c:strCache>
            </c:strRef>
          </c:cat>
          <c:val>
            <c:numRef>
              <c:f>'Pivot Tables'!$B$67:$B$73</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8B8B-4FF9-9D24-9D1743B19723}"/>
            </c:ext>
          </c:extLst>
        </c:ser>
        <c:dLbls>
          <c:showLegendKey val="0"/>
          <c:showVal val="0"/>
          <c:showCatName val="0"/>
          <c:showSerName val="0"/>
          <c:showPercent val="0"/>
          <c:showBubbleSize val="0"/>
        </c:dLbls>
        <c:gapWidth val="10"/>
        <c:overlap val="-27"/>
        <c:axId val="1576565519"/>
        <c:axId val="1576568879"/>
      </c:barChart>
      <c:catAx>
        <c:axId val="157656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568879"/>
        <c:crosses val="autoZero"/>
        <c:auto val="1"/>
        <c:lblAlgn val="ctr"/>
        <c:lblOffset val="100"/>
        <c:noMultiLvlLbl val="0"/>
      </c:catAx>
      <c:valAx>
        <c:axId val="15765688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5655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chart" Target="../charts/chart3.xml"/><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2" Type="http://schemas.openxmlformats.org/officeDocument/2006/relationships/chart" Target="../charts/chart2.xml"/><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chart" Target="../charts/chart5.xml"/><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absolute">
    <xdr:from>
      <xdr:col>13</xdr:col>
      <xdr:colOff>15240</xdr:colOff>
      <xdr:row>19</xdr:row>
      <xdr:rowOff>121920</xdr:rowOff>
    </xdr:from>
    <xdr:to>
      <xdr:col>14</xdr:col>
      <xdr:colOff>487680</xdr:colOff>
      <xdr:row>29</xdr:row>
      <xdr:rowOff>114301</xdr:rowOff>
    </xdr:to>
    <mc:AlternateContent xmlns:mc="http://schemas.openxmlformats.org/markup-compatibility/2006" xmlns:a14="http://schemas.microsoft.com/office/drawing/2010/main">
      <mc:Choice Requires="a14">
        <xdr:graphicFrame macro="">
          <xdr:nvGraphicFramePr>
            <xdr:cNvPr id="3" name="Representative">
              <a:extLst>
                <a:ext uri="{FF2B5EF4-FFF2-40B4-BE49-F238E27FC236}">
                  <a16:creationId xmlns:a16="http://schemas.microsoft.com/office/drawing/2014/main" id="{3FC33C29-79D8-49F5-842F-9DDD6B38682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818120" y="3901440"/>
              <a:ext cx="1143000" cy="18211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647700</xdr:colOff>
      <xdr:row>17</xdr:row>
      <xdr:rowOff>152400</xdr:rowOff>
    </xdr:from>
    <xdr:to>
      <xdr:col>13</xdr:col>
      <xdr:colOff>15240</xdr:colOff>
      <xdr:row>37</xdr:row>
      <xdr:rowOff>91440</xdr:rowOff>
    </xdr:to>
    <xdr:sp macro="" textlink="">
      <xdr:nvSpPr>
        <xdr:cNvPr id="28" name="Rectangle 27">
          <a:extLst>
            <a:ext uri="{FF2B5EF4-FFF2-40B4-BE49-F238E27FC236}">
              <a16:creationId xmlns:a16="http://schemas.microsoft.com/office/drawing/2014/main" id="{FDF220B7-6BC3-4F2D-DCCC-6B7CB0442C64}"/>
            </a:ext>
          </a:extLst>
        </xdr:cNvPr>
        <xdr:cNvSpPr/>
      </xdr:nvSpPr>
      <xdr:spPr>
        <a:xfrm>
          <a:off x="2415540" y="3261360"/>
          <a:ext cx="5402580" cy="3596640"/>
        </a:xfrm>
        <a:prstGeom prst="rect">
          <a:avLst/>
        </a:prstGeom>
        <a:solidFill>
          <a:schemeClr val="bg1"/>
        </a:soli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9</xdr:col>
      <xdr:colOff>266700</xdr:colOff>
      <xdr:row>18</xdr:row>
      <xdr:rowOff>45720</xdr:rowOff>
    </xdr:from>
    <xdr:to>
      <xdr:col>12</xdr:col>
      <xdr:colOff>312420</xdr:colOff>
      <xdr:row>36</xdr:row>
      <xdr:rowOff>152400</xdr:rowOff>
    </xdr:to>
    <xdr:graphicFrame macro="">
      <xdr:nvGraphicFramePr>
        <xdr:cNvPr id="26" name="Chart 25">
          <a:extLst>
            <a:ext uri="{FF2B5EF4-FFF2-40B4-BE49-F238E27FC236}">
              <a16:creationId xmlns:a16="http://schemas.microsoft.com/office/drawing/2014/main" id="{8DBCD4E2-B590-4B5A-BC63-9036556C0A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586740</xdr:colOff>
      <xdr:row>4</xdr:row>
      <xdr:rowOff>144780</xdr:rowOff>
    </xdr:from>
    <xdr:to>
      <xdr:col>16</xdr:col>
      <xdr:colOff>106680</xdr:colOff>
      <xdr:row>15</xdr:row>
      <xdr:rowOff>99060</xdr:rowOff>
    </xdr:to>
    <xdr:graphicFrame macro="">
      <xdr:nvGraphicFramePr>
        <xdr:cNvPr id="6" name="Chart 5">
          <a:extLst>
            <a:ext uri="{FF2B5EF4-FFF2-40B4-BE49-F238E27FC236}">
              <a16:creationId xmlns:a16="http://schemas.microsoft.com/office/drawing/2014/main" id="{387B57F9-9D9D-4FF5-BFEC-375E7806B8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xdr:col>
      <xdr:colOff>7620</xdr:colOff>
      <xdr:row>3</xdr:row>
      <xdr:rowOff>99060</xdr:rowOff>
    </xdr:from>
    <xdr:to>
      <xdr:col>4</xdr:col>
      <xdr:colOff>60960</xdr:colOff>
      <xdr:row>8</xdr:row>
      <xdr:rowOff>83820</xdr:rowOff>
    </xdr:to>
    <xdr:sp macro="" textlink="'Pivot Tables'!A4">
      <xdr:nvSpPr>
        <xdr:cNvPr id="2" name="Rectangle 1">
          <a:extLst>
            <a:ext uri="{FF2B5EF4-FFF2-40B4-BE49-F238E27FC236}">
              <a16:creationId xmlns:a16="http://schemas.microsoft.com/office/drawing/2014/main" id="{35E4B082-3310-0241-B440-C0FA33916B51}"/>
            </a:ext>
          </a:extLst>
        </xdr:cNvPr>
        <xdr:cNvSpPr/>
      </xdr:nvSpPr>
      <xdr:spPr>
        <a:xfrm>
          <a:off x="434340" y="647700"/>
          <a:ext cx="1394460" cy="8991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5A5BD8D-8D62-4181-8F70-390228A1E532}" type="TxLink">
            <a:rPr lang="en-US" sz="2000" b="0" i="0" u="none" strike="noStrike">
              <a:solidFill>
                <a:schemeClr val="bg1"/>
              </a:solidFill>
              <a:latin typeface="+mj-lt"/>
              <a:ea typeface="+mn-ea"/>
              <a:cs typeface="+mn-cs"/>
            </a:rPr>
            <a:pPr marL="0" indent="0" algn="ctr"/>
            <a:t>1,000</a:t>
          </a:fld>
          <a:endParaRPr lang="en-US" sz="2000" b="0" i="0" u="none" strike="noStrike">
            <a:solidFill>
              <a:schemeClr val="bg1"/>
            </a:solidFill>
            <a:latin typeface="+mj-lt"/>
            <a:ea typeface="+mn-ea"/>
            <a:cs typeface="+mn-cs"/>
          </a:endParaRPr>
        </a:p>
      </xdr:txBody>
    </xdr:sp>
    <xdr:clientData/>
  </xdr:twoCellAnchor>
  <xdr:twoCellAnchor editAs="absolute">
    <xdr:from>
      <xdr:col>2</xdr:col>
      <xdr:colOff>312420</xdr:colOff>
      <xdr:row>4</xdr:row>
      <xdr:rowOff>22860</xdr:rowOff>
    </xdr:from>
    <xdr:to>
      <xdr:col>3</xdr:col>
      <xdr:colOff>419100</xdr:colOff>
      <xdr:row>5</xdr:row>
      <xdr:rowOff>22860</xdr:rowOff>
    </xdr:to>
    <xdr:sp macro="" textlink="">
      <xdr:nvSpPr>
        <xdr:cNvPr id="4" name="TextBox 3">
          <a:extLst>
            <a:ext uri="{FF2B5EF4-FFF2-40B4-BE49-F238E27FC236}">
              <a16:creationId xmlns:a16="http://schemas.microsoft.com/office/drawing/2014/main" id="{3AA7C8D7-AB60-94FB-8867-29FD97C32DAA}"/>
            </a:ext>
          </a:extLst>
        </xdr:cNvPr>
        <xdr:cNvSpPr txBox="1"/>
      </xdr:nvSpPr>
      <xdr:spPr>
        <a:xfrm>
          <a:off x="739140" y="754380"/>
          <a:ext cx="7772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calls</a:t>
          </a:r>
        </a:p>
      </xdr:txBody>
    </xdr:sp>
    <xdr:clientData/>
  </xdr:twoCellAnchor>
  <xdr:twoCellAnchor editAs="absolute">
    <xdr:from>
      <xdr:col>2</xdr:col>
      <xdr:colOff>85913</xdr:colOff>
      <xdr:row>4</xdr:row>
      <xdr:rowOff>2622</xdr:rowOff>
    </xdr:from>
    <xdr:to>
      <xdr:col>2</xdr:col>
      <xdr:colOff>282449</xdr:colOff>
      <xdr:row>5</xdr:row>
      <xdr:rowOff>11509</xdr:rowOff>
    </xdr:to>
    <xdr:pic>
      <xdr:nvPicPr>
        <xdr:cNvPr id="7" name="Graphic 6" descr="Receiver with solid fill">
          <a:extLst>
            <a:ext uri="{FF2B5EF4-FFF2-40B4-BE49-F238E27FC236}">
              <a16:creationId xmlns:a16="http://schemas.microsoft.com/office/drawing/2014/main" id="{E6D4917A-5ECB-489A-90F3-B53A691ED46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rot="813498">
          <a:off x="512633" y="734142"/>
          <a:ext cx="196536" cy="191767"/>
        </a:xfrm>
        <a:prstGeom prst="rect">
          <a:avLst/>
        </a:prstGeom>
      </xdr:spPr>
    </xdr:pic>
    <xdr:clientData/>
  </xdr:twoCellAnchor>
  <xdr:twoCellAnchor editAs="absolute">
    <xdr:from>
      <xdr:col>2</xdr:col>
      <xdr:colOff>342900</xdr:colOff>
      <xdr:row>7</xdr:row>
      <xdr:rowOff>0</xdr:rowOff>
    </xdr:from>
    <xdr:to>
      <xdr:col>3</xdr:col>
      <xdr:colOff>411480</xdr:colOff>
      <xdr:row>8</xdr:row>
      <xdr:rowOff>22860</xdr:rowOff>
    </xdr:to>
    <xdr:sp macro="" textlink="'Pivot Tables'!A8">
      <xdr:nvSpPr>
        <xdr:cNvPr id="8" name="TextBox 7">
          <a:extLst>
            <a:ext uri="{FF2B5EF4-FFF2-40B4-BE49-F238E27FC236}">
              <a16:creationId xmlns:a16="http://schemas.microsoft.com/office/drawing/2014/main" id="{4294E94C-E330-F26D-49AA-D423726A8781}"/>
            </a:ext>
          </a:extLst>
        </xdr:cNvPr>
        <xdr:cNvSpPr txBox="1"/>
      </xdr:nvSpPr>
      <xdr:spPr>
        <a:xfrm>
          <a:off x="769620" y="1280160"/>
          <a:ext cx="7391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3B0D0A-7E06-4F4E-B4D5-F3F4F26D3B8C}" type="TxLink">
            <a:rPr lang="en-US" sz="1100" b="0" i="0" u="none" strike="noStrike">
              <a:solidFill>
                <a:schemeClr val="accent6">
                  <a:lumMod val="20000"/>
                  <a:lumOff val="80000"/>
                </a:schemeClr>
              </a:solidFill>
              <a:latin typeface="Aptos"/>
            </a:rPr>
            <a:pPr algn="ctr"/>
            <a:t>1,000</a:t>
          </a:fld>
          <a:endParaRPr lang="en-US" sz="1100">
            <a:solidFill>
              <a:schemeClr val="accent6">
                <a:lumMod val="20000"/>
                <a:lumOff val="80000"/>
              </a:schemeClr>
            </a:solidFill>
          </a:endParaRPr>
        </a:p>
      </xdr:txBody>
    </xdr:sp>
    <xdr:clientData/>
  </xdr:twoCellAnchor>
  <xdr:twoCellAnchor editAs="absolute">
    <xdr:from>
      <xdr:col>1</xdr:col>
      <xdr:colOff>198120</xdr:colOff>
      <xdr:row>11</xdr:row>
      <xdr:rowOff>22860</xdr:rowOff>
    </xdr:from>
    <xdr:to>
      <xdr:col>4</xdr:col>
      <xdr:colOff>38100</xdr:colOff>
      <xdr:row>16</xdr:row>
      <xdr:rowOff>7620</xdr:rowOff>
    </xdr:to>
    <xdr:sp macro="" textlink="'Pivot Tables'!B4">
      <xdr:nvSpPr>
        <xdr:cNvPr id="9" name="Rectangle 8">
          <a:extLst>
            <a:ext uri="{FF2B5EF4-FFF2-40B4-BE49-F238E27FC236}">
              <a16:creationId xmlns:a16="http://schemas.microsoft.com/office/drawing/2014/main" id="{14218532-E42D-490A-971A-5786115439B6}"/>
            </a:ext>
          </a:extLst>
        </xdr:cNvPr>
        <xdr:cNvSpPr/>
      </xdr:nvSpPr>
      <xdr:spPr>
        <a:xfrm>
          <a:off x="411480" y="2034540"/>
          <a:ext cx="1394460" cy="8991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272AB86-0595-4B6C-90A1-819E06D788DE}" type="TxLink">
            <a:rPr lang="en-US" sz="2000" b="0" i="0" u="none" strike="noStrike">
              <a:solidFill>
                <a:schemeClr val="bg1"/>
              </a:solidFill>
              <a:latin typeface="+mj-lt"/>
              <a:ea typeface="+mn-ea"/>
              <a:cs typeface="+mn-cs"/>
            </a:rPr>
            <a:pPr marL="0" indent="0" algn="ctr"/>
            <a:t>$96,623</a:t>
          </a:fld>
          <a:endParaRPr lang="en-US" sz="2000" b="0" i="0" u="none" strike="noStrike">
            <a:solidFill>
              <a:schemeClr val="bg1"/>
            </a:solidFill>
            <a:latin typeface="+mj-lt"/>
            <a:ea typeface="+mn-ea"/>
            <a:cs typeface="+mn-cs"/>
          </a:endParaRPr>
        </a:p>
      </xdr:txBody>
    </xdr:sp>
    <xdr:clientData/>
  </xdr:twoCellAnchor>
  <xdr:twoCellAnchor editAs="absolute">
    <xdr:from>
      <xdr:col>2</xdr:col>
      <xdr:colOff>304800</xdr:colOff>
      <xdr:row>11</xdr:row>
      <xdr:rowOff>106680</xdr:rowOff>
    </xdr:from>
    <xdr:to>
      <xdr:col>3</xdr:col>
      <xdr:colOff>411480</xdr:colOff>
      <xdr:row>12</xdr:row>
      <xdr:rowOff>106680</xdr:rowOff>
    </xdr:to>
    <xdr:sp macro="" textlink="">
      <xdr:nvSpPr>
        <xdr:cNvPr id="10" name="TextBox 9">
          <a:extLst>
            <a:ext uri="{FF2B5EF4-FFF2-40B4-BE49-F238E27FC236}">
              <a16:creationId xmlns:a16="http://schemas.microsoft.com/office/drawing/2014/main" id="{A6E84971-1AA3-4969-AA72-CDDF49B57077}"/>
            </a:ext>
          </a:extLst>
        </xdr:cNvPr>
        <xdr:cNvSpPr txBox="1"/>
      </xdr:nvSpPr>
      <xdr:spPr>
        <a:xfrm>
          <a:off x="731520" y="2118360"/>
          <a:ext cx="7772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Amount</a:t>
          </a:r>
        </a:p>
      </xdr:txBody>
    </xdr:sp>
    <xdr:clientData/>
  </xdr:twoCellAnchor>
  <xdr:twoCellAnchor editAs="absolute">
    <xdr:from>
      <xdr:col>2</xdr:col>
      <xdr:colOff>57817</xdr:colOff>
      <xdr:row>11</xdr:row>
      <xdr:rowOff>94060</xdr:rowOff>
    </xdr:from>
    <xdr:to>
      <xdr:col>2</xdr:col>
      <xdr:colOff>249584</xdr:colOff>
      <xdr:row>12</xdr:row>
      <xdr:rowOff>102947</xdr:rowOff>
    </xdr:to>
    <xdr:pic>
      <xdr:nvPicPr>
        <xdr:cNvPr id="11" name="Graphic 10">
          <a:extLst>
            <a:ext uri="{FF2B5EF4-FFF2-40B4-BE49-F238E27FC236}">
              <a16:creationId xmlns:a16="http://schemas.microsoft.com/office/drawing/2014/main" id="{C179A2BE-847B-4697-B907-A05F294FA17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84537" y="2105740"/>
          <a:ext cx="191767" cy="191767"/>
        </a:xfrm>
        <a:prstGeom prst="rect">
          <a:avLst/>
        </a:prstGeom>
      </xdr:spPr>
    </xdr:pic>
    <xdr:clientData/>
  </xdr:twoCellAnchor>
  <xdr:twoCellAnchor editAs="absolute">
    <xdr:from>
      <xdr:col>2</xdr:col>
      <xdr:colOff>304800</xdr:colOff>
      <xdr:row>14</xdr:row>
      <xdr:rowOff>91440</xdr:rowOff>
    </xdr:from>
    <xdr:to>
      <xdr:col>3</xdr:col>
      <xdr:colOff>373380</xdr:colOff>
      <xdr:row>15</xdr:row>
      <xdr:rowOff>114300</xdr:rowOff>
    </xdr:to>
    <xdr:sp macro="" textlink="'Pivot Tables'!B8">
      <xdr:nvSpPr>
        <xdr:cNvPr id="12" name="TextBox 11">
          <a:extLst>
            <a:ext uri="{FF2B5EF4-FFF2-40B4-BE49-F238E27FC236}">
              <a16:creationId xmlns:a16="http://schemas.microsoft.com/office/drawing/2014/main" id="{1618EE7D-FC5A-47EA-B0E7-58B4BF98B34B}"/>
            </a:ext>
          </a:extLst>
        </xdr:cNvPr>
        <xdr:cNvSpPr txBox="1"/>
      </xdr:nvSpPr>
      <xdr:spPr>
        <a:xfrm>
          <a:off x="731520" y="2651760"/>
          <a:ext cx="7391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141B37D-9128-4891-B744-366581DCDC23}" type="TxLink">
            <a:rPr lang="en-US" sz="1100" b="0" i="0" u="none" strike="noStrike">
              <a:solidFill>
                <a:schemeClr val="accent6">
                  <a:lumMod val="20000"/>
                  <a:lumOff val="80000"/>
                </a:schemeClr>
              </a:solidFill>
              <a:latin typeface="Aptos"/>
              <a:ea typeface="+mn-ea"/>
              <a:cs typeface="+mn-cs"/>
            </a:rPr>
            <a:pPr marL="0" indent="0" algn="ctr"/>
            <a:t>$96,623</a:t>
          </a:fld>
          <a:endParaRPr lang="en-US" sz="1100" b="0" i="0" u="none" strike="noStrike">
            <a:solidFill>
              <a:schemeClr val="accent6">
                <a:lumMod val="20000"/>
                <a:lumOff val="80000"/>
              </a:schemeClr>
            </a:solidFill>
            <a:latin typeface="Aptos"/>
            <a:ea typeface="+mn-ea"/>
            <a:cs typeface="+mn-cs"/>
          </a:endParaRPr>
        </a:p>
      </xdr:txBody>
    </xdr:sp>
    <xdr:clientData/>
  </xdr:twoCellAnchor>
  <xdr:twoCellAnchor editAs="absolute">
    <xdr:from>
      <xdr:col>2</xdr:col>
      <xdr:colOff>0</xdr:colOff>
      <xdr:row>18</xdr:row>
      <xdr:rowOff>0</xdr:rowOff>
    </xdr:from>
    <xdr:to>
      <xdr:col>4</xdr:col>
      <xdr:colOff>53340</xdr:colOff>
      <xdr:row>22</xdr:row>
      <xdr:rowOff>167640</xdr:rowOff>
    </xdr:to>
    <xdr:sp macro="" textlink="'Pivot Tables'!C4">
      <xdr:nvSpPr>
        <xdr:cNvPr id="13" name="Rectangle 12">
          <a:extLst>
            <a:ext uri="{FF2B5EF4-FFF2-40B4-BE49-F238E27FC236}">
              <a16:creationId xmlns:a16="http://schemas.microsoft.com/office/drawing/2014/main" id="{CA62FF8C-D6C2-4B0E-BC0E-1E98E648AAA0}"/>
            </a:ext>
          </a:extLst>
        </xdr:cNvPr>
        <xdr:cNvSpPr/>
      </xdr:nvSpPr>
      <xdr:spPr>
        <a:xfrm>
          <a:off x="426720" y="3291840"/>
          <a:ext cx="1394460" cy="8991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AFFFDEA-B174-445E-B9EB-12954A861E6F}" type="TxLink">
            <a:rPr lang="en-US" sz="2000" b="0" i="0" u="none" strike="noStrike">
              <a:solidFill>
                <a:schemeClr val="bg1"/>
              </a:solidFill>
              <a:latin typeface="+mj-lt"/>
              <a:ea typeface="+mn-ea"/>
              <a:cs typeface="+mn-cs"/>
            </a:rPr>
            <a:pPr marL="0" indent="0" algn="ctr"/>
            <a:t>89,850</a:t>
          </a:fld>
          <a:endParaRPr lang="en-US" sz="2000" b="0" i="0" u="none" strike="noStrike">
            <a:solidFill>
              <a:schemeClr val="bg1"/>
            </a:solidFill>
            <a:latin typeface="+mj-lt"/>
            <a:ea typeface="+mn-ea"/>
            <a:cs typeface="+mn-cs"/>
          </a:endParaRPr>
        </a:p>
      </xdr:txBody>
    </xdr:sp>
    <xdr:clientData/>
  </xdr:twoCellAnchor>
  <xdr:twoCellAnchor editAs="absolute">
    <xdr:from>
      <xdr:col>2</xdr:col>
      <xdr:colOff>304800</xdr:colOff>
      <xdr:row>18</xdr:row>
      <xdr:rowOff>106680</xdr:rowOff>
    </xdr:from>
    <xdr:to>
      <xdr:col>3</xdr:col>
      <xdr:colOff>411480</xdr:colOff>
      <xdr:row>19</xdr:row>
      <xdr:rowOff>106680</xdr:rowOff>
    </xdr:to>
    <xdr:sp macro="" textlink="">
      <xdr:nvSpPr>
        <xdr:cNvPr id="14" name="TextBox 13">
          <a:extLst>
            <a:ext uri="{FF2B5EF4-FFF2-40B4-BE49-F238E27FC236}">
              <a16:creationId xmlns:a16="http://schemas.microsoft.com/office/drawing/2014/main" id="{DEE92848-5246-4BCF-AF69-D3945E810C7A}"/>
            </a:ext>
          </a:extLst>
        </xdr:cNvPr>
        <xdr:cNvSpPr txBox="1"/>
      </xdr:nvSpPr>
      <xdr:spPr>
        <a:xfrm>
          <a:off x="731520" y="3398520"/>
          <a:ext cx="7772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Duration</a:t>
          </a:r>
        </a:p>
      </xdr:txBody>
    </xdr:sp>
    <xdr:clientData/>
  </xdr:twoCellAnchor>
  <xdr:twoCellAnchor editAs="absolute">
    <xdr:from>
      <xdr:col>2</xdr:col>
      <xdr:colOff>65437</xdr:colOff>
      <xdr:row>18</xdr:row>
      <xdr:rowOff>63580</xdr:rowOff>
    </xdr:from>
    <xdr:to>
      <xdr:col>2</xdr:col>
      <xdr:colOff>257204</xdr:colOff>
      <xdr:row>19</xdr:row>
      <xdr:rowOff>72467</xdr:rowOff>
    </xdr:to>
    <xdr:pic>
      <xdr:nvPicPr>
        <xdr:cNvPr id="15" name="Graphic 14">
          <a:extLst>
            <a:ext uri="{FF2B5EF4-FFF2-40B4-BE49-F238E27FC236}">
              <a16:creationId xmlns:a16="http://schemas.microsoft.com/office/drawing/2014/main" id="{C3098244-103A-4BA5-9005-DCF13E4E59A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92157" y="3355420"/>
          <a:ext cx="191767" cy="191767"/>
        </a:xfrm>
        <a:prstGeom prst="rect">
          <a:avLst/>
        </a:prstGeom>
      </xdr:spPr>
    </xdr:pic>
    <xdr:clientData/>
  </xdr:twoCellAnchor>
  <xdr:twoCellAnchor editAs="absolute">
    <xdr:from>
      <xdr:col>2</xdr:col>
      <xdr:colOff>304800</xdr:colOff>
      <xdr:row>21</xdr:row>
      <xdr:rowOff>91440</xdr:rowOff>
    </xdr:from>
    <xdr:to>
      <xdr:col>3</xdr:col>
      <xdr:colOff>373380</xdr:colOff>
      <xdr:row>22</xdr:row>
      <xdr:rowOff>114300</xdr:rowOff>
    </xdr:to>
    <xdr:sp macro="" textlink="'Pivot Tables'!C8">
      <xdr:nvSpPr>
        <xdr:cNvPr id="16" name="TextBox 15">
          <a:extLst>
            <a:ext uri="{FF2B5EF4-FFF2-40B4-BE49-F238E27FC236}">
              <a16:creationId xmlns:a16="http://schemas.microsoft.com/office/drawing/2014/main" id="{D3243D82-9593-4ACF-A783-991F83615DCF}"/>
            </a:ext>
          </a:extLst>
        </xdr:cNvPr>
        <xdr:cNvSpPr txBox="1"/>
      </xdr:nvSpPr>
      <xdr:spPr>
        <a:xfrm>
          <a:off x="731520" y="3931920"/>
          <a:ext cx="7391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F379B20-305F-4785-AB8C-1369F83BBDD2}" type="TxLink">
            <a:rPr lang="en-US" sz="1100" b="0" i="0" u="none" strike="noStrike">
              <a:solidFill>
                <a:schemeClr val="accent6">
                  <a:lumMod val="20000"/>
                  <a:lumOff val="80000"/>
                </a:schemeClr>
              </a:solidFill>
              <a:latin typeface="Aptos"/>
              <a:ea typeface="+mn-ea"/>
              <a:cs typeface="+mn-cs"/>
            </a:rPr>
            <a:pPr marL="0" indent="0" algn="ctr"/>
            <a:t>89,850</a:t>
          </a:fld>
          <a:endParaRPr lang="en-US" sz="1100" b="0" i="0" u="none" strike="noStrike">
            <a:solidFill>
              <a:schemeClr val="accent6">
                <a:lumMod val="20000"/>
                <a:lumOff val="80000"/>
              </a:schemeClr>
            </a:solidFill>
            <a:latin typeface="Aptos"/>
            <a:ea typeface="+mn-ea"/>
            <a:cs typeface="+mn-cs"/>
          </a:endParaRPr>
        </a:p>
      </xdr:txBody>
    </xdr:sp>
    <xdr:clientData/>
  </xdr:twoCellAnchor>
  <xdr:twoCellAnchor editAs="absolute">
    <xdr:from>
      <xdr:col>2</xdr:col>
      <xdr:colOff>0</xdr:colOff>
      <xdr:row>25</xdr:row>
      <xdr:rowOff>0</xdr:rowOff>
    </xdr:from>
    <xdr:to>
      <xdr:col>4</xdr:col>
      <xdr:colOff>53340</xdr:colOff>
      <xdr:row>29</xdr:row>
      <xdr:rowOff>167640</xdr:rowOff>
    </xdr:to>
    <xdr:sp macro="" textlink="'Pivot Tables'!D4">
      <xdr:nvSpPr>
        <xdr:cNvPr id="17" name="Rectangle 16">
          <a:extLst>
            <a:ext uri="{FF2B5EF4-FFF2-40B4-BE49-F238E27FC236}">
              <a16:creationId xmlns:a16="http://schemas.microsoft.com/office/drawing/2014/main" id="{2FF5689E-842F-4217-90EA-C34A92CCEB8E}"/>
            </a:ext>
          </a:extLst>
        </xdr:cNvPr>
        <xdr:cNvSpPr/>
      </xdr:nvSpPr>
      <xdr:spPr>
        <a:xfrm>
          <a:off x="426720" y="4572000"/>
          <a:ext cx="1394460" cy="8991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B2D02CC-A304-40E7-8855-4914DFF1156B}" type="TxLink">
            <a:rPr lang="en-US" sz="2000" b="0" i="0" u="none" strike="noStrike">
              <a:solidFill>
                <a:schemeClr val="bg1"/>
              </a:solidFill>
              <a:latin typeface="+mj-lt"/>
              <a:ea typeface="+mn-ea"/>
              <a:cs typeface="+mn-cs"/>
            </a:rPr>
            <a:pPr marL="0" indent="0" algn="ctr"/>
            <a:t>3.9</a:t>
          </a:fld>
          <a:endParaRPr lang="en-US" sz="2000" b="0" i="0" u="none" strike="noStrike">
            <a:solidFill>
              <a:schemeClr val="bg1"/>
            </a:solidFill>
            <a:latin typeface="+mj-lt"/>
            <a:ea typeface="+mn-ea"/>
            <a:cs typeface="+mn-cs"/>
          </a:endParaRPr>
        </a:p>
      </xdr:txBody>
    </xdr:sp>
    <xdr:clientData/>
  </xdr:twoCellAnchor>
  <xdr:twoCellAnchor editAs="absolute">
    <xdr:from>
      <xdr:col>2</xdr:col>
      <xdr:colOff>304800</xdr:colOff>
      <xdr:row>25</xdr:row>
      <xdr:rowOff>106680</xdr:rowOff>
    </xdr:from>
    <xdr:to>
      <xdr:col>3</xdr:col>
      <xdr:colOff>533400</xdr:colOff>
      <xdr:row>26</xdr:row>
      <xdr:rowOff>129540</xdr:rowOff>
    </xdr:to>
    <xdr:sp macro="" textlink="">
      <xdr:nvSpPr>
        <xdr:cNvPr id="18" name="TextBox 17">
          <a:extLst>
            <a:ext uri="{FF2B5EF4-FFF2-40B4-BE49-F238E27FC236}">
              <a16:creationId xmlns:a16="http://schemas.microsoft.com/office/drawing/2014/main" id="{7CF927AC-980E-4037-9502-202C03A4D9E8}"/>
            </a:ext>
          </a:extLst>
        </xdr:cNvPr>
        <xdr:cNvSpPr txBox="1"/>
      </xdr:nvSpPr>
      <xdr:spPr>
        <a:xfrm>
          <a:off x="731520" y="4678680"/>
          <a:ext cx="8991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Avg Rating</a:t>
          </a:r>
        </a:p>
      </xdr:txBody>
    </xdr:sp>
    <xdr:clientData/>
  </xdr:twoCellAnchor>
  <xdr:twoCellAnchor editAs="absolute">
    <xdr:from>
      <xdr:col>2</xdr:col>
      <xdr:colOff>57817</xdr:colOff>
      <xdr:row>25</xdr:row>
      <xdr:rowOff>33100</xdr:rowOff>
    </xdr:from>
    <xdr:to>
      <xdr:col>2</xdr:col>
      <xdr:colOff>249584</xdr:colOff>
      <xdr:row>26</xdr:row>
      <xdr:rowOff>41987</xdr:rowOff>
    </xdr:to>
    <xdr:pic>
      <xdr:nvPicPr>
        <xdr:cNvPr id="19" name="Graphic 18">
          <a:extLst>
            <a:ext uri="{FF2B5EF4-FFF2-40B4-BE49-F238E27FC236}">
              <a16:creationId xmlns:a16="http://schemas.microsoft.com/office/drawing/2014/main" id="{12867881-B7F0-435E-BFA3-15F39B6AD64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84537" y="4605100"/>
          <a:ext cx="191767" cy="191767"/>
        </a:xfrm>
        <a:prstGeom prst="rect">
          <a:avLst/>
        </a:prstGeom>
      </xdr:spPr>
    </xdr:pic>
    <xdr:clientData/>
  </xdr:twoCellAnchor>
  <xdr:twoCellAnchor editAs="absolute">
    <xdr:from>
      <xdr:col>2</xdr:col>
      <xdr:colOff>304800</xdr:colOff>
      <xdr:row>28</xdr:row>
      <xdr:rowOff>91440</xdr:rowOff>
    </xdr:from>
    <xdr:to>
      <xdr:col>3</xdr:col>
      <xdr:colOff>373380</xdr:colOff>
      <xdr:row>29</xdr:row>
      <xdr:rowOff>114300</xdr:rowOff>
    </xdr:to>
    <xdr:sp macro="" textlink="'Pivot Tables'!D8">
      <xdr:nvSpPr>
        <xdr:cNvPr id="20" name="TextBox 19">
          <a:extLst>
            <a:ext uri="{FF2B5EF4-FFF2-40B4-BE49-F238E27FC236}">
              <a16:creationId xmlns:a16="http://schemas.microsoft.com/office/drawing/2014/main" id="{D910AFB1-924E-489E-BA61-2BAE03C0E977}"/>
            </a:ext>
          </a:extLst>
        </xdr:cNvPr>
        <xdr:cNvSpPr txBox="1"/>
      </xdr:nvSpPr>
      <xdr:spPr>
        <a:xfrm>
          <a:off x="731520" y="5212080"/>
          <a:ext cx="7391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0AF1BF2-5111-4CFD-8528-6E03FFB0C165}" type="TxLink">
            <a:rPr lang="en-US" sz="1100" b="0" i="0" u="none" strike="noStrike">
              <a:solidFill>
                <a:schemeClr val="accent6">
                  <a:lumMod val="20000"/>
                  <a:lumOff val="80000"/>
                </a:schemeClr>
              </a:solidFill>
              <a:latin typeface="Aptos"/>
              <a:ea typeface="+mn-ea"/>
              <a:cs typeface="+mn-cs"/>
            </a:rPr>
            <a:pPr marL="0" indent="0" algn="ctr"/>
            <a:t>3.9</a:t>
          </a:fld>
          <a:endParaRPr lang="en-US" sz="1100" b="0" i="0" u="none" strike="noStrike">
            <a:solidFill>
              <a:schemeClr val="accent6">
                <a:lumMod val="20000"/>
                <a:lumOff val="80000"/>
              </a:schemeClr>
            </a:solidFill>
            <a:latin typeface="Aptos"/>
            <a:ea typeface="+mn-ea"/>
            <a:cs typeface="+mn-cs"/>
          </a:endParaRPr>
        </a:p>
      </xdr:txBody>
    </xdr:sp>
    <xdr:clientData/>
  </xdr:twoCellAnchor>
  <xdr:twoCellAnchor editAs="absolute">
    <xdr:from>
      <xdr:col>2</xdr:col>
      <xdr:colOff>0</xdr:colOff>
      <xdr:row>32</xdr:row>
      <xdr:rowOff>0</xdr:rowOff>
    </xdr:from>
    <xdr:to>
      <xdr:col>4</xdr:col>
      <xdr:colOff>53340</xdr:colOff>
      <xdr:row>36</xdr:row>
      <xdr:rowOff>167640</xdr:rowOff>
    </xdr:to>
    <xdr:sp macro="" textlink="'Pivot Tables'!E4">
      <xdr:nvSpPr>
        <xdr:cNvPr id="21" name="Rectangle 20">
          <a:extLst>
            <a:ext uri="{FF2B5EF4-FFF2-40B4-BE49-F238E27FC236}">
              <a16:creationId xmlns:a16="http://schemas.microsoft.com/office/drawing/2014/main" id="{2E886E22-71CB-44D1-A9DF-A6F29FBFEC34}"/>
            </a:ext>
          </a:extLst>
        </xdr:cNvPr>
        <xdr:cNvSpPr/>
      </xdr:nvSpPr>
      <xdr:spPr>
        <a:xfrm>
          <a:off x="426720" y="5852160"/>
          <a:ext cx="1394460" cy="8991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5C086A3-2D0C-48F6-A624-08A59C1D89BB}" type="TxLink">
            <a:rPr lang="en-US" sz="2000" b="0" i="0" u="none" strike="noStrike">
              <a:solidFill>
                <a:schemeClr val="bg1"/>
              </a:solidFill>
              <a:latin typeface="+mj-lt"/>
              <a:ea typeface="+mn-ea"/>
              <a:cs typeface="+mn-cs"/>
            </a:rPr>
            <a:pPr marL="0" indent="0" algn="ctr"/>
            <a:t>307</a:t>
          </a:fld>
          <a:endParaRPr lang="en-US" sz="2000" b="0" i="0" u="none" strike="noStrike">
            <a:solidFill>
              <a:schemeClr val="bg1"/>
            </a:solidFill>
            <a:latin typeface="+mj-lt"/>
            <a:ea typeface="+mn-ea"/>
            <a:cs typeface="+mn-cs"/>
          </a:endParaRPr>
        </a:p>
      </xdr:txBody>
    </xdr:sp>
    <xdr:clientData/>
  </xdr:twoCellAnchor>
  <xdr:twoCellAnchor editAs="absolute">
    <xdr:from>
      <xdr:col>2</xdr:col>
      <xdr:colOff>198120</xdr:colOff>
      <xdr:row>32</xdr:row>
      <xdr:rowOff>106680</xdr:rowOff>
    </xdr:from>
    <xdr:to>
      <xdr:col>3</xdr:col>
      <xdr:colOff>640080</xdr:colOff>
      <xdr:row>33</xdr:row>
      <xdr:rowOff>121920</xdr:rowOff>
    </xdr:to>
    <xdr:sp macro="" textlink="">
      <xdr:nvSpPr>
        <xdr:cNvPr id="22" name="TextBox 21">
          <a:extLst>
            <a:ext uri="{FF2B5EF4-FFF2-40B4-BE49-F238E27FC236}">
              <a16:creationId xmlns:a16="http://schemas.microsoft.com/office/drawing/2014/main" id="{2376803A-F060-4B69-8A37-DFB507553AC2}"/>
            </a:ext>
          </a:extLst>
        </xdr:cNvPr>
        <xdr:cNvSpPr txBox="1"/>
      </xdr:nvSpPr>
      <xdr:spPr>
        <a:xfrm>
          <a:off x="624840" y="5958840"/>
          <a:ext cx="111252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Happy</a:t>
          </a:r>
          <a:r>
            <a:rPr lang="en-US" sz="1100" baseline="0">
              <a:solidFill>
                <a:schemeClr val="bg1">
                  <a:lumMod val="95000"/>
                </a:schemeClr>
              </a:solidFill>
              <a:latin typeface="+mj-lt"/>
            </a:rPr>
            <a:t> Callers</a:t>
          </a:r>
          <a:endParaRPr lang="en-US" sz="1100">
            <a:solidFill>
              <a:schemeClr val="bg1">
                <a:lumMod val="95000"/>
              </a:schemeClr>
            </a:solidFill>
            <a:latin typeface="+mj-lt"/>
          </a:endParaRPr>
        </a:p>
      </xdr:txBody>
    </xdr:sp>
    <xdr:clientData/>
  </xdr:twoCellAnchor>
  <xdr:twoCellAnchor editAs="absolute">
    <xdr:from>
      <xdr:col>2</xdr:col>
      <xdr:colOff>42577</xdr:colOff>
      <xdr:row>32</xdr:row>
      <xdr:rowOff>48340</xdr:rowOff>
    </xdr:from>
    <xdr:to>
      <xdr:col>2</xdr:col>
      <xdr:colOff>234344</xdr:colOff>
      <xdr:row>33</xdr:row>
      <xdr:rowOff>57227</xdr:rowOff>
    </xdr:to>
    <xdr:pic>
      <xdr:nvPicPr>
        <xdr:cNvPr id="23" name="Graphic 22">
          <a:extLst>
            <a:ext uri="{FF2B5EF4-FFF2-40B4-BE49-F238E27FC236}">
              <a16:creationId xmlns:a16="http://schemas.microsoft.com/office/drawing/2014/main" id="{C5E6B35C-17E0-4C04-86D3-5F1619BCE0F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469297" y="5900500"/>
          <a:ext cx="191767" cy="191767"/>
        </a:xfrm>
        <a:prstGeom prst="rect">
          <a:avLst/>
        </a:prstGeom>
      </xdr:spPr>
    </xdr:pic>
    <xdr:clientData/>
  </xdr:twoCellAnchor>
  <xdr:twoCellAnchor editAs="absolute">
    <xdr:from>
      <xdr:col>2</xdr:col>
      <xdr:colOff>304800</xdr:colOff>
      <xdr:row>35</xdr:row>
      <xdr:rowOff>91440</xdr:rowOff>
    </xdr:from>
    <xdr:to>
      <xdr:col>3</xdr:col>
      <xdr:colOff>373380</xdr:colOff>
      <xdr:row>36</xdr:row>
      <xdr:rowOff>114300</xdr:rowOff>
    </xdr:to>
    <xdr:sp macro="" textlink="'Pivot Tables'!E8">
      <xdr:nvSpPr>
        <xdr:cNvPr id="24" name="TextBox 23">
          <a:extLst>
            <a:ext uri="{FF2B5EF4-FFF2-40B4-BE49-F238E27FC236}">
              <a16:creationId xmlns:a16="http://schemas.microsoft.com/office/drawing/2014/main" id="{DF2E8895-FD12-4C1C-8CA0-0BE96B8277B7}"/>
            </a:ext>
          </a:extLst>
        </xdr:cNvPr>
        <xdr:cNvSpPr txBox="1"/>
      </xdr:nvSpPr>
      <xdr:spPr>
        <a:xfrm>
          <a:off x="731520" y="6492240"/>
          <a:ext cx="7391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BBC9647-B490-4E96-BE53-75A88BDCCD97}" type="TxLink">
            <a:rPr lang="en-US" sz="1100" b="0" i="0" u="none" strike="noStrike">
              <a:solidFill>
                <a:schemeClr val="accent6">
                  <a:lumMod val="20000"/>
                  <a:lumOff val="80000"/>
                </a:schemeClr>
              </a:solidFill>
              <a:latin typeface="Aptos"/>
              <a:ea typeface="+mn-ea"/>
              <a:cs typeface="+mn-cs"/>
            </a:rPr>
            <a:pPr marL="0" indent="0" algn="ctr"/>
            <a:t>307</a:t>
          </a:fld>
          <a:endParaRPr lang="en-US" sz="1100" b="0" i="0" u="none" strike="noStrike">
            <a:solidFill>
              <a:schemeClr val="accent6">
                <a:lumMod val="20000"/>
                <a:lumOff val="80000"/>
              </a:schemeClr>
            </a:solidFill>
            <a:latin typeface="Aptos"/>
            <a:ea typeface="+mn-ea"/>
            <a:cs typeface="+mn-cs"/>
          </a:endParaRPr>
        </a:p>
      </xdr:txBody>
    </xdr:sp>
    <xdr:clientData/>
  </xdr:twoCellAnchor>
  <xdr:twoCellAnchor editAs="absolute">
    <xdr:from>
      <xdr:col>5</xdr:col>
      <xdr:colOff>0</xdr:colOff>
      <xdr:row>3</xdr:row>
      <xdr:rowOff>91440</xdr:rowOff>
    </xdr:from>
    <xdr:to>
      <xdr:col>12</xdr:col>
      <xdr:colOff>601980</xdr:colOff>
      <xdr:row>16</xdr:row>
      <xdr:rowOff>106680</xdr:rowOff>
    </xdr:to>
    <xdr:graphicFrame macro="">
      <xdr:nvGraphicFramePr>
        <xdr:cNvPr id="5" name="Chart 4">
          <a:extLst>
            <a:ext uri="{FF2B5EF4-FFF2-40B4-BE49-F238E27FC236}">
              <a16:creationId xmlns:a16="http://schemas.microsoft.com/office/drawing/2014/main" id="{B8D906E7-C43F-47F7-8ED3-4D60E58AE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4</xdr:col>
      <xdr:colOff>655320</xdr:colOff>
      <xdr:row>18</xdr:row>
      <xdr:rowOff>45720</xdr:rowOff>
    </xdr:from>
    <xdr:to>
      <xdr:col>9</xdr:col>
      <xdr:colOff>243840</xdr:colOff>
      <xdr:row>36</xdr:row>
      <xdr:rowOff>152400</xdr:rowOff>
    </xdr:to>
    <xdr:graphicFrame macro="">
      <xdr:nvGraphicFramePr>
        <xdr:cNvPr id="25" name="Chart 24">
          <a:extLst>
            <a:ext uri="{FF2B5EF4-FFF2-40B4-BE49-F238E27FC236}">
              <a16:creationId xmlns:a16="http://schemas.microsoft.com/office/drawing/2014/main" id="{D93783C0-4A5A-4BA9-9493-D7945D1E9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16</xdr:col>
      <xdr:colOff>350520</xdr:colOff>
      <xdr:row>3</xdr:row>
      <xdr:rowOff>152400</xdr:rowOff>
    </xdr:from>
    <xdr:to>
      <xdr:col>20</xdr:col>
      <xdr:colOff>251460</xdr:colOff>
      <xdr:row>17</xdr:row>
      <xdr:rowOff>167640</xdr:rowOff>
    </xdr:to>
    <xdr:graphicFrame macro="">
      <xdr:nvGraphicFramePr>
        <xdr:cNvPr id="27" name="Chart 26">
          <a:extLst>
            <a:ext uri="{FF2B5EF4-FFF2-40B4-BE49-F238E27FC236}">
              <a16:creationId xmlns:a16="http://schemas.microsoft.com/office/drawing/2014/main" id="{4F82D903-53F9-43C1-842C-F501EAC81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20</xdr:col>
      <xdr:colOff>419100</xdr:colOff>
      <xdr:row>3</xdr:row>
      <xdr:rowOff>167640</xdr:rowOff>
    </xdr:from>
    <xdr:to>
      <xdr:col>24</xdr:col>
      <xdr:colOff>464820</xdr:colOff>
      <xdr:row>17</xdr:row>
      <xdr:rowOff>167640</xdr:rowOff>
    </xdr:to>
    <xdr:graphicFrame macro="">
      <xdr:nvGraphicFramePr>
        <xdr:cNvPr id="29" name="Chart 28">
          <a:extLst>
            <a:ext uri="{FF2B5EF4-FFF2-40B4-BE49-F238E27FC236}">
              <a16:creationId xmlns:a16="http://schemas.microsoft.com/office/drawing/2014/main" id="{2CF1E220-B04A-4C5B-A5BA-2634AFFB7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0</cdr:x>
      <cdr:y>0</cdr:y>
    </cdr:to>
    <cdr:sp macro="" textlink="">
      <cdr:nvSpPr>
        <cdr:cNvPr id="2" name="Rectangle 1">
          <a:extLst xmlns:a="http://schemas.openxmlformats.org/drawingml/2006/main">
            <a:ext uri="{FF2B5EF4-FFF2-40B4-BE49-F238E27FC236}">
              <a16:creationId xmlns:a16="http://schemas.microsoft.com/office/drawing/2014/main" id="{7B59C509-A9DE-F21F-BB2D-0C92E1471F89}"/>
            </a:ext>
          </a:extLst>
        </cdr:cNvPr>
        <cdr:cNvSpPr/>
      </cdr:nvSpPr>
      <cdr:spPr>
        <a:xfrm xmlns:a="http://schemas.openxmlformats.org/drawingml/2006/main" flipH="1">
          <a:off x="-2423160" y="-3337560"/>
          <a:ext cx="0" cy="0"/>
        </a:xfrm>
        <a:prstGeom xmlns:a="http://schemas.openxmlformats.org/drawingml/2006/main" prst="rec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kern="12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Haleem" refreshedDate="45883.914873726855" backgroundQuery="1" createdVersion="8" refreshedVersion="8" minRefreshableVersion="3" recordCount="0" supportSubquery="1" supportAdvancedDrill="1" xr:uid="{61C630CB-23E3-4E86-BADA-CC9B5ECD2B1E}">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Haleem" refreshedDate="45883.726161574072" backgroundQuery="1" createdVersion="8" refreshedVersion="8" minRefreshableVersion="3" recordCount="0" supportSubquery="1" supportAdvancedDrill="1" xr:uid="{D768B248-C75E-4ED8-B182-A85038777687}">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Haleem" refreshedDate="45883.750319907405" backgroundQuery="1" createdVersion="8" refreshedVersion="8" minRefreshableVersion="3" recordCount="0" supportSubquery="1" supportAdvancedDrill="1" xr:uid="{9841A906-EB2E-434A-BBDC-BEF49CA97F15}">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Haleem" refreshedDate="45883.953254166663" backgroundQuery="1" createdVersion="8" refreshedVersion="8" minRefreshableVersion="3" recordCount="0" supportSubquery="1" supportAdvancedDrill="1" xr:uid="{13116BF7-9CFF-499B-B5FE-83BED1B290C0}">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Haleem" refreshedDate="45894.740335300929" backgroundQuery="1" createdVersion="8" refreshedVersion="8" minRefreshableVersion="3" recordCount="0" supportSubquery="1" supportAdvancedDrill="1" xr:uid="{0AB27971-C271-4FD2-8518-6CD4FC374A1E}">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Haleem" refreshedDate="45894.740335879629" backgroundQuery="1" createdVersion="8" refreshedVersion="8" minRefreshableVersion="3" recordCount="0" supportSubquery="1" supportAdvancedDrill="1" xr:uid="{8539EC73-9C59-4017-9C7D-8093B1699414}">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1T00:00:00" count="147">
        <d v="2023-01-03T00:00:00"/>
        <d v="2023-01-07T00:00:00"/>
        <d v="2023-01-08T00:00:00"/>
        <d v="2023-01-10T00:00:00"/>
        <d v="2023-01-17T00:00:00"/>
        <d v="2023-01-21T00:00:00"/>
        <d v="2023-01-24T00:00:00"/>
        <d v="2023-01-25T00:00:00"/>
        <d v="2023-01-27T00:00:00"/>
        <d v="2023-02-01T00:00:00"/>
        <d v="2023-02-07T00:00:00"/>
        <d v="2023-02-11T00:00:00"/>
        <d v="2023-02-13T00:00:00"/>
        <d v="2023-02-14T00:00:00"/>
        <d v="2023-02-15T00:00:00"/>
        <d v="2023-02-21T00:00:00"/>
        <d v="2023-02-23T00:00:00"/>
        <d v="2023-02-26T00:00:00"/>
        <d v="2023-02-28T00:00:0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d v="2023-04-03T00:00:00"/>
        <d v="2023-04-07T00:00:00"/>
        <d v="2023-04-08T00:00:00"/>
        <d v="2023-04-09T00:00:00"/>
        <d v="2023-04-10T00:00:00"/>
        <d v="2023-04-11T00:00:00"/>
        <d v="2023-04-14T00:00:00"/>
        <d v="2023-04-16T00:00:00"/>
        <d v="2023-04-17T00:00:00"/>
        <d v="2023-04-21T00:00:00"/>
        <d v="2023-04-22T00:00:00"/>
        <d v="2023-04-23T00:00:00"/>
        <d v="2023-04-24T00:00:00"/>
        <d v="2023-04-27T00:00:00"/>
        <d v="2023-04-28T00:00:00"/>
        <d v="2023-04-29T00:00:00"/>
        <d v="2023-04-30T00:00:00"/>
        <d v="2023-05-02T00:00:00"/>
        <d v="2023-05-03T00:00:00"/>
        <d v="2023-05-06T00:00:00"/>
        <d v="2023-05-07T00:00:00"/>
        <d v="2023-05-10T00:00:00"/>
        <d v="2023-05-12T00:00:00"/>
        <d v="2023-05-14T00:00:00"/>
        <d v="2023-05-15T00:00:00"/>
        <d v="2023-05-16T00:00:00"/>
        <d v="2023-05-17T00:00:00"/>
        <d v="2023-05-22T00:00:00"/>
        <d v="2023-05-23T00:00:00"/>
        <d v="2023-05-25T00:00:00"/>
        <d v="2023-05-27T00:00:00"/>
        <d v="2023-05-29T00:00:00"/>
        <d v="2023-06-11T00:00:00"/>
        <d v="2023-06-15T00:00:00"/>
        <d v="2023-06-17T00:00:00"/>
        <d v="2023-06-18T00:00:00"/>
        <d v="2023-06-20T00:00:00"/>
        <d v="2023-06-24T00:00:00"/>
        <d v="2023-06-27T00:00:00"/>
        <d v="2023-06-29T00:00:00"/>
        <d v="2023-06-30T00:00:00"/>
        <d v="2023-07-01T00:00:00"/>
        <d v="2023-07-02T00:00:00"/>
        <d v="2023-07-05T00:00:00"/>
        <d v="2023-07-07T00:00:00"/>
        <d v="2023-07-08T00:00:00"/>
        <d v="2023-07-12T00:00:00"/>
        <d v="2023-07-15T00:00:00"/>
        <d v="2023-07-17T00:00:00"/>
        <d v="2023-07-18T00:00:00"/>
        <d v="2023-07-20T00:00:00"/>
        <d v="2023-07-21T00:00:00"/>
        <d v="2023-07-28T00:00:00"/>
        <d v="2023-07-29T00:00:00"/>
        <d v="2023-07-31T00:00:00"/>
        <d v="2023-08-04T00:00:00"/>
        <d v="2023-08-06T00:00:00"/>
        <d v="2023-08-13T00:00:00"/>
        <d v="2023-08-18T00:00:00"/>
        <d v="2023-08-19T00:00:00"/>
        <d v="2023-08-21T00:00:00"/>
        <d v="2023-08-23T00:00:00"/>
        <d v="2023-08-25T00:00:00"/>
        <d v="2023-08-26T00:00:00"/>
        <d v="2023-08-27T00:00:00"/>
        <d v="2023-09-01T00:00:00"/>
        <d v="2023-09-04T00:00:00"/>
        <d v="2023-09-06T00:00:00"/>
        <d v="2023-09-09T00:00:00"/>
        <d v="2023-09-24T00:00:00"/>
        <d v="2023-09-27T00:00:00"/>
        <d v="2023-09-28T00:00:00"/>
        <d v="2023-09-29T00:00:00"/>
        <d v="2023-09-30T00:00:00"/>
        <d v="2023-10-01T00:00:00"/>
        <d v="2023-10-03T00:00:00"/>
        <d v="2023-10-04T00:00:00"/>
        <d v="2023-10-05T00:00:00"/>
        <d v="2023-10-06T00:00:00"/>
        <d v="2023-10-10T00:00:00"/>
        <d v="2023-10-11T00:00:00"/>
        <d v="2023-10-12T00:00:00"/>
        <d v="2023-10-16T00:00:00"/>
        <d v="2023-10-19T00:00:00"/>
        <d v="2023-10-20T00:00:00"/>
        <d v="2023-10-22T00:00:00"/>
        <d v="2023-10-23T00:00:00"/>
        <d v="2023-10-28T00:00:00"/>
        <d v="2023-11-01T00:00:00"/>
        <d v="2023-11-02T00:00:00"/>
        <d v="2023-11-07T00:00:00"/>
        <d v="2023-11-09T00:00:00"/>
        <d v="2023-11-10T00:00:00"/>
        <d v="2023-11-11T00:00:00"/>
        <d v="2023-11-24T00:00:00"/>
        <d v="2023-11-26T00:00:00"/>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Unsupported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Haleem" refreshedDate="45894.740336342591" backgroundQuery="1" createdVersion="8" refreshedVersion="8" minRefreshableVersion="3" recordCount="0" supportSubquery="1" supportAdvancedDrill="1" xr:uid="{6D9F59C9-DA81-4263-AB3A-33B83D279A93}">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Haleem" refreshedDate="45894.740338425923" backgroundQuery="1" createdVersion="8" refreshedVersion="8" minRefreshableVersion="3" recordCount="0" supportSubquery="1" supportAdvancedDrill="1" xr:uid="{D82A470F-07E2-4B95-9720-FFDF459693C3}">
  <cacheSource type="external" connectionId="1"/>
  <cacheFields count="1">
    <cacheField name="[calls].[Representative].[Representative]" caption="Representative" numFmtId="0" hierarchy="3" level="1">
      <sharedItems count="5">
        <s v="R01"/>
        <s v="R02"/>
        <s v="R03"/>
        <s v="R04"/>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Haleem" refreshedDate="45894.740339004631" backgroundQuery="1" createdVersion="8" refreshedVersion="8" minRefreshableVersion="3" recordCount="0" supportSubquery="1" supportAdvancedDrill="1" xr:uid="{3885C195-8CC3-4EDA-9532-D9B24EF1DA52}">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Haleem" refreshedDate="45883.72615451389" backgroundQuery="1" createdVersion="3" refreshedVersion="8" minRefreshableVersion="3" recordCount="0" supportSubquery="1" supportAdvancedDrill="1" xr:uid="{F4904131-5DE3-4430-8DA4-3218F0E071D5}">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18017129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0B36D6-0AD4-4A4B-A474-839CCA1DACFC}" name="monthly trend" cacheId="4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13:C2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5" format="4"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B2352B-532E-4329-97EC-0F81AB5AF97F}" name="rep amount"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3">
  <location ref="A79:G98"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F91372-B9A0-43AC-B542-0982CECB507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7:D6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5" series="1">
      <pivotArea type="data" outline="0" fieldPosition="0">
        <references count="2">
          <reference field="4294967294" count="1" selected="0">
            <x v="0"/>
          </reference>
          <reference field="1" count="1" selected="0">
            <x v="0"/>
          </reference>
        </references>
      </pivotArea>
    </chartFormat>
    <chartFormat chart="3" format="6" series="1">
      <pivotArea type="data" outline="0" fieldPosition="0">
        <references count="2">
          <reference field="4294967294" count="1" selected="0">
            <x v="0"/>
          </reference>
          <reference field="1"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64AF99-6E26-41AA-BE95-A0415BA52D41}" name="weekday trend" cacheId="4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3">
  <location ref="G13:H21"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2"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244CEA-6308-453B-90CD-0713D99C90D4}" name="amount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C44"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7D1E41-6B63-41CF-BB01-71C5F445A35D}"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66"/>
    <dataField fld="2" subtotal="count" baseField="0" baseItem="0"/>
    <dataField fld="3" subtotal="count" baseField="0" baseItem="0"/>
    <dataField fld="4" subtotal="count" baseField="0" baseItem="0"/>
  </dataFields>
  <formats count="1">
    <format dxfId="21">
      <pivotArea outline="0" collapsedLevelsAreSubtotals="1" fieldPosition="0">
        <references count="1">
          <reference field="4294967294" count="1" selected="0">
            <x v="1"/>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DDE2FC-8E57-46AA-842E-B71118E0608A}" name="rating" cacheId="5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66:B73"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DC465A-6E13-40F3-866E-5457BEEAC244}" name="selected rep" cacheId="5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9:A54"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1">
    <format dxfId="22">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C1B342B-D9C2-4673-8EBA-BCA1F6430630}" name="Rep Pivot" cacheId="4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66"/>
    <dataField fld="2" subtotal="count" baseField="0" baseItem="0"/>
    <dataField fld="3" subtotal="count" baseField="0" baseItem="0"/>
    <dataField fld="4" subtotal="count" baseField="0" baseItem="0"/>
  </dataFields>
  <formats count="1">
    <format dxfId="23">
      <pivotArea outline="0" collapsedLevelsAreSubtotals="1" fieldPosition="0">
        <references count="1">
          <reference field="4294967294" count="1" selected="0">
            <x v="1"/>
          </reference>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163C8B3-74B6-45C9-8550-EB5BE5AD9C63}" sourceName="[calls].[Representative]">
  <pivotTables>
    <pivotTable tabId="6" name="Rep Pivot"/>
    <pivotTable tabId="6" name="monthly trend"/>
    <pivotTable tabId="6" name="weekday trend"/>
    <pivotTable tabId="6" name="selected rep"/>
    <pivotTable tabId="6" name="rating"/>
  </pivotTables>
  <data>
    <olap pivotCacheId="118017129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A84FB21-EC7F-4B4B-9FCD-F8BCD33FC0AC}" cache="Slicer_Representative" caption="Representative" level="1" style="SlicerStyleDark5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0"/>
    <tableColumn id="5" xr3:uid="{5A35565E-8707-4DED-AD15-A0669D67B382}" name="Date of Call" dataDxfId="19"/>
    <tableColumn id="6" xr3:uid="{F2E4F158-B41F-47BC-8DF8-DFCADFEE4E40}" name="Purchase Amount"/>
    <tableColumn id="7" xr3:uid="{04B291B5-47BD-4F78-8FD8-D1551CCA6BD9}" name="Satisfaction Rating"/>
    <tableColumn id="8" xr3:uid="{6E4123C0-0B17-43B8-A142-A1E540CE974C}" name="FY" dataDxfId="18">
      <calculatedColumnFormula>IF(MONTH(calls[[#This Row],[Date of Call]])&lt;=6, YEAR(calls[[#This Row],[Date of Call]]), YEAR(calls[[#This Row],[Date of Call]])+1)</calculatedColumnFormula>
    </tableColumn>
    <tableColumn id="9" xr3:uid="{199FA271-5E9B-46CE-9BC6-2801F92CD17E}" name="Day of week" dataDxfId="17">
      <calculatedColumnFormula>TEXT(calls[[#This Row],[Date of Call]],"DDDD")</calculatedColumnFormula>
    </tableColumn>
    <tableColumn id="10" xr3:uid="{328CDB09-95B8-4D5E-9ED9-EF0D363735A1}" name="Duration Bucket" dataDxfId="16">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4" headerRowBorderDxfId="13" tableBorderDxfId="12" totalsRowBorderDxfId="11">
  <autoFilter ref="Q3:T18" xr:uid="{27158F51-A707-4171-8A04-81FB0AABCBA5}"/>
  <tableColumns count="4">
    <tableColumn id="1" xr3:uid="{02688061-6A8C-4E23-B7FF-D00CD8B58CAC}" name="Customer ID" dataDxfId="10"/>
    <tableColumn id="2" xr3:uid="{771678B6-DB44-426B-9874-B4E421A440D5}" name="Gedner" dataDxfId="9"/>
    <tableColumn id="3" xr3:uid="{B0D41C62-587E-494D-B49A-603F2C05F8D3}" name="Age" dataDxfId="8"/>
    <tableColumn id="4" xr3:uid="{663F92D6-FE31-4D81-9E01-8D066DDC8A88}" name="City" dataDxfId="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0BD17-A863-433C-940A-71BC519F8FBC}">
  <dimension ref="A3:K98"/>
  <sheetViews>
    <sheetView workbookViewId="0">
      <selection activeCell="C21" sqref="C21"/>
    </sheetView>
  </sheetViews>
  <sheetFormatPr defaultRowHeight="14.4" x14ac:dyDescent="0.3"/>
  <cols>
    <col min="1" max="1" width="12.19921875" bestFit="1" customWidth="1"/>
    <col min="2" max="2" width="9.5" bestFit="1" customWidth="1"/>
    <col min="3" max="3" width="10.5" bestFit="1" customWidth="1"/>
    <col min="4" max="4" width="9.296875" bestFit="1" customWidth="1"/>
    <col min="5" max="5" width="7" bestFit="1" customWidth="1"/>
    <col min="6" max="6" width="7.3984375" bestFit="1" customWidth="1"/>
    <col min="7" max="7" width="12.19921875" bestFit="1" customWidth="1"/>
    <col min="8" max="8" width="9.5" bestFit="1" customWidth="1"/>
    <col min="9" max="9" width="10.5" bestFit="1" customWidth="1"/>
    <col min="11" max="11" width="11.8984375" customWidth="1"/>
  </cols>
  <sheetData>
    <row r="3" spans="1:8" x14ac:dyDescent="0.3">
      <c r="A3" t="s">
        <v>1042</v>
      </c>
      <c r="B3" t="s">
        <v>1043</v>
      </c>
      <c r="C3" t="s">
        <v>1044</v>
      </c>
      <c r="D3" t="s">
        <v>1045</v>
      </c>
      <c r="E3" t="s">
        <v>1046</v>
      </c>
    </row>
    <row r="4" spans="1:8" x14ac:dyDescent="0.3">
      <c r="A4" s="21">
        <v>1000</v>
      </c>
      <c r="B4" s="26">
        <v>96623</v>
      </c>
      <c r="C4" s="21">
        <v>89850</v>
      </c>
      <c r="D4" s="22">
        <v>3.8854000000000033</v>
      </c>
      <c r="E4" s="21">
        <v>307</v>
      </c>
    </row>
    <row r="7" spans="1:8" x14ac:dyDescent="0.3">
      <c r="A7" t="s">
        <v>1042</v>
      </c>
      <c r="B7" t="s">
        <v>1043</v>
      </c>
      <c r="C7" t="s">
        <v>1044</v>
      </c>
      <c r="D7" t="s">
        <v>1045</v>
      </c>
      <c r="E7" t="s">
        <v>1046</v>
      </c>
    </row>
    <row r="8" spans="1:8" x14ac:dyDescent="0.3">
      <c r="A8" s="21">
        <v>1000</v>
      </c>
      <c r="B8" s="26">
        <v>96623</v>
      </c>
      <c r="C8" s="21">
        <v>89850</v>
      </c>
      <c r="D8" s="22">
        <v>3.8854000000000033</v>
      </c>
      <c r="E8" s="21">
        <v>307</v>
      </c>
    </row>
    <row r="13" spans="1:8" x14ac:dyDescent="0.3">
      <c r="A13" s="24" t="s">
        <v>1048</v>
      </c>
      <c r="B13" t="s">
        <v>1042</v>
      </c>
      <c r="C13" t="s">
        <v>1062</v>
      </c>
      <c r="G13" s="24" t="s">
        <v>1048</v>
      </c>
      <c r="H13" t="s">
        <v>1042</v>
      </c>
    </row>
    <row r="14" spans="1:8" x14ac:dyDescent="0.3">
      <c r="A14" s="25" t="s">
        <v>1050</v>
      </c>
      <c r="B14" s="21">
        <v>79</v>
      </c>
      <c r="C14" s="21">
        <v>79</v>
      </c>
      <c r="G14" s="25" t="s">
        <v>1064</v>
      </c>
      <c r="H14" s="21">
        <v>133</v>
      </c>
    </row>
    <row r="15" spans="1:8" x14ac:dyDescent="0.3">
      <c r="A15" s="25" t="s">
        <v>1051</v>
      </c>
      <c r="B15" s="21">
        <v>66</v>
      </c>
      <c r="C15" s="21">
        <v>66</v>
      </c>
      <c r="G15" s="25" t="s">
        <v>1068</v>
      </c>
      <c r="H15" s="21">
        <v>138</v>
      </c>
    </row>
    <row r="16" spans="1:8" x14ac:dyDescent="0.3">
      <c r="A16" s="25" t="s">
        <v>1052</v>
      </c>
      <c r="B16" s="21">
        <v>155</v>
      </c>
      <c r="C16" s="21">
        <v>155</v>
      </c>
      <c r="G16" s="25" t="s">
        <v>1069</v>
      </c>
      <c r="H16" s="21">
        <v>153</v>
      </c>
    </row>
    <row r="17" spans="1:8" x14ac:dyDescent="0.3">
      <c r="A17" s="25" t="s">
        <v>1053</v>
      </c>
      <c r="B17" s="21">
        <v>136</v>
      </c>
      <c r="C17" s="21">
        <v>136</v>
      </c>
      <c r="G17" s="25" t="s">
        <v>1067</v>
      </c>
      <c r="H17" s="21">
        <v>128</v>
      </c>
    </row>
    <row r="18" spans="1:8" x14ac:dyDescent="0.3">
      <c r="A18" s="25" t="s">
        <v>1054</v>
      </c>
      <c r="B18" s="21">
        <v>83</v>
      </c>
      <c r="C18" s="21">
        <v>83</v>
      </c>
      <c r="G18" s="25" t="s">
        <v>1063</v>
      </c>
      <c r="H18" s="21">
        <v>141</v>
      </c>
    </row>
    <row r="19" spans="1:8" x14ac:dyDescent="0.3">
      <c r="A19" s="25" t="s">
        <v>1055</v>
      </c>
      <c r="B19" s="21">
        <v>67</v>
      </c>
      <c r="C19" s="21">
        <v>67</v>
      </c>
      <c r="G19" s="25" t="s">
        <v>1065</v>
      </c>
      <c r="H19" s="21">
        <v>161</v>
      </c>
    </row>
    <row r="20" spans="1:8" x14ac:dyDescent="0.3">
      <c r="A20" s="25" t="s">
        <v>1056</v>
      </c>
      <c r="B20" s="21">
        <v>64</v>
      </c>
      <c r="C20" s="21">
        <v>64</v>
      </c>
      <c r="G20" s="25" t="s">
        <v>1066</v>
      </c>
      <c r="H20" s="21">
        <v>146</v>
      </c>
    </row>
    <row r="21" spans="1:8" x14ac:dyDescent="0.3">
      <c r="A21" s="25" t="s">
        <v>1057</v>
      </c>
      <c r="B21" s="21">
        <v>50</v>
      </c>
      <c r="C21" s="21">
        <v>50</v>
      </c>
      <c r="G21" s="25" t="s">
        <v>1049</v>
      </c>
      <c r="H21" s="21">
        <v>1000</v>
      </c>
    </row>
    <row r="22" spans="1:8" x14ac:dyDescent="0.3">
      <c r="A22" s="25" t="s">
        <v>1058</v>
      </c>
      <c r="B22" s="21">
        <v>76</v>
      </c>
      <c r="C22" s="21">
        <v>76</v>
      </c>
    </row>
    <row r="23" spans="1:8" x14ac:dyDescent="0.3">
      <c r="A23" s="25" t="s">
        <v>1059</v>
      </c>
      <c r="B23" s="21">
        <v>114</v>
      </c>
      <c r="C23" s="21">
        <v>114</v>
      </c>
    </row>
    <row r="24" spans="1:8" x14ac:dyDescent="0.3">
      <c r="A24" s="25" t="s">
        <v>1060</v>
      </c>
      <c r="B24" s="21">
        <v>57</v>
      </c>
      <c r="C24" s="21">
        <v>57</v>
      </c>
    </row>
    <row r="25" spans="1:8" x14ac:dyDescent="0.3">
      <c r="A25" s="25" t="s">
        <v>1061</v>
      </c>
      <c r="B25" s="21">
        <v>53</v>
      </c>
      <c r="C25" s="21">
        <v>53</v>
      </c>
    </row>
    <row r="26" spans="1:8" x14ac:dyDescent="0.3">
      <c r="A26" s="25" t="s">
        <v>1049</v>
      </c>
      <c r="B26" s="21">
        <v>1000</v>
      </c>
      <c r="C26" s="21">
        <v>1000</v>
      </c>
    </row>
    <row r="34" spans="1:11" x14ac:dyDescent="0.3">
      <c r="J34" t="str">
        <f>A50</f>
        <v>R01</v>
      </c>
    </row>
    <row r="37" spans="1:11" x14ac:dyDescent="0.3">
      <c r="G37" t="s">
        <v>1070</v>
      </c>
      <c r="H37" t="s">
        <v>1071</v>
      </c>
      <c r="I37" t="s">
        <v>1072</v>
      </c>
      <c r="J37" t="s">
        <v>1073</v>
      </c>
      <c r="K37" t="s">
        <v>1074</v>
      </c>
    </row>
    <row r="38" spans="1:11" x14ac:dyDescent="0.3">
      <c r="A38" s="24" t="s">
        <v>1048</v>
      </c>
      <c r="B38" t="s">
        <v>1042</v>
      </c>
      <c r="C38" t="s">
        <v>1043</v>
      </c>
      <c r="G38" t="str" cm="1">
        <f t="array" ref="G38:I42">A39:C43</f>
        <v>R01</v>
      </c>
      <c r="H38">
        <v>189</v>
      </c>
      <c r="I38" s="27">
        <v>18415</v>
      </c>
      <c r="J38">
        <f>IF(G38=$J$34,H38,NA())</f>
        <v>189</v>
      </c>
      <c r="K38">
        <f>IF(G38=$J$34,I38,NA())</f>
        <v>18415</v>
      </c>
    </row>
    <row r="39" spans="1:11" x14ac:dyDescent="0.3">
      <c r="A39" s="25" t="s">
        <v>11</v>
      </c>
      <c r="B39" s="21">
        <v>189</v>
      </c>
      <c r="C39" s="23">
        <v>18415</v>
      </c>
      <c r="G39" t="str">
        <v>R02</v>
      </c>
      <c r="H39">
        <v>218</v>
      </c>
      <c r="I39" s="27">
        <v>20581</v>
      </c>
      <c r="J39" t="e">
        <f t="shared" ref="J39:J42" si="0">IF(G39=$J$34,H39,NA())</f>
        <v>#N/A</v>
      </c>
      <c r="K39" t="e">
        <f t="shared" ref="K39:K42" si="1">IF(G39=$J$34,I39,NA())</f>
        <v>#N/A</v>
      </c>
    </row>
    <row r="40" spans="1:11" x14ac:dyDescent="0.3">
      <c r="A40" s="25" t="s">
        <v>9</v>
      </c>
      <c r="B40" s="21">
        <v>218</v>
      </c>
      <c r="C40" s="23">
        <v>20581</v>
      </c>
      <c r="G40" t="str">
        <v>R03</v>
      </c>
      <c r="H40">
        <v>207</v>
      </c>
      <c r="I40" s="27">
        <v>20872</v>
      </c>
      <c r="J40" t="e">
        <f t="shared" si="0"/>
        <v>#N/A</v>
      </c>
      <c r="K40" t="e">
        <f t="shared" si="1"/>
        <v>#N/A</v>
      </c>
    </row>
    <row r="41" spans="1:11" x14ac:dyDescent="0.3">
      <c r="A41" s="25" t="s">
        <v>6</v>
      </c>
      <c r="B41" s="21">
        <v>207</v>
      </c>
      <c r="C41" s="23">
        <v>20872</v>
      </c>
      <c r="G41" t="str">
        <v>R04</v>
      </c>
      <c r="H41">
        <v>186</v>
      </c>
      <c r="I41" s="27">
        <v>16651</v>
      </c>
      <c r="J41" t="e">
        <f t="shared" si="0"/>
        <v>#N/A</v>
      </c>
      <c r="K41" t="e">
        <f t="shared" si="1"/>
        <v>#N/A</v>
      </c>
    </row>
    <row r="42" spans="1:11" x14ac:dyDescent="0.3">
      <c r="A42" s="25" t="s">
        <v>13</v>
      </c>
      <c r="B42" s="21">
        <v>186</v>
      </c>
      <c r="C42" s="23">
        <v>16651</v>
      </c>
      <c r="G42" t="str">
        <v>R05</v>
      </c>
      <c r="H42">
        <v>200</v>
      </c>
      <c r="I42" s="27">
        <v>20104</v>
      </c>
      <c r="J42" t="e">
        <f t="shared" si="0"/>
        <v>#N/A</v>
      </c>
      <c r="K42" t="e">
        <f t="shared" si="1"/>
        <v>#N/A</v>
      </c>
    </row>
    <row r="43" spans="1:11" x14ac:dyDescent="0.3">
      <c r="A43" s="25" t="s">
        <v>10</v>
      </c>
      <c r="B43" s="21">
        <v>200</v>
      </c>
      <c r="C43" s="23">
        <v>20104</v>
      </c>
    </row>
    <row r="44" spans="1:11" x14ac:dyDescent="0.3">
      <c r="A44" s="25" t="s">
        <v>1049</v>
      </c>
      <c r="B44" s="21">
        <v>1000</v>
      </c>
      <c r="C44" s="23">
        <v>96623</v>
      </c>
    </row>
    <row r="48" spans="1:11" x14ac:dyDescent="0.3">
      <c r="H48" t="s">
        <v>1077</v>
      </c>
      <c r="I48" s="40">
        <f>A8/A4</f>
        <v>1</v>
      </c>
      <c r="K48" t="str">
        <f>"% of calls:"&amp;TEXT(I48,"0%")</f>
        <v>% of calls:100%</v>
      </c>
    </row>
    <row r="49" spans="1:11" x14ac:dyDescent="0.3">
      <c r="A49" s="24" t="s">
        <v>1048</v>
      </c>
      <c r="H49" t="s">
        <v>1078</v>
      </c>
      <c r="I49">
        <f>_xlfn.XLOOKUP(A50,G38:G42,H38:H42)</f>
        <v>189</v>
      </c>
      <c r="K49" t="str">
        <f>IF(COUNTA(A50:A54)&gt;1,"","call rank:"&amp;I52)</f>
        <v/>
      </c>
    </row>
    <row r="50" spans="1:11" x14ac:dyDescent="0.3">
      <c r="A50" s="28" t="s">
        <v>11</v>
      </c>
      <c r="H50" t="s">
        <v>1079</v>
      </c>
      <c r="I50">
        <f>_xlfn.XLOOKUP(A50,G38:G42,I38:I42)</f>
        <v>18415</v>
      </c>
      <c r="K50" t="str">
        <f>IF(COUNTA(A50:A54)&gt;1,"","amount rank:"&amp;I53)</f>
        <v/>
      </c>
    </row>
    <row r="51" spans="1:11" x14ac:dyDescent="0.3">
      <c r="A51" s="28" t="s">
        <v>9</v>
      </c>
      <c r="K51" t="str">
        <f>IF(COUNTA(A50:A54)&gt;1,"",_xlfn.XLOOKUP(A50,Assets!E3:E7,Assets!F3:F7))</f>
        <v/>
      </c>
    </row>
    <row r="52" spans="1:11" x14ac:dyDescent="0.3">
      <c r="A52" s="28" t="s">
        <v>6</v>
      </c>
      <c r="H52" t="s">
        <v>1080</v>
      </c>
      <c r="I52">
        <f>_xlfn.RANK.AVG(I49,H38:H42)</f>
        <v>4</v>
      </c>
    </row>
    <row r="53" spans="1:11" x14ac:dyDescent="0.3">
      <c r="A53" s="28" t="s">
        <v>13</v>
      </c>
      <c r="H53" t="s">
        <v>1081</v>
      </c>
      <c r="I53">
        <f>_xlfn.RANK.AVG(I50,I38:I42)</f>
        <v>4</v>
      </c>
    </row>
    <row r="54" spans="1:11" x14ac:dyDescent="0.3">
      <c r="A54" s="28" t="s">
        <v>10</v>
      </c>
    </row>
    <row r="57" spans="1:11" x14ac:dyDescent="0.3">
      <c r="A57" s="24" t="s">
        <v>1042</v>
      </c>
      <c r="B57" s="24" t="s">
        <v>1076</v>
      </c>
    </row>
    <row r="58" spans="1:11" x14ac:dyDescent="0.3">
      <c r="A58" s="24" t="s">
        <v>1048</v>
      </c>
      <c r="B58" t="s">
        <v>999</v>
      </c>
      <c r="C58" t="s">
        <v>998</v>
      </c>
      <c r="D58" t="s">
        <v>1049</v>
      </c>
    </row>
    <row r="59" spans="1:11" x14ac:dyDescent="0.3">
      <c r="A59" s="25" t="s">
        <v>1002</v>
      </c>
      <c r="B59" s="21">
        <v>144</v>
      </c>
      <c r="C59" s="21">
        <v>132</v>
      </c>
      <c r="D59" s="21">
        <v>276</v>
      </c>
    </row>
    <row r="60" spans="1:11" x14ac:dyDescent="0.3">
      <c r="A60" s="25" t="s">
        <v>1001</v>
      </c>
      <c r="B60" s="21">
        <v>326</v>
      </c>
      <c r="C60" s="21">
        <v>63</v>
      </c>
      <c r="D60" s="21">
        <v>389</v>
      </c>
    </row>
    <row r="61" spans="1:11" x14ac:dyDescent="0.3">
      <c r="A61" s="25" t="s">
        <v>1000</v>
      </c>
      <c r="B61" s="21">
        <v>129</v>
      </c>
      <c r="C61" s="21">
        <v>206</v>
      </c>
      <c r="D61" s="21">
        <v>335</v>
      </c>
    </row>
    <row r="62" spans="1:11" x14ac:dyDescent="0.3">
      <c r="A62" s="25" t="s">
        <v>1049</v>
      </c>
      <c r="B62" s="21">
        <v>599</v>
      </c>
      <c r="C62" s="21">
        <v>401</v>
      </c>
      <c r="D62" s="21">
        <v>1000</v>
      </c>
    </row>
    <row r="66" spans="1:7" x14ac:dyDescent="0.3">
      <c r="A66" s="24" t="s">
        <v>1048</v>
      </c>
      <c r="B66" t="s">
        <v>1042</v>
      </c>
    </row>
    <row r="67" spans="1:7" x14ac:dyDescent="0.3">
      <c r="A67" s="25">
        <v>0</v>
      </c>
      <c r="B67" s="21">
        <v>1</v>
      </c>
    </row>
    <row r="68" spans="1:7" x14ac:dyDescent="0.3">
      <c r="A68" s="25">
        <v>1</v>
      </c>
      <c r="B68" s="21">
        <v>8</v>
      </c>
    </row>
    <row r="69" spans="1:7" x14ac:dyDescent="0.3">
      <c r="A69" s="25">
        <v>2</v>
      </c>
      <c r="B69" s="21">
        <v>59</v>
      </c>
    </row>
    <row r="70" spans="1:7" x14ac:dyDescent="0.3">
      <c r="A70" s="25">
        <v>3</v>
      </c>
      <c r="B70" s="21">
        <v>197</v>
      </c>
    </row>
    <row r="71" spans="1:7" x14ac:dyDescent="0.3">
      <c r="A71" s="25">
        <v>4</v>
      </c>
      <c r="B71" s="21">
        <v>428</v>
      </c>
    </row>
    <row r="72" spans="1:7" x14ac:dyDescent="0.3">
      <c r="A72" s="25">
        <v>5</v>
      </c>
      <c r="B72" s="21">
        <v>307</v>
      </c>
    </row>
    <row r="73" spans="1:7" x14ac:dyDescent="0.3">
      <c r="A73" s="25" t="s">
        <v>1049</v>
      </c>
      <c r="B73" s="21">
        <v>1000</v>
      </c>
    </row>
    <row r="79" spans="1:7" x14ac:dyDescent="0.3">
      <c r="A79" s="24" t="s">
        <v>1043</v>
      </c>
      <c r="B79" s="24" t="s">
        <v>1076</v>
      </c>
    </row>
    <row r="80" spans="1:7" x14ac:dyDescent="0.3">
      <c r="A80" s="24" t="s">
        <v>1048</v>
      </c>
      <c r="B80" t="s">
        <v>11</v>
      </c>
      <c r="C80" t="s">
        <v>9</v>
      </c>
      <c r="D80" t="s">
        <v>6</v>
      </c>
      <c r="E80" t="s">
        <v>13</v>
      </c>
      <c r="F80" t="s">
        <v>10</v>
      </c>
      <c r="G80" t="s">
        <v>1049</v>
      </c>
    </row>
    <row r="81" spans="1:7" x14ac:dyDescent="0.3">
      <c r="A81" s="25" t="s">
        <v>1002</v>
      </c>
    </row>
    <row r="82" spans="1:7" x14ac:dyDescent="0.3">
      <c r="A82" s="29" t="s">
        <v>20</v>
      </c>
      <c r="B82" s="23">
        <v>891</v>
      </c>
      <c r="C82" s="23">
        <v>1332</v>
      </c>
      <c r="D82" s="23">
        <v>1282</v>
      </c>
      <c r="E82" s="23">
        <v>739</v>
      </c>
      <c r="F82" s="23">
        <v>560</v>
      </c>
      <c r="G82" s="23">
        <v>4804</v>
      </c>
    </row>
    <row r="83" spans="1:7" x14ac:dyDescent="0.3">
      <c r="A83" s="29" t="s">
        <v>12</v>
      </c>
      <c r="B83" s="23">
        <v>1991</v>
      </c>
      <c r="C83" s="23">
        <v>1886</v>
      </c>
      <c r="D83" s="23">
        <v>1206</v>
      </c>
      <c r="E83" s="23">
        <v>884</v>
      </c>
      <c r="F83" s="23">
        <v>1722</v>
      </c>
      <c r="G83" s="23">
        <v>7689</v>
      </c>
    </row>
    <row r="84" spans="1:7" x14ac:dyDescent="0.3">
      <c r="A84" s="29" t="s">
        <v>8</v>
      </c>
      <c r="B84" s="23">
        <v>1163</v>
      </c>
      <c r="C84" s="23">
        <v>1180</v>
      </c>
      <c r="D84" s="23">
        <v>1616</v>
      </c>
      <c r="E84" s="23">
        <v>1043</v>
      </c>
      <c r="F84" s="23">
        <v>1747</v>
      </c>
      <c r="G84" s="23">
        <v>6749</v>
      </c>
    </row>
    <row r="85" spans="1:7" x14ac:dyDescent="0.3">
      <c r="A85" s="29" t="s">
        <v>16</v>
      </c>
      <c r="B85" s="23">
        <v>1438</v>
      </c>
      <c r="C85" s="23">
        <v>1616</v>
      </c>
      <c r="D85" s="23">
        <v>866</v>
      </c>
      <c r="E85" s="23">
        <v>829</v>
      </c>
      <c r="F85" s="23">
        <v>2070</v>
      </c>
      <c r="G85" s="23">
        <v>6819</v>
      </c>
    </row>
    <row r="86" spans="1:7" x14ac:dyDescent="0.3">
      <c r="A86" s="25" t="s">
        <v>1001</v>
      </c>
    </row>
    <row r="87" spans="1:7" x14ac:dyDescent="0.3">
      <c r="A87" s="29" t="s">
        <v>24</v>
      </c>
      <c r="B87" s="23">
        <v>1233</v>
      </c>
      <c r="C87" s="23">
        <v>223</v>
      </c>
      <c r="D87" s="23">
        <v>1680</v>
      </c>
      <c r="E87" s="23">
        <v>990</v>
      </c>
      <c r="F87" s="23">
        <v>1508</v>
      </c>
      <c r="G87" s="23">
        <v>5634</v>
      </c>
    </row>
    <row r="88" spans="1:7" x14ac:dyDescent="0.3">
      <c r="A88" s="29" t="s">
        <v>15</v>
      </c>
      <c r="B88" s="23">
        <v>1598</v>
      </c>
      <c r="C88" s="23">
        <v>1907</v>
      </c>
      <c r="D88" s="23">
        <v>869</v>
      </c>
      <c r="E88" s="23">
        <v>1426</v>
      </c>
      <c r="F88" s="23">
        <v>1416</v>
      </c>
      <c r="G88" s="23">
        <v>7216</v>
      </c>
    </row>
    <row r="89" spans="1:7" x14ac:dyDescent="0.3">
      <c r="A89" s="29" t="s">
        <v>5</v>
      </c>
      <c r="B89" s="23">
        <v>900</v>
      </c>
      <c r="C89" s="23">
        <v>1016</v>
      </c>
      <c r="D89" s="23">
        <v>960</v>
      </c>
      <c r="E89" s="23">
        <v>940</v>
      </c>
      <c r="F89" s="23">
        <v>1193</v>
      </c>
      <c r="G89" s="23">
        <v>5009</v>
      </c>
    </row>
    <row r="90" spans="1:7" x14ac:dyDescent="0.3">
      <c r="A90" s="29" t="s">
        <v>18</v>
      </c>
      <c r="B90" s="23">
        <v>900</v>
      </c>
      <c r="C90" s="23">
        <v>1470</v>
      </c>
      <c r="D90" s="23">
        <v>1617</v>
      </c>
      <c r="E90" s="23">
        <v>1314</v>
      </c>
      <c r="F90" s="23">
        <v>941</v>
      </c>
      <c r="G90" s="23">
        <v>6242</v>
      </c>
    </row>
    <row r="91" spans="1:7" x14ac:dyDescent="0.3">
      <c r="A91" s="29" t="s">
        <v>14</v>
      </c>
      <c r="B91" s="23">
        <v>1255</v>
      </c>
      <c r="C91" s="23">
        <v>516</v>
      </c>
      <c r="D91" s="23">
        <v>1874</v>
      </c>
      <c r="E91" s="23">
        <v>1863</v>
      </c>
      <c r="F91" s="23">
        <v>1722</v>
      </c>
      <c r="G91" s="23">
        <v>7230</v>
      </c>
    </row>
    <row r="92" spans="1:7" x14ac:dyDescent="0.3">
      <c r="A92" s="29" t="s">
        <v>19</v>
      </c>
      <c r="B92" s="23">
        <v>1138</v>
      </c>
      <c r="C92" s="23">
        <v>1898</v>
      </c>
      <c r="D92" s="23">
        <v>1482</v>
      </c>
      <c r="E92" s="23">
        <v>846</v>
      </c>
      <c r="F92" s="23">
        <v>1154</v>
      </c>
      <c r="G92" s="23">
        <v>6518</v>
      </c>
    </row>
    <row r="93" spans="1:7" x14ac:dyDescent="0.3">
      <c r="A93" s="25" t="s">
        <v>1000</v>
      </c>
    </row>
    <row r="94" spans="1:7" x14ac:dyDescent="0.3">
      <c r="A94" s="29" t="s">
        <v>17</v>
      </c>
      <c r="B94" s="23">
        <v>1655</v>
      </c>
      <c r="C94" s="23">
        <v>805</v>
      </c>
      <c r="D94" s="23">
        <v>2263</v>
      </c>
      <c r="E94" s="23">
        <v>987</v>
      </c>
      <c r="F94" s="23">
        <v>1075</v>
      </c>
      <c r="G94" s="23">
        <v>6785</v>
      </c>
    </row>
    <row r="95" spans="1:7" x14ac:dyDescent="0.3">
      <c r="A95" s="29" t="s">
        <v>23</v>
      </c>
      <c r="B95" s="23">
        <v>1104</v>
      </c>
      <c r="C95" s="23">
        <v>2280</v>
      </c>
      <c r="D95" s="23">
        <v>1445</v>
      </c>
      <c r="E95" s="23">
        <v>1722</v>
      </c>
      <c r="F95" s="23">
        <v>1196</v>
      </c>
      <c r="G95" s="23">
        <v>7747</v>
      </c>
    </row>
    <row r="96" spans="1:7" x14ac:dyDescent="0.3">
      <c r="A96" s="29" t="s">
        <v>7</v>
      </c>
      <c r="B96" s="23">
        <v>372</v>
      </c>
      <c r="C96" s="23">
        <v>1818</v>
      </c>
      <c r="D96" s="23">
        <v>1346</v>
      </c>
      <c r="E96" s="23">
        <v>1156</v>
      </c>
      <c r="F96" s="23">
        <v>1484</v>
      </c>
      <c r="G96" s="23">
        <v>6176</v>
      </c>
    </row>
    <row r="97" spans="1:7" x14ac:dyDescent="0.3">
      <c r="A97" s="29" t="s">
        <v>22</v>
      </c>
      <c r="B97" s="23">
        <v>1415</v>
      </c>
      <c r="C97" s="23">
        <v>1271</v>
      </c>
      <c r="D97" s="23">
        <v>1214</v>
      </c>
      <c r="E97" s="23">
        <v>1135</v>
      </c>
      <c r="F97" s="23">
        <v>1566</v>
      </c>
      <c r="G97" s="23">
        <v>6601</v>
      </c>
    </row>
    <row r="98" spans="1:7" x14ac:dyDescent="0.3">
      <c r="A98" s="29" t="s">
        <v>21</v>
      </c>
      <c r="B98" s="23">
        <v>1362</v>
      </c>
      <c r="C98" s="23">
        <v>1363</v>
      </c>
      <c r="D98" s="23">
        <v>1152</v>
      </c>
      <c r="E98" s="23">
        <v>777</v>
      </c>
      <c r="F98" s="23">
        <v>750</v>
      </c>
      <c r="G98" s="23">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979" zoomScale="115" zoomScaleNormal="115" workbookViewId="0">
      <selection activeCell="C13" sqref="C1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92D40-6889-4A13-A7F1-AA32FA10D714}">
  <dimension ref="A1:Z41"/>
  <sheetViews>
    <sheetView tabSelected="1" topLeftCell="A13" zoomScaleNormal="100" workbookViewId="0">
      <selection activeCell="Z59" sqref="Z59"/>
    </sheetView>
  </sheetViews>
  <sheetFormatPr defaultRowHeight="14.4" x14ac:dyDescent="0.3"/>
  <cols>
    <col min="1" max="2" width="2.796875" customWidth="1"/>
    <col min="17" max="17" width="10.19921875" customWidth="1"/>
    <col min="18" max="18" width="10.09765625" customWidth="1"/>
  </cols>
  <sheetData>
    <row r="1" spans="1:26" ht="38.4" customHeight="1" x14ac:dyDescent="0.3">
      <c r="A1" s="20"/>
      <c r="B1" s="20"/>
      <c r="C1" s="45" t="s">
        <v>1082</v>
      </c>
      <c r="D1" s="45"/>
      <c r="E1" s="45"/>
      <c r="F1" s="45"/>
      <c r="G1" s="45"/>
      <c r="H1" s="45"/>
      <c r="I1" s="45"/>
      <c r="J1" s="20"/>
      <c r="K1" s="20"/>
      <c r="L1" s="20"/>
      <c r="M1" s="20"/>
      <c r="N1" s="20"/>
      <c r="O1" s="20"/>
      <c r="P1" s="20"/>
      <c r="Q1" s="20"/>
      <c r="R1" s="20"/>
      <c r="S1" s="20"/>
      <c r="T1" s="20"/>
      <c r="U1" s="20"/>
      <c r="V1" s="20"/>
      <c r="W1" s="20"/>
      <c r="X1" s="20"/>
      <c r="Y1" s="20"/>
      <c r="Z1" s="20"/>
    </row>
    <row r="2" spans="1:26" x14ac:dyDescent="0.3">
      <c r="A2" s="20"/>
      <c r="B2" s="20"/>
      <c r="C2" s="20"/>
      <c r="D2" s="20"/>
      <c r="E2" s="20"/>
      <c r="F2" s="20"/>
      <c r="G2" s="20"/>
      <c r="H2" s="20"/>
      <c r="I2" s="20"/>
      <c r="J2" s="20"/>
      <c r="K2" s="20"/>
      <c r="L2" s="20"/>
      <c r="M2" s="20"/>
      <c r="N2" s="20"/>
      <c r="O2" s="20"/>
      <c r="P2" s="20"/>
      <c r="Q2" s="20"/>
      <c r="R2" s="20"/>
      <c r="S2" s="20"/>
      <c r="T2" s="20"/>
      <c r="U2" s="20"/>
      <c r="V2" s="20"/>
      <c r="W2" s="20"/>
      <c r="X2" s="20"/>
      <c r="Y2" s="20"/>
      <c r="Z2" s="20"/>
    </row>
    <row r="3" spans="1:26" x14ac:dyDescent="0.3">
      <c r="A3" s="20"/>
      <c r="B3" s="20"/>
      <c r="C3" s="20"/>
      <c r="D3" s="20"/>
      <c r="E3" s="20"/>
      <c r="F3" s="20"/>
      <c r="G3" s="20"/>
      <c r="H3" s="20"/>
      <c r="I3" s="20"/>
      <c r="J3" s="20"/>
      <c r="K3" s="20"/>
      <c r="L3" s="20"/>
      <c r="M3" s="20"/>
      <c r="N3" s="20"/>
      <c r="O3" s="20"/>
      <c r="P3" s="20"/>
      <c r="Q3" s="20"/>
      <c r="R3" s="20"/>
      <c r="S3" s="20"/>
      <c r="T3" s="20"/>
      <c r="U3" s="20"/>
      <c r="V3" s="20"/>
      <c r="W3" s="20"/>
      <c r="X3" s="20"/>
      <c r="Y3" s="20"/>
      <c r="Z3" s="20"/>
    </row>
    <row r="4" spans="1:26" x14ac:dyDescent="0.3">
      <c r="A4" s="20"/>
      <c r="B4" s="20"/>
      <c r="C4" s="20"/>
      <c r="D4" s="20"/>
      <c r="E4" s="20"/>
      <c r="F4" s="20"/>
      <c r="G4" s="20"/>
      <c r="H4" s="20"/>
      <c r="I4" s="20"/>
      <c r="J4" s="20"/>
      <c r="K4" s="20"/>
      <c r="L4" s="20"/>
      <c r="M4" s="20"/>
      <c r="N4" s="20"/>
      <c r="O4" s="20"/>
      <c r="P4" s="20"/>
      <c r="Q4" s="20"/>
      <c r="R4" s="20"/>
      <c r="S4" s="20"/>
      <c r="T4" s="20"/>
      <c r="U4" s="20"/>
      <c r="V4" s="20"/>
      <c r="W4" s="20"/>
      <c r="X4" s="20"/>
      <c r="Y4" s="20"/>
      <c r="Z4" s="20"/>
    </row>
    <row r="5" spans="1:26" x14ac:dyDescent="0.3">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x14ac:dyDescent="0.3">
      <c r="A6" s="20"/>
      <c r="B6" s="20"/>
      <c r="C6" s="20"/>
      <c r="D6" s="20"/>
      <c r="E6" s="20"/>
      <c r="F6" s="20"/>
      <c r="G6" s="20"/>
      <c r="H6" s="20"/>
      <c r="I6" s="20"/>
      <c r="J6" s="20"/>
      <c r="K6" s="20"/>
      <c r="L6" s="20"/>
      <c r="M6" s="20"/>
      <c r="N6" s="20"/>
      <c r="O6" s="20"/>
      <c r="P6" s="20"/>
      <c r="Q6" s="20"/>
      <c r="R6" s="20"/>
      <c r="S6" s="20"/>
      <c r="T6" s="20"/>
      <c r="U6" s="20"/>
      <c r="V6" s="20"/>
      <c r="W6" s="20"/>
      <c r="X6" s="20"/>
      <c r="Y6" s="20"/>
      <c r="Z6" s="20"/>
    </row>
    <row r="7" spans="1:26" x14ac:dyDescent="0.3">
      <c r="A7" s="20"/>
      <c r="B7" s="20"/>
      <c r="C7" s="20"/>
      <c r="D7" s="20"/>
      <c r="E7" s="20"/>
      <c r="F7" s="20"/>
      <c r="G7" s="20"/>
      <c r="H7" s="20"/>
      <c r="I7" s="20"/>
      <c r="J7" s="20"/>
      <c r="K7" s="20"/>
      <c r="L7" s="20"/>
      <c r="M7" s="20"/>
      <c r="N7" s="20"/>
      <c r="O7" s="20"/>
      <c r="P7" s="20"/>
      <c r="Q7" s="20"/>
      <c r="R7" s="20"/>
      <c r="S7" s="20"/>
      <c r="T7" s="20"/>
      <c r="U7" s="20"/>
      <c r="V7" s="20"/>
      <c r="W7" s="20"/>
      <c r="X7" s="20"/>
      <c r="Y7" s="20"/>
      <c r="Z7" s="20"/>
    </row>
    <row r="8" spans="1:26" x14ac:dyDescent="0.3">
      <c r="A8" s="20"/>
      <c r="B8" s="20"/>
      <c r="C8" s="20"/>
      <c r="D8" s="20"/>
      <c r="E8" s="20"/>
      <c r="F8" s="20"/>
      <c r="G8" s="20"/>
      <c r="H8" s="20"/>
      <c r="I8" s="20"/>
      <c r="J8" s="20"/>
      <c r="K8" s="20"/>
      <c r="L8" s="20"/>
      <c r="M8" s="20"/>
      <c r="N8" s="20"/>
      <c r="O8" s="20"/>
      <c r="P8" s="20"/>
      <c r="Q8" s="20"/>
      <c r="R8" s="20"/>
      <c r="S8" s="20"/>
      <c r="T8" s="20"/>
      <c r="U8" s="20"/>
      <c r="V8" s="20"/>
      <c r="W8" s="20"/>
      <c r="X8" s="20"/>
      <c r="Y8" s="20"/>
      <c r="Z8" s="20"/>
    </row>
    <row r="9" spans="1:26" x14ac:dyDescent="0.3">
      <c r="A9" s="20"/>
      <c r="B9" s="20"/>
      <c r="C9" s="20"/>
      <c r="D9" s="20"/>
      <c r="E9" s="20"/>
      <c r="F9" s="20"/>
      <c r="G9" s="20"/>
      <c r="H9" s="20"/>
      <c r="I9" s="20"/>
      <c r="J9" s="20"/>
      <c r="K9" s="20"/>
      <c r="L9" s="20"/>
      <c r="M9" s="20"/>
      <c r="N9" s="20"/>
      <c r="O9" s="20"/>
      <c r="P9" s="20"/>
      <c r="Q9" s="20"/>
      <c r="R9" s="20"/>
      <c r="S9" s="20"/>
      <c r="T9" s="20"/>
      <c r="U9" s="20"/>
      <c r="V9" s="20"/>
      <c r="W9" s="20"/>
      <c r="X9" s="20"/>
      <c r="Y9" s="20"/>
      <c r="Z9" s="20"/>
    </row>
    <row r="10" spans="1:26"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x14ac:dyDescent="0.3">
      <c r="A16" s="20"/>
      <c r="B16" s="20"/>
      <c r="C16" s="20"/>
      <c r="D16" s="20"/>
      <c r="E16" s="20"/>
      <c r="F16" s="20"/>
      <c r="G16" s="20"/>
      <c r="H16" s="20" t="s">
        <v>1047</v>
      </c>
      <c r="I16" s="20"/>
      <c r="J16" s="20"/>
      <c r="K16" s="20"/>
      <c r="L16" s="20"/>
      <c r="M16" s="20"/>
      <c r="N16" s="20"/>
      <c r="O16" s="20"/>
      <c r="P16" s="20"/>
      <c r="Q16" s="20"/>
      <c r="R16" s="20"/>
      <c r="S16" s="20"/>
      <c r="T16" s="20"/>
      <c r="U16" s="20"/>
      <c r="V16" s="20"/>
      <c r="W16" s="20"/>
      <c r="X16" s="20"/>
      <c r="Y16" s="20"/>
      <c r="Z16" s="20"/>
    </row>
    <row r="17" spans="1:26"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x14ac:dyDescent="0.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x14ac:dyDescent="0.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x14ac:dyDescent="0.3">
      <c r="A21" s="20"/>
      <c r="B21" s="20"/>
      <c r="C21" s="20"/>
      <c r="D21" s="20"/>
      <c r="E21" s="20"/>
      <c r="F21" s="20"/>
      <c r="G21" s="20"/>
      <c r="H21" s="20"/>
      <c r="I21" s="20"/>
      <c r="J21" s="20"/>
      <c r="K21" s="20"/>
      <c r="L21" s="20"/>
      <c r="M21" s="20"/>
      <c r="N21" s="20"/>
      <c r="O21" s="20"/>
      <c r="P21" s="20"/>
      <c r="Q21" s="30"/>
      <c r="R21" s="42" t="str" cm="1">
        <f t="array" ref="R21:V21">'Pivot Tables'!B80:F80</f>
        <v>R01</v>
      </c>
      <c r="S21" s="42" t="str">
        <v>R02</v>
      </c>
      <c r="T21" s="42" t="str">
        <v>R03</v>
      </c>
      <c r="U21" s="42" t="str">
        <v>R04</v>
      </c>
      <c r="V21" s="42" t="str">
        <v>R05</v>
      </c>
      <c r="W21" s="41" t="s">
        <v>1083</v>
      </c>
      <c r="X21" s="20"/>
      <c r="Y21" s="20"/>
      <c r="Z21" s="20"/>
    </row>
    <row r="22" spans="1:26" x14ac:dyDescent="0.3">
      <c r="A22" s="20"/>
      <c r="B22" s="20"/>
      <c r="C22" s="20"/>
      <c r="D22" s="20"/>
      <c r="E22" s="20"/>
      <c r="F22" s="20"/>
      <c r="G22" s="20"/>
      <c r="H22" s="20"/>
      <c r="I22" s="20"/>
      <c r="J22" s="20"/>
      <c r="K22" s="20"/>
      <c r="L22" s="20"/>
      <c r="M22" s="20"/>
      <c r="N22" s="20"/>
      <c r="O22" s="20"/>
      <c r="P22" s="20"/>
      <c r="Q22" s="39" t="str" cm="1">
        <f t="array" ref="Q22:W39">IF('Pivot Tables'!A81:G98="","",'Pivot Tables'!A81:G98)</f>
        <v>Cincinnati</v>
      </c>
      <c r="R22" s="31" t="str">
        <v/>
      </c>
      <c r="S22" s="31" t="str">
        <v/>
      </c>
      <c r="T22" s="31" t="str">
        <v/>
      </c>
      <c r="U22" s="31" t="str">
        <v/>
      </c>
      <c r="V22" s="31" t="str">
        <v/>
      </c>
      <c r="W22" s="32" t="str">
        <v/>
      </c>
      <c r="X22" s="20"/>
      <c r="Y22" s="20"/>
      <c r="Z22" s="20"/>
    </row>
    <row r="23" spans="1:26" x14ac:dyDescent="0.3">
      <c r="A23" s="20"/>
      <c r="B23" s="20"/>
      <c r="C23" s="20"/>
      <c r="D23" s="20"/>
      <c r="E23" s="20"/>
      <c r="F23" s="20"/>
      <c r="G23" s="20"/>
      <c r="H23" s="20"/>
      <c r="I23" s="20"/>
      <c r="J23" s="20"/>
      <c r="K23" s="20"/>
      <c r="L23" s="20"/>
      <c r="M23" s="20"/>
      <c r="N23" s="20"/>
      <c r="O23" s="20"/>
      <c r="P23" s="20"/>
      <c r="Q23" s="33" t="str">
        <v>C0003</v>
      </c>
      <c r="R23" s="34">
        <v>891</v>
      </c>
      <c r="S23" s="34">
        <v>1332</v>
      </c>
      <c r="T23" s="34">
        <v>1282</v>
      </c>
      <c r="U23" s="34">
        <v>739</v>
      </c>
      <c r="V23" s="34">
        <v>560</v>
      </c>
      <c r="W23" s="35">
        <v>4804</v>
      </c>
      <c r="X23" s="20"/>
      <c r="Y23" s="20"/>
      <c r="Z23" s="20"/>
    </row>
    <row r="24" spans="1:26" x14ac:dyDescent="0.3">
      <c r="A24" s="20"/>
      <c r="B24" s="20"/>
      <c r="C24" s="20"/>
      <c r="D24" s="20"/>
      <c r="E24" s="20"/>
      <c r="F24" s="20"/>
      <c r="G24" s="20"/>
      <c r="H24" s="20"/>
      <c r="I24" s="20"/>
      <c r="J24" s="20"/>
      <c r="K24" s="20"/>
      <c r="L24" s="20"/>
      <c r="M24" s="20"/>
      <c r="N24" s="20"/>
      <c r="O24" s="20"/>
      <c r="P24" s="20"/>
      <c r="Q24" s="33" t="str">
        <v>C0004</v>
      </c>
      <c r="R24" s="34">
        <v>1991</v>
      </c>
      <c r="S24" s="34">
        <v>1886</v>
      </c>
      <c r="T24" s="34">
        <v>1206</v>
      </c>
      <c r="U24" s="34">
        <v>884</v>
      </c>
      <c r="V24" s="34">
        <v>1722</v>
      </c>
      <c r="W24" s="35">
        <v>7689</v>
      </c>
      <c r="X24" s="20"/>
      <c r="Y24" s="20"/>
      <c r="Z24" s="20"/>
    </row>
    <row r="25" spans="1:26" x14ac:dyDescent="0.3">
      <c r="A25" s="20"/>
      <c r="B25" s="20"/>
      <c r="C25" s="20"/>
      <c r="D25" s="20"/>
      <c r="E25" s="20"/>
      <c r="F25" s="20"/>
      <c r="G25" s="20"/>
      <c r="H25" s="20"/>
      <c r="I25" s="20"/>
      <c r="J25" s="20"/>
      <c r="K25" s="20"/>
      <c r="L25" s="20"/>
      <c r="M25" s="20"/>
      <c r="N25" s="20"/>
      <c r="O25" s="20"/>
      <c r="P25" s="20"/>
      <c r="Q25" s="33" t="str">
        <v>C0011</v>
      </c>
      <c r="R25" s="34">
        <v>1163</v>
      </c>
      <c r="S25" s="34">
        <v>1180</v>
      </c>
      <c r="T25" s="34">
        <v>1616</v>
      </c>
      <c r="U25" s="34">
        <v>1043</v>
      </c>
      <c r="V25" s="34">
        <v>1747</v>
      </c>
      <c r="W25" s="35">
        <v>6749</v>
      </c>
      <c r="X25" s="20"/>
      <c r="Y25" s="20"/>
      <c r="Z25" s="20"/>
    </row>
    <row r="26" spans="1:26" x14ac:dyDescent="0.3">
      <c r="A26" s="20"/>
      <c r="B26" s="20"/>
      <c r="C26" s="20"/>
      <c r="D26" s="20"/>
      <c r="E26" s="20"/>
      <c r="F26" s="20"/>
      <c r="G26" s="20"/>
      <c r="H26" s="20"/>
      <c r="I26" s="20"/>
      <c r="J26" s="20"/>
      <c r="K26" s="20"/>
      <c r="L26" s="20"/>
      <c r="M26" s="20"/>
      <c r="N26" s="20"/>
      <c r="O26" s="20"/>
      <c r="P26" s="20"/>
      <c r="Q26" s="33" t="str">
        <v>C0012</v>
      </c>
      <c r="R26" s="34">
        <v>1438</v>
      </c>
      <c r="S26" s="34">
        <v>1616</v>
      </c>
      <c r="T26" s="34">
        <v>866</v>
      </c>
      <c r="U26" s="34">
        <v>829</v>
      </c>
      <c r="V26" s="34">
        <v>2070</v>
      </c>
      <c r="W26" s="35">
        <v>6819</v>
      </c>
      <c r="X26" s="20"/>
      <c r="Y26" s="20"/>
      <c r="Z26" s="20"/>
    </row>
    <row r="27" spans="1:26" x14ac:dyDescent="0.3">
      <c r="A27" s="20"/>
      <c r="B27" s="20"/>
      <c r="C27" s="20"/>
      <c r="D27" s="20"/>
      <c r="E27" s="20"/>
      <c r="F27" s="20"/>
      <c r="G27" s="20"/>
      <c r="H27" s="20"/>
      <c r="I27" s="20"/>
      <c r="J27" s="20"/>
      <c r="K27" s="20"/>
      <c r="L27" s="20"/>
      <c r="M27" s="20"/>
      <c r="N27" s="20"/>
      <c r="O27" s="20"/>
      <c r="P27" s="20"/>
      <c r="Q27" s="39" t="str">
        <v>Cleveland</v>
      </c>
      <c r="R27" s="34" t="str">
        <v/>
      </c>
      <c r="S27" s="34" t="str">
        <v/>
      </c>
      <c r="T27" s="34" t="str">
        <v/>
      </c>
      <c r="U27" s="34" t="str">
        <v/>
      </c>
      <c r="V27" s="34" t="str">
        <v/>
      </c>
      <c r="W27" s="35" t="str">
        <v/>
      </c>
      <c r="X27" s="20"/>
      <c r="Y27" s="20"/>
      <c r="Z27" s="20"/>
    </row>
    <row r="28" spans="1:26" x14ac:dyDescent="0.3">
      <c r="A28" s="20"/>
      <c r="B28" s="20"/>
      <c r="C28" s="20"/>
      <c r="D28" s="20"/>
      <c r="E28" s="20"/>
      <c r="F28" s="20"/>
      <c r="G28" s="20"/>
      <c r="H28" s="20"/>
      <c r="I28" s="20"/>
      <c r="J28" s="20"/>
      <c r="K28" s="20"/>
      <c r="L28" s="20"/>
      <c r="M28" s="20"/>
      <c r="N28" s="20"/>
      <c r="O28" s="20"/>
      <c r="P28" s="20"/>
      <c r="Q28" s="33" t="str">
        <v>C0002</v>
      </c>
      <c r="R28" s="34">
        <v>1233</v>
      </c>
      <c r="S28" s="34">
        <v>223</v>
      </c>
      <c r="T28" s="34">
        <v>1680</v>
      </c>
      <c r="U28" s="34">
        <v>990</v>
      </c>
      <c r="V28" s="34">
        <v>1508</v>
      </c>
      <c r="W28" s="35">
        <v>5634</v>
      </c>
      <c r="X28" s="20"/>
      <c r="Y28" s="20"/>
      <c r="Z28" s="20"/>
    </row>
    <row r="29" spans="1:26" x14ac:dyDescent="0.3">
      <c r="A29" s="20"/>
      <c r="B29" s="20"/>
      <c r="C29" s="20"/>
      <c r="D29" s="20"/>
      <c r="E29" s="20"/>
      <c r="F29" s="20"/>
      <c r="G29" s="20"/>
      <c r="H29" s="20"/>
      <c r="I29" s="20"/>
      <c r="J29" s="20"/>
      <c r="K29" s="20"/>
      <c r="L29" s="20"/>
      <c r="M29" s="20"/>
      <c r="N29" s="20"/>
      <c r="O29" s="20" t="s">
        <v>1075</v>
      </c>
      <c r="P29" s="20"/>
      <c r="Q29" s="33" t="str">
        <v>C0007</v>
      </c>
      <c r="R29" s="34">
        <v>1598</v>
      </c>
      <c r="S29" s="34">
        <v>1907</v>
      </c>
      <c r="T29" s="34">
        <v>869</v>
      </c>
      <c r="U29" s="34">
        <v>1426</v>
      </c>
      <c r="V29" s="34">
        <v>1416</v>
      </c>
      <c r="W29" s="35">
        <v>7216</v>
      </c>
      <c r="X29" s="20"/>
      <c r="Y29" s="20"/>
      <c r="Z29" s="20"/>
    </row>
    <row r="30" spans="1:26" x14ac:dyDescent="0.3">
      <c r="A30" s="20"/>
      <c r="B30" s="20"/>
      <c r="C30" s="20"/>
      <c r="D30" s="20"/>
      <c r="E30" s="20"/>
      <c r="F30" s="20"/>
      <c r="G30" s="20"/>
      <c r="H30" s="20"/>
      <c r="I30" s="20"/>
      <c r="J30" s="20"/>
      <c r="K30" s="20"/>
      <c r="L30" s="20"/>
      <c r="M30" s="20"/>
      <c r="N30" s="20"/>
      <c r="O30" s="20"/>
      <c r="P30" s="20"/>
      <c r="Q30" s="33" t="str">
        <v>C0008</v>
      </c>
      <c r="R30" s="34">
        <v>900</v>
      </c>
      <c r="S30" s="34">
        <v>1016</v>
      </c>
      <c r="T30" s="34">
        <v>960</v>
      </c>
      <c r="U30" s="34">
        <v>940</v>
      </c>
      <c r="V30" s="34">
        <v>1193</v>
      </c>
      <c r="W30" s="35">
        <v>5009</v>
      </c>
      <c r="X30" s="20"/>
      <c r="Y30" s="20"/>
      <c r="Z30" s="20"/>
    </row>
    <row r="31" spans="1:26" x14ac:dyDescent="0.3">
      <c r="A31" s="20"/>
      <c r="B31" s="20"/>
      <c r="C31" s="20"/>
      <c r="D31" s="20"/>
      <c r="E31" s="20"/>
      <c r="F31" s="20"/>
      <c r="G31" s="20"/>
      <c r="H31" s="20"/>
      <c r="I31" s="20"/>
      <c r="J31" s="20"/>
      <c r="K31" s="20"/>
      <c r="L31" s="20"/>
      <c r="M31" s="20"/>
      <c r="N31" s="43" t="str">
        <f>'Pivot Tables'!K51</f>
        <v/>
      </c>
      <c r="O31" s="43"/>
      <c r="P31" s="20" t="s">
        <v>1075</v>
      </c>
      <c r="Q31" s="33" t="str">
        <v>C0010</v>
      </c>
      <c r="R31" s="34">
        <v>900</v>
      </c>
      <c r="S31" s="34">
        <v>1470</v>
      </c>
      <c r="T31" s="34">
        <v>1617</v>
      </c>
      <c r="U31" s="34">
        <v>1314</v>
      </c>
      <c r="V31" s="34">
        <v>941</v>
      </c>
      <c r="W31" s="35">
        <v>6242</v>
      </c>
      <c r="X31" s="20"/>
      <c r="Y31" s="20"/>
      <c r="Z31" s="20"/>
    </row>
    <row r="32" spans="1:26" x14ac:dyDescent="0.3">
      <c r="A32" s="20"/>
      <c r="B32" s="20"/>
      <c r="C32" s="20"/>
      <c r="D32" s="20"/>
      <c r="E32" s="20"/>
      <c r="F32" s="20"/>
      <c r="G32" s="20"/>
      <c r="H32" s="20"/>
      <c r="I32" s="20"/>
      <c r="J32" s="20"/>
      <c r="K32" s="20"/>
      <c r="L32" s="20"/>
      <c r="M32" s="20"/>
      <c r="N32" s="43"/>
      <c r="O32" s="43"/>
      <c r="P32" s="20"/>
      <c r="Q32" s="33" t="str">
        <v>C0013</v>
      </c>
      <c r="R32" s="34">
        <v>1255</v>
      </c>
      <c r="S32" s="34">
        <v>516</v>
      </c>
      <c r="T32" s="34">
        <v>1874</v>
      </c>
      <c r="U32" s="34">
        <v>1863</v>
      </c>
      <c r="V32" s="34">
        <v>1722</v>
      </c>
      <c r="W32" s="35">
        <v>7230</v>
      </c>
      <c r="X32" s="20"/>
      <c r="Y32" s="20"/>
      <c r="Z32" s="20"/>
    </row>
    <row r="33" spans="1:26" x14ac:dyDescent="0.3">
      <c r="A33" s="20"/>
      <c r="B33" s="20"/>
      <c r="C33" s="20"/>
      <c r="D33" s="20"/>
      <c r="E33" s="20"/>
      <c r="F33" s="20"/>
      <c r="G33" s="20"/>
      <c r="H33" s="20"/>
      <c r="I33" s="20"/>
      <c r="J33" s="20"/>
      <c r="K33" s="20"/>
      <c r="L33" s="20"/>
      <c r="M33" s="20"/>
      <c r="N33" s="43"/>
      <c r="O33" s="43"/>
      <c r="P33" s="20"/>
      <c r="Q33" s="33" t="str">
        <v>C0015</v>
      </c>
      <c r="R33" s="34">
        <v>1138</v>
      </c>
      <c r="S33" s="34">
        <v>1898</v>
      </c>
      <c r="T33" s="34">
        <v>1482</v>
      </c>
      <c r="U33" s="34">
        <v>846</v>
      </c>
      <c r="V33" s="34">
        <v>1154</v>
      </c>
      <c r="W33" s="35">
        <v>6518</v>
      </c>
      <c r="X33" s="20"/>
      <c r="Y33" s="20"/>
      <c r="Z33" s="20"/>
    </row>
    <row r="34" spans="1:26" x14ac:dyDescent="0.3">
      <c r="A34" s="20"/>
      <c r="B34" s="20"/>
      <c r="C34" s="20"/>
      <c r="D34" s="20"/>
      <c r="E34" s="20"/>
      <c r="F34" s="20"/>
      <c r="G34" s="20"/>
      <c r="H34" s="20"/>
      <c r="I34" s="20"/>
      <c r="J34" s="20"/>
      <c r="K34" s="20"/>
      <c r="L34" s="20"/>
      <c r="M34" s="20"/>
      <c r="N34" s="44" t="str">
        <f>'Pivot Tables'!K48</f>
        <v>% of calls:100%</v>
      </c>
      <c r="O34" s="44"/>
      <c r="P34" s="20"/>
      <c r="Q34" s="39" t="str">
        <v>Columbus</v>
      </c>
      <c r="R34" s="34" t="str">
        <v/>
      </c>
      <c r="S34" s="34" t="str">
        <v/>
      </c>
      <c r="T34" s="34" t="str">
        <v/>
      </c>
      <c r="U34" s="34" t="str">
        <v/>
      </c>
      <c r="V34" s="34" t="str">
        <v/>
      </c>
      <c r="W34" s="35" t="str">
        <v/>
      </c>
      <c r="X34" s="20"/>
      <c r="Y34" s="20"/>
      <c r="Z34" s="20"/>
    </row>
    <row r="35" spans="1:26" x14ac:dyDescent="0.3">
      <c r="A35" s="20"/>
      <c r="B35" s="20"/>
      <c r="C35" s="20"/>
      <c r="D35" s="20"/>
      <c r="E35" s="20"/>
      <c r="F35" s="20"/>
      <c r="G35" s="20"/>
      <c r="H35" s="20"/>
      <c r="I35" s="20"/>
      <c r="J35" s="20"/>
      <c r="K35" s="20"/>
      <c r="M35" s="20"/>
      <c r="N35" s="44" t="str">
        <f>'Pivot Tables'!K49</f>
        <v/>
      </c>
      <c r="O35" s="44"/>
      <c r="P35" s="20"/>
      <c r="Q35" s="33" t="str">
        <v>C0001</v>
      </c>
      <c r="R35" s="34">
        <v>1655</v>
      </c>
      <c r="S35" s="34">
        <v>805</v>
      </c>
      <c r="T35" s="34">
        <v>2263</v>
      </c>
      <c r="U35" s="34">
        <v>987</v>
      </c>
      <c r="V35" s="34">
        <v>1075</v>
      </c>
      <c r="W35" s="35">
        <v>6785</v>
      </c>
      <c r="X35" s="20"/>
      <c r="Y35" s="20"/>
      <c r="Z35" s="20"/>
    </row>
    <row r="36" spans="1:26" x14ac:dyDescent="0.3">
      <c r="A36" s="20"/>
      <c r="B36" s="20"/>
      <c r="C36" s="20"/>
      <c r="D36" s="20"/>
      <c r="E36" s="20"/>
      <c r="F36" s="20"/>
      <c r="G36" s="20"/>
      <c r="H36" s="20"/>
      <c r="I36" s="20"/>
      <c r="J36" s="20"/>
      <c r="K36" s="20"/>
      <c r="L36" s="20"/>
      <c r="M36" s="20"/>
      <c r="N36" s="44" t="str">
        <f>'Pivot Tables'!K50</f>
        <v/>
      </c>
      <c r="O36" s="44"/>
      <c r="P36" s="20"/>
      <c r="Q36" s="33" t="str">
        <v>C0005</v>
      </c>
      <c r="R36" s="34">
        <v>1104</v>
      </c>
      <c r="S36" s="34">
        <v>2280</v>
      </c>
      <c r="T36" s="34">
        <v>1445</v>
      </c>
      <c r="U36" s="34">
        <v>1722</v>
      </c>
      <c r="V36" s="34">
        <v>1196</v>
      </c>
      <c r="W36" s="35">
        <v>7747</v>
      </c>
      <c r="X36" s="20"/>
      <c r="Y36" s="20"/>
      <c r="Z36" s="20"/>
    </row>
    <row r="37" spans="1:26" x14ac:dyDescent="0.3">
      <c r="A37" s="20"/>
      <c r="B37" s="20"/>
      <c r="C37" s="20"/>
      <c r="D37" s="20"/>
      <c r="E37" s="20"/>
      <c r="F37" s="20"/>
      <c r="G37" s="20"/>
      <c r="H37" s="20"/>
      <c r="I37" s="20"/>
      <c r="J37" s="20"/>
      <c r="K37" s="20"/>
      <c r="L37" s="20"/>
      <c r="M37" s="20"/>
      <c r="N37" s="20"/>
      <c r="O37" s="20"/>
      <c r="P37" s="20"/>
      <c r="Q37" s="33" t="str">
        <v>C0006</v>
      </c>
      <c r="R37" s="34">
        <v>372</v>
      </c>
      <c r="S37" s="34">
        <v>1818</v>
      </c>
      <c r="T37" s="34">
        <v>1346</v>
      </c>
      <c r="U37" s="34">
        <v>1156</v>
      </c>
      <c r="V37" s="34">
        <v>1484</v>
      </c>
      <c r="W37" s="35">
        <v>6176</v>
      </c>
      <c r="X37" s="20"/>
      <c r="Y37" s="20"/>
      <c r="Z37" s="20"/>
    </row>
    <row r="38" spans="1:26" x14ac:dyDescent="0.3">
      <c r="A38" s="20"/>
      <c r="B38" s="20"/>
      <c r="C38" s="20"/>
      <c r="D38" s="20"/>
      <c r="E38" s="20"/>
      <c r="F38" s="20"/>
      <c r="G38" s="20"/>
      <c r="H38" s="20"/>
      <c r="I38" s="20"/>
      <c r="J38" s="20"/>
      <c r="K38" s="20"/>
      <c r="L38" s="20"/>
      <c r="M38" s="20"/>
      <c r="N38" s="20"/>
      <c r="O38" s="20"/>
      <c r="P38" s="20"/>
      <c r="Q38" s="33" t="str">
        <v>C0009</v>
      </c>
      <c r="R38" s="34">
        <v>1415</v>
      </c>
      <c r="S38" s="34">
        <v>1271</v>
      </c>
      <c r="T38" s="34">
        <v>1214</v>
      </c>
      <c r="U38" s="34">
        <v>1135</v>
      </c>
      <c r="V38" s="34">
        <v>1566</v>
      </c>
      <c r="W38" s="35">
        <v>6601</v>
      </c>
      <c r="X38" s="20"/>
      <c r="Y38" s="20"/>
      <c r="Z38" s="20"/>
    </row>
    <row r="39" spans="1:26" x14ac:dyDescent="0.3">
      <c r="A39" s="20"/>
      <c r="B39" s="20"/>
      <c r="C39" s="20"/>
      <c r="D39" s="20"/>
      <c r="E39" s="20"/>
      <c r="F39" s="20"/>
      <c r="G39" s="20"/>
      <c r="H39" s="20"/>
      <c r="I39" s="20"/>
      <c r="J39" s="20"/>
      <c r="K39" s="20"/>
      <c r="L39" s="20"/>
      <c r="M39" s="20"/>
      <c r="N39" s="20"/>
      <c r="O39" s="20"/>
      <c r="P39" s="20"/>
      <c r="Q39" s="36" t="str">
        <v>C0014</v>
      </c>
      <c r="R39" s="37">
        <v>1362</v>
      </c>
      <c r="S39" s="37">
        <v>1363</v>
      </c>
      <c r="T39" s="37">
        <v>1152</v>
      </c>
      <c r="U39" s="37">
        <v>777</v>
      </c>
      <c r="V39" s="37">
        <v>750</v>
      </c>
      <c r="W39" s="38">
        <v>5404</v>
      </c>
      <c r="X39" s="20"/>
      <c r="Y39" s="20"/>
      <c r="Z39" s="20"/>
    </row>
    <row r="40" spans="1:26"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sheetData>
  <mergeCells count="5">
    <mergeCell ref="N31:O33"/>
    <mergeCell ref="N34:O34"/>
    <mergeCell ref="N35:O35"/>
    <mergeCell ref="N36:O36"/>
    <mergeCell ref="C1:I1"/>
  </mergeCells>
  <conditionalFormatting sqref="R22:V39">
    <cfRule type="dataBar" priority="2">
      <dataBar>
        <cfvo type="num" val="0"/>
        <cfvo type="formula" val="MAX($R$22:$V$39)*2"/>
        <color theme="1" tint="0.249977111117893"/>
      </dataBar>
      <extLst>
        <ext xmlns:x14="http://schemas.microsoft.com/office/spreadsheetml/2009/9/main" uri="{B025F937-C7B1-47D3-B67F-A62EFF666E3E}">
          <x14:id>{E18BDD2A-9746-4177-A304-6D8229649F76}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87118D7F-AAFE-4F41-90E0-2475BCCA44CA}">
            <xm:f>R$21='Pivot Tables'!$A$50</xm:f>
            <x14:dxf>
              <fill>
                <patternFill>
                  <bgColor theme="8" tint="0.59996337778862885"/>
                </patternFill>
              </fill>
              <border>
                <left style="thin">
                  <color theme="1" tint="0.34998626667073579"/>
                </left>
                <right style="thin">
                  <color theme="1" tint="0.34998626667073579"/>
                </right>
                <vertical/>
                <horizontal/>
              </border>
            </x14:dxf>
          </x14:cfRule>
          <xm:sqref>R21:V39</xm:sqref>
        </x14:conditionalFormatting>
        <x14:conditionalFormatting xmlns:xm="http://schemas.microsoft.com/office/excel/2006/main">
          <x14:cfRule type="dataBar" id="{E18BDD2A-9746-4177-A304-6D8229649F76}">
            <x14:dataBar minLength="0" maxLength="100" gradient="0">
              <x14:cfvo type="num">
                <xm:f>0</xm:f>
              </x14:cfvo>
              <x14:cfvo type="formula">
                <xm:f>MAX($R$22:$V$39)*2</xm:f>
              </x14:cfvo>
              <x14:negativeFillColor rgb="FFFF0000"/>
              <x14:axisColor rgb="FF000000"/>
            </x14:dataBar>
          </x14:cfRule>
          <xm:sqref>R22:V39</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C9" sqref="C9"/>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Tables</vt:lpstr>
      <vt:lpstr>Data</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Hamza Haleem</cp:lastModifiedBy>
  <dcterms:created xsi:type="dcterms:W3CDTF">2021-03-14T20:21:32Z</dcterms:created>
  <dcterms:modified xsi:type="dcterms:W3CDTF">2025-08-25T13:05:44Z</dcterms:modified>
</cp:coreProperties>
</file>