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407F30CB-53BD-4A68-BEE3-CD30A973BDE2}" xr6:coauthVersionLast="47" xr6:coauthVersionMax="47" xr10:uidLastSave="{00000000-0000-0000-0000-000000000000}"/>
  <bookViews>
    <workbookView xWindow="-108" yWindow="-108" windowWidth="26136" windowHeight="16896" firstSheet="6" activeTab="7" xr2:uid="{00000000-000D-0000-FFFF-FFFF00000000}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  <sheet name="5_1_dp8" sheetId="29" r:id="rId17"/>
    <sheet name="5_1_dp9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30" l="1"/>
  <c r="U13" i="30"/>
  <c r="L13" i="30"/>
  <c r="L12" i="30" s="1"/>
  <c r="H13" i="30"/>
  <c r="G13" i="30"/>
  <c r="F13" i="30"/>
  <c r="B13" i="30"/>
  <c r="C13" i="30" s="1"/>
  <c r="V12" i="30"/>
  <c r="U12" i="30"/>
  <c r="H12" i="30"/>
  <c r="G12" i="30"/>
  <c r="F12" i="30"/>
  <c r="B12" i="30"/>
  <c r="D12" i="30" s="1"/>
  <c r="V11" i="30"/>
  <c r="U11" i="30"/>
  <c r="H11" i="30"/>
  <c r="G11" i="30"/>
  <c r="F11" i="30"/>
  <c r="B11" i="30"/>
  <c r="C11" i="30" s="1"/>
  <c r="V10" i="30"/>
  <c r="U10" i="30"/>
  <c r="H10" i="30"/>
  <c r="G10" i="30"/>
  <c r="F10" i="30"/>
  <c r="B10" i="30"/>
  <c r="D10" i="30" s="1"/>
  <c r="V9" i="30"/>
  <c r="U9" i="30"/>
  <c r="H9" i="30"/>
  <c r="G9" i="30"/>
  <c r="F9" i="30"/>
  <c r="B9" i="30"/>
  <c r="C9" i="30" s="1"/>
  <c r="V8" i="30"/>
  <c r="U8" i="30"/>
  <c r="H8" i="30"/>
  <c r="G8" i="30"/>
  <c r="F8" i="30"/>
  <c r="D8" i="30"/>
  <c r="C8" i="30"/>
  <c r="B8" i="30"/>
  <c r="V7" i="30"/>
  <c r="U7" i="30"/>
  <c r="H7" i="30"/>
  <c r="G7" i="30"/>
  <c r="F7" i="30"/>
  <c r="B7" i="30"/>
  <c r="C7" i="30" s="1"/>
  <c r="V6" i="30"/>
  <c r="U6" i="30"/>
  <c r="H6" i="30"/>
  <c r="G6" i="30"/>
  <c r="F6" i="30"/>
  <c r="B6" i="30"/>
  <c r="D6" i="30" s="1"/>
  <c r="V5" i="30"/>
  <c r="U5" i="30"/>
  <c r="H5" i="30"/>
  <c r="G5" i="30"/>
  <c r="F5" i="30"/>
  <c r="B5" i="30"/>
  <c r="C5" i="30" s="1"/>
  <c r="V4" i="30"/>
  <c r="U4" i="30"/>
  <c r="H4" i="30"/>
  <c r="G4" i="30"/>
  <c r="F4" i="30"/>
  <c r="D4" i="30"/>
  <c r="C4" i="30"/>
  <c r="B4" i="30"/>
  <c r="V3" i="30"/>
  <c r="U3" i="30"/>
  <c r="H3" i="30"/>
  <c r="G3" i="30"/>
  <c r="F3" i="30"/>
  <c r="B3" i="30"/>
  <c r="C3" i="30" s="1"/>
  <c r="V2" i="30"/>
  <c r="U2" i="30"/>
  <c r="H2" i="30"/>
  <c r="G2" i="30"/>
  <c r="F2" i="30"/>
  <c r="B2" i="30"/>
  <c r="D2" i="30" s="1"/>
  <c r="C10" i="30" l="1"/>
  <c r="C2" i="30"/>
  <c r="C6" i="30"/>
  <c r="M12" i="30"/>
  <c r="C12" i="30"/>
  <c r="N13" i="30"/>
  <c r="N12" i="30"/>
  <c r="O12" i="30" s="1"/>
  <c r="D3" i="30"/>
  <c r="D5" i="30"/>
  <c r="D7" i="30"/>
  <c r="D9" i="30"/>
  <c r="D11" i="30"/>
  <c r="L11" i="30"/>
  <c r="D13" i="30"/>
  <c r="M13" i="30" s="1"/>
  <c r="V2" i="29"/>
  <c r="V3" i="29"/>
  <c r="V4" i="29"/>
  <c r="V5" i="29"/>
  <c r="V6" i="29"/>
  <c r="V7" i="29"/>
  <c r="V8" i="29"/>
  <c r="V9" i="29"/>
  <c r="V10" i="29"/>
  <c r="V11" i="29"/>
  <c r="V12" i="29"/>
  <c r="V13" i="29"/>
  <c r="U3" i="29"/>
  <c r="U4" i="29"/>
  <c r="U5" i="29"/>
  <c r="U6" i="29"/>
  <c r="U7" i="29"/>
  <c r="U8" i="29"/>
  <c r="U9" i="29"/>
  <c r="U10" i="29"/>
  <c r="U11" i="29"/>
  <c r="U12" i="29"/>
  <c r="U13" i="29"/>
  <c r="U2" i="29"/>
  <c r="V2" i="22"/>
  <c r="V3" i="22"/>
  <c r="V4" i="22"/>
  <c r="V5" i="22"/>
  <c r="V6" i="22"/>
  <c r="V7" i="22"/>
  <c r="V8" i="22"/>
  <c r="V9" i="22"/>
  <c r="V10" i="22"/>
  <c r="V11" i="22"/>
  <c r="V12" i="22"/>
  <c r="V13" i="22"/>
  <c r="U3" i="22"/>
  <c r="U4" i="22"/>
  <c r="U5" i="22"/>
  <c r="U6" i="22"/>
  <c r="U7" i="22"/>
  <c r="U8" i="22"/>
  <c r="U9" i="22"/>
  <c r="U10" i="22"/>
  <c r="U11" i="22"/>
  <c r="U12" i="22"/>
  <c r="U13" i="22"/>
  <c r="U2" i="22"/>
  <c r="V2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U2" i="25"/>
  <c r="V2" i="26"/>
  <c r="V3" i="26"/>
  <c r="V4" i="26"/>
  <c r="V5" i="26"/>
  <c r="V6" i="26"/>
  <c r="V7" i="26"/>
  <c r="V8" i="26"/>
  <c r="V9" i="26"/>
  <c r="V10" i="26"/>
  <c r="V11" i="26"/>
  <c r="V12" i="26"/>
  <c r="V13" i="26"/>
  <c r="U3" i="26"/>
  <c r="U4" i="26"/>
  <c r="U5" i="26"/>
  <c r="U6" i="26"/>
  <c r="U7" i="26"/>
  <c r="U8" i="26"/>
  <c r="U9" i="26"/>
  <c r="U10" i="26"/>
  <c r="U11" i="26"/>
  <c r="U12" i="26"/>
  <c r="U13" i="26"/>
  <c r="U2" i="26"/>
  <c r="V2" i="24"/>
  <c r="V3" i="24"/>
  <c r="V4" i="24"/>
  <c r="V5" i="24"/>
  <c r="V6" i="24"/>
  <c r="V7" i="24"/>
  <c r="V8" i="24"/>
  <c r="V9" i="24"/>
  <c r="V10" i="24"/>
  <c r="V11" i="24"/>
  <c r="V12" i="24"/>
  <c r="V13" i="24"/>
  <c r="U3" i="24"/>
  <c r="U4" i="24"/>
  <c r="U5" i="24"/>
  <c r="U6" i="24"/>
  <c r="U7" i="24"/>
  <c r="U8" i="24"/>
  <c r="U9" i="24"/>
  <c r="U10" i="24"/>
  <c r="U11" i="24"/>
  <c r="U12" i="24"/>
  <c r="U13" i="24"/>
  <c r="U2" i="24"/>
  <c r="Q12" i="30" l="1"/>
  <c r="P12" i="30"/>
  <c r="M11" i="30"/>
  <c r="L10" i="30"/>
  <c r="N11" i="30"/>
  <c r="O11" i="30" s="1"/>
  <c r="O13" i="30"/>
  <c r="V2" i="18"/>
  <c r="V3" i="18"/>
  <c r="V4" i="18"/>
  <c r="V5" i="18"/>
  <c r="V6" i="18"/>
  <c r="V7" i="18"/>
  <c r="V8" i="18"/>
  <c r="V9" i="18"/>
  <c r="V10" i="18"/>
  <c r="V11" i="18"/>
  <c r="V12" i="18"/>
  <c r="V13" i="18"/>
  <c r="U3" i="18"/>
  <c r="U4" i="18"/>
  <c r="U5" i="18"/>
  <c r="U6" i="18"/>
  <c r="U7" i="18"/>
  <c r="U8" i="18"/>
  <c r="U9" i="18"/>
  <c r="U10" i="18"/>
  <c r="U11" i="18"/>
  <c r="U12" i="18"/>
  <c r="U13" i="18"/>
  <c r="U2" i="18"/>
  <c r="Q11" i="30" l="1"/>
  <c r="P11" i="30"/>
  <c r="M10" i="30"/>
  <c r="L9" i="30"/>
  <c r="N10" i="30"/>
  <c r="O10" i="30" s="1"/>
  <c r="Q13" i="30"/>
  <c r="P13" i="30"/>
  <c r="L13" i="29"/>
  <c r="L12" i="29" s="1"/>
  <c r="H13" i="29"/>
  <c r="G13" i="29"/>
  <c r="F13" i="29"/>
  <c r="B13" i="29"/>
  <c r="D13" i="29" s="1"/>
  <c r="H12" i="29"/>
  <c r="G12" i="29"/>
  <c r="F12" i="29"/>
  <c r="D12" i="29"/>
  <c r="B12" i="29"/>
  <c r="C12" i="29" s="1"/>
  <c r="H11" i="29"/>
  <c r="G11" i="29"/>
  <c r="F11" i="29"/>
  <c r="B11" i="29"/>
  <c r="D11" i="29" s="1"/>
  <c r="H10" i="29"/>
  <c r="G10" i="29"/>
  <c r="F10" i="29"/>
  <c r="B10" i="29"/>
  <c r="D10" i="29" s="1"/>
  <c r="H9" i="29"/>
  <c r="G9" i="29"/>
  <c r="F9" i="29"/>
  <c r="B9" i="29"/>
  <c r="D9" i="29" s="1"/>
  <c r="H8" i="29"/>
  <c r="G8" i="29"/>
  <c r="F8" i="29"/>
  <c r="D8" i="29"/>
  <c r="C8" i="29"/>
  <c r="B8" i="29"/>
  <c r="H7" i="29"/>
  <c r="G7" i="29"/>
  <c r="F7" i="29"/>
  <c r="B7" i="29"/>
  <c r="D7" i="29" s="1"/>
  <c r="H6" i="29"/>
  <c r="G6" i="29"/>
  <c r="F6" i="29"/>
  <c r="B6" i="29"/>
  <c r="D6" i="29" s="1"/>
  <c r="H5" i="29"/>
  <c r="G5" i="29"/>
  <c r="F5" i="29"/>
  <c r="B5" i="29"/>
  <c r="D5" i="29" s="1"/>
  <c r="H4" i="29"/>
  <c r="G4" i="29"/>
  <c r="F4" i="29"/>
  <c r="B4" i="29"/>
  <c r="C4" i="29" s="1"/>
  <c r="H3" i="29"/>
  <c r="G3" i="29"/>
  <c r="F3" i="29"/>
  <c r="C3" i="29"/>
  <c r="B3" i="29"/>
  <c r="D3" i="29" s="1"/>
  <c r="H2" i="29"/>
  <c r="G2" i="29"/>
  <c r="F2" i="29"/>
  <c r="B2" i="29"/>
  <c r="D2" i="29" s="1"/>
  <c r="M12" i="29" l="1"/>
  <c r="D4" i="29"/>
  <c r="C7" i="29"/>
  <c r="C11" i="29"/>
  <c r="L8" i="30"/>
  <c r="M9" i="30"/>
  <c r="N9" i="30"/>
  <c r="O9" i="30" s="1"/>
  <c r="Q10" i="30"/>
  <c r="P10" i="30"/>
  <c r="M13" i="29"/>
  <c r="N13" i="29"/>
  <c r="N12" i="29"/>
  <c r="O12" i="29" s="1"/>
  <c r="P12" i="29" s="1"/>
  <c r="C2" i="29"/>
  <c r="C6" i="29"/>
  <c r="C10" i="29"/>
  <c r="L11" i="29"/>
  <c r="N11" i="29" s="1"/>
  <c r="O11" i="29" s="1"/>
  <c r="C5" i="29"/>
  <c r="C9" i="29"/>
  <c r="C13" i="29"/>
  <c r="L13" i="26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P9" i="30" l="1"/>
  <c r="Q9" i="30"/>
  <c r="M8" i="30"/>
  <c r="L7" i="30"/>
  <c r="N8" i="30"/>
  <c r="O8" i="30" s="1"/>
  <c r="O13" i="29"/>
  <c r="P13" i="29" s="1"/>
  <c r="M11" i="29"/>
  <c r="P11" i="29" s="1"/>
  <c r="L10" i="29"/>
  <c r="M12" i="26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L13" i="24"/>
  <c r="H13" i="24"/>
  <c r="G13" i="24"/>
  <c r="F13" i="24"/>
  <c r="D13" i="24"/>
  <c r="B13" i="24"/>
  <c r="C13" i="24" s="1"/>
  <c r="H12" i="24"/>
  <c r="G12" i="24"/>
  <c r="F12" i="24"/>
  <c r="B12" i="24"/>
  <c r="D12" i="24" s="1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B9" i="24"/>
  <c r="C9" i="24" s="1"/>
  <c r="H8" i="24"/>
  <c r="G8" i="24"/>
  <c r="F8" i="24"/>
  <c r="D8" i="24"/>
  <c r="B8" i="24"/>
  <c r="C8" i="24" s="1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B5" i="24"/>
  <c r="D5" i="24" s="1"/>
  <c r="H4" i="24"/>
  <c r="G4" i="24"/>
  <c r="F4" i="24"/>
  <c r="D4" i="24"/>
  <c r="B4" i="24"/>
  <c r="C4" i="24" s="1"/>
  <c r="H3" i="24"/>
  <c r="G3" i="24"/>
  <c r="F3" i="24"/>
  <c r="B3" i="24"/>
  <c r="D3" i="24" s="1"/>
  <c r="H2" i="24"/>
  <c r="G2" i="24"/>
  <c r="F2" i="24"/>
  <c r="B2" i="24"/>
  <c r="D2" i="24" s="1"/>
  <c r="M13" i="24" l="1"/>
  <c r="O13" i="26"/>
  <c r="P13" i="26" s="1"/>
  <c r="C5" i="24"/>
  <c r="D9" i="24"/>
  <c r="C12" i="24"/>
  <c r="Q8" i="30"/>
  <c r="P8" i="30"/>
  <c r="L6" i="30"/>
  <c r="M7" i="30"/>
  <c r="N7" i="30"/>
  <c r="O7" i="30" s="1"/>
  <c r="M10" i="29"/>
  <c r="L9" i="29"/>
  <c r="N10" i="29"/>
  <c r="O10" i="29" s="1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N6" i="25"/>
  <c r="N7" i="25"/>
  <c r="N2" i="25"/>
  <c r="N4" i="25"/>
  <c r="N8" i="25"/>
  <c r="N9" i="25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N13" i="24"/>
  <c r="O13" i="24" s="1"/>
  <c r="C3" i="24"/>
  <c r="L12" i="24"/>
  <c r="N12" i="24" s="1"/>
  <c r="O12" i="24" s="1"/>
  <c r="C2" i="24"/>
  <c r="C6" i="24"/>
  <c r="D7" i="24"/>
  <c r="C10" i="24"/>
  <c r="D11" i="24"/>
  <c r="O9" i="25" l="1"/>
  <c r="Q9" i="25" s="1"/>
  <c r="P13" i="24"/>
  <c r="Q13" i="24"/>
  <c r="O3" i="25"/>
  <c r="P10" i="29"/>
  <c r="M6" i="30"/>
  <c r="L5" i="30"/>
  <c r="N6" i="30"/>
  <c r="O6" i="30" s="1"/>
  <c r="Q7" i="30"/>
  <c r="P7" i="30"/>
  <c r="M9" i="29"/>
  <c r="L8" i="29"/>
  <c r="N9" i="29"/>
  <c r="O9" i="29" s="1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Q12" i="24" l="1"/>
  <c r="L4" i="30"/>
  <c r="M5" i="30"/>
  <c r="N5" i="30"/>
  <c r="O5" i="30" s="1"/>
  <c r="Q6" i="30"/>
  <c r="P6" i="30"/>
  <c r="P9" i="29"/>
  <c r="M8" i="29"/>
  <c r="L7" i="29"/>
  <c r="N8" i="29"/>
  <c r="O8" i="29" s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l="1"/>
  <c r="Q11" i="24"/>
  <c r="Q5" i="30"/>
  <c r="P5" i="30"/>
  <c r="M4" i="30"/>
  <c r="L3" i="30"/>
  <c r="N4" i="30"/>
  <c r="O4" i="30" s="1"/>
  <c r="P8" i="29"/>
  <c r="M7" i="29"/>
  <c r="L6" i="29"/>
  <c r="N7" i="29"/>
  <c r="O7" i="29" s="1"/>
  <c r="M10" i="24"/>
  <c r="L9" i="24"/>
  <c r="N10" i="24"/>
  <c r="O10" i="24" s="1"/>
  <c r="P10" i="24" l="1"/>
  <c r="Q10" i="24"/>
  <c r="Q4" i="30"/>
  <c r="P4" i="30"/>
  <c r="L2" i="30"/>
  <c r="M3" i="30"/>
  <c r="N3" i="30"/>
  <c r="O3" i="30" s="1"/>
  <c r="P7" i="29"/>
  <c r="M6" i="29"/>
  <c r="L5" i="29"/>
  <c r="N6" i="29"/>
  <c r="O6" i="29" s="1"/>
  <c r="M9" i="24"/>
  <c r="L8" i="24"/>
  <c r="N9" i="24"/>
  <c r="O9" i="24" s="1"/>
  <c r="P9" i="24" l="1"/>
  <c r="Q9" i="24"/>
  <c r="M2" i="30"/>
  <c r="N2" i="30"/>
  <c r="O2" i="30" s="1"/>
  <c r="Q3" i="30"/>
  <c r="P3" i="30"/>
  <c r="P6" i="29"/>
  <c r="M5" i="29"/>
  <c r="L4" i="29"/>
  <c r="N5" i="29"/>
  <c r="O5" i="29" s="1"/>
  <c r="M8" i="24"/>
  <c r="L7" i="24"/>
  <c r="N8" i="24"/>
  <c r="O8" i="24" s="1"/>
  <c r="Q8" i="24" l="1"/>
  <c r="Q2" i="30"/>
  <c r="P2" i="30"/>
  <c r="P5" i="29"/>
  <c r="M4" i="29"/>
  <c r="L3" i="29"/>
  <c r="N4" i="29"/>
  <c r="O4" i="29" s="1"/>
  <c r="P8" i="24"/>
  <c r="M7" i="24"/>
  <c r="L6" i="24"/>
  <c r="N7" i="24"/>
  <c r="O7" i="24" s="1"/>
  <c r="Q7" i="24" l="1"/>
  <c r="P7" i="24"/>
  <c r="P4" i="29"/>
  <c r="M3" i="29"/>
  <c r="L2" i="29"/>
  <c r="N3" i="29"/>
  <c r="O3" i="29" s="1"/>
  <c r="M6" i="24"/>
  <c r="L5" i="24"/>
  <c r="N6" i="24"/>
  <c r="O6" i="24" s="1"/>
  <c r="Q6" i="24" l="1"/>
  <c r="P6" i="24"/>
  <c r="P3" i="29"/>
  <c r="M2" i="29"/>
  <c r="N2" i="29"/>
  <c r="O2" i="29" s="1"/>
  <c r="M5" i="24"/>
  <c r="L4" i="24"/>
  <c r="N5" i="24"/>
  <c r="O5" i="24" s="1"/>
  <c r="Q5" i="24" s="1"/>
  <c r="P2" i="29" l="1"/>
  <c r="P5" i="24"/>
  <c r="M4" i="24"/>
  <c r="L3" i="24"/>
  <c r="N4" i="24"/>
  <c r="O4" i="24" s="1"/>
  <c r="Q4" i="24" l="1"/>
  <c r="P4" i="24"/>
  <c r="M3" i="24"/>
  <c r="L2" i="24"/>
  <c r="N3" i="24"/>
  <c r="O3" i="24" s="1"/>
  <c r="Q3" i="24" l="1"/>
  <c r="P3" i="24"/>
  <c r="M2" i="24"/>
  <c r="N2" i="24"/>
  <c r="O2" i="24" s="1"/>
  <c r="Q2" i="24" s="1"/>
  <c r="P2" i="24" l="1"/>
  <c r="L13" i="22" l="1"/>
  <c r="H13" i="22"/>
  <c r="G13" i="22"/>
  <c r="F13" i="22"/>
  <c r="B13" i="22"/>
  <c r="D13" i="22" s="1"/>
  <c r="H12" i="22"/>
  <c r="G12" i="22"/>
  <c r="F12" i="22"/>
  <c r="B12" i="22"/>
  <c r="D12" i="22" s="1"/>
  <c r="H11" i="22"/>
  <c r="G11" i="22"/>
  <c r="F11" i="22"/>
  <c r="B11" i="22"/>
  <c r="D11" i="22" s="1"/>
  <c r="H10" i="22"/>
  <c r="G10" i="22"/>
  <c r="F10" i="22"/>
  <c r="D10" i="22"/>
  <c r="C10" i="22"/>
  <c r="B10" i="22"/>
  <c r="H9" i="22"/>
  <c r="G9" i="22"/>
  <c r="F9" i="22"/>
  <c r="B9" i="22"/>
  <c r="D9" i="22" s="1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C6" i="22"/>
  <c r="B6" i="22"/>
  <c r="H5" i="22"/>
  <c r="G5" i="22"/>
  <c r="F5" i="22"/>
  <c r="B5" i="22"/>
  <c r="C5" i="22" s="1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C2" i="22"/>
  <c r="B2" i="22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B8" i="21"/>
  <c r="D8" i="21" s="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D5" i="21" l="1"/>
  <c r="C9" i="22"/>
  <c r="C8" i="21"/>
  <c r="D5" i="22"/>
  <c r="C13" i="22"/>
  <c r="C12" i="22"/>
  <c r="M13" i="22"/>
  <c r="N13" i="22"/>
  <c r="O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P13" i="22" l="1"/>
  <c r="Q13" i="22"/>
  <c r="N12" i="22"/>
  <c r="O12" i="22" s="1"/>
  <c r="M12" i="22"/>
  <c r="L11" i="22"/>
  <c r="O13" i="21"/>
  <c r="P13" i="21" s="1"/>
  <c r="M12" i="21"/>
  <c r="N12" i="21"/>
  <c r="O12" i="21" s="1"/>
  <c r="P12" i="21" s="1"/>
  <c r="Q12" i="22" l="1"/>
  <c r="P12" i="22"/>
  <c r="M11" i="22"/>
  <c r="L10" i="22"/>
  <c r="N11" i="22"/>
  <c r="O11" i="22" s="1"/>
  <c r="M11" i="21"/>
  <c r="N11" i="21"/>
  <c r="O11" i="21" s="1"/>
  <c r="P11" i="21" s="1"/>
  <c r="Q11" i="22" l="1"/>
  <c r="P11" i="22"/>
  <c r="M10" i="22"/>
  <c r="L9" i="22"/>
  <c r="N10" i="22"/>
  <c r="O10" i="22" s="1"/>
  <c r="M10" i="21"/>
  <c r="N10" i="21"/>
  <c r="O10" i="21" s="1"/>
  <c r="P10" i="21" s="1"/>
  <c r="P10" i="22" l="1"/>
  <c r="Q10" i="22"/>
  <c r="M9" i="22"/>
  <c r="L8" i="22"/>
  <c r="N9" i="22"/>
  <c r="O9" i="22" s="1"/>
  <c r="M9" i="21"/>
  <c r="N9" i="21"/>
  <c r="O9" i="21" s="1"/>
  <c r="P9" i="21" s="1"/>
  <c r="P9" i="22" l="1"/>
  <c r="Q9" i="22"/>
  <c r="N8" i="22"/>
  <c r="O8" i="22" s="1"/>
  <c r="M8" i="22"/>
  <c r="L7" i="22"/>
  <c r="M8" i="21"/>
  <c r="N8" i="21"/>
  <c r="O8" i="21" s="1"/>
  <c r="P8" i="21" s="1"/>
  <c r="Q8" i="22" l="1"/>
  <c r="P8" i="22"/>
  <c r="M7" i="22"/>
  <c r="L6" i="22"/>
  <c r="N7" i="22"/>
  <c r="O7" i="22" s="1"/>
  <c r="M7" i="21"/>
  <c r="N7" i="21"/>
  <c r="O7" i="21" s="1"/>
  <c r="P7" i="22" l="1"/>
  <c r="Q7" i="22"/>
  <c r="M6" i="22"/>
  <c r="L5" i="22"/>
  <c r="N6" i="22"/>
  <c r="O6" i="22" s="1"/>
  <c r="P7" i="21"/>
  <c r="M6" i="21"/>
  <c r="N6" i="21"/>
  <c r="O6" i="21" s="1"/>
  <c r="P6" i="21" s="1"/>
  <c r="Q6" i="22" l="1"/>
  <c r="P6" i="22"/>
  <c r="N5" i="22"/>
  <c r="O5" i="22" s="1"/>
  <c r="M5" i="22"/>
  <c r="L4" i="22"/>
  <c r="M5" i="21"/>
  <c r="N5" i="21"/>
  <c r="O5" i="21" s="1"/>
  <c r="P5" i="21" s="1"/>
  <c r="Q5" i="22" l="1"/>
  <c r="P5" i="22"/>
  <c r="N4" i="22"/>
  <c r="O4" i="22" s="1"/>
  <c r="M4" i="22"/>
  <c r="L3" i="22"/>
  <c r="M4" i="21"/>
  <c r="N4" i="21"/>
  <c r="O4" i="21" s="1"/>
  <c r="Q4" i="22" l="1"/>
  <c r="P4" i="22"/>
  <c r="M3" i="22"/>
  <c r="L2" i="22"/>
  <c r="N3" i="22"/>
  <c r="O3" i="22" s="1"/>
  <c r="P4" i="21"/>
  <c r="M3" i="21"/>
  <c r="N3" i="21"/>
  <c r="O3" i="21" s="1"/>
  <c r="P3" i="21" s="1"/>
  <c r="Q3" i="22" l="1"/>
  <c r="P3" i="22"/>
  <c r="M2" i="22"/>
  <c r="N2" i="22"/>
  <c r="O2" i="22" s="1"/>
  <c r="Q2" i="22" s="1"/>
  <c r="M2" i="21"/>
  <c r="N2" i="21"/>
  <c r="O2" i="21" s="1"/>
  <c r="P2" i="21" s="1"/>
  <c r="P2" i="22" l="1"/>
  <c r="L13" i="20"/>
  <c r="H13" i="20"/>
  <c r="G13" i="20"/>
  <c r="F13" i="20"/>
  <c r="B13" i="20"/>
  <c r="C13" i="20" s="1"/>
  <c r="H12" i="20"/>
  <c r="G12" i="20"/>
  <c r="F12" i="20"/>
  <c r="D12" i="20"/>
  <c r="C12" i="20"/>
  <c r="B12" i="20"/>
  <c r="H11" i="20"/>
  <c r="G11" i="20"/>
  <c r="F11" i="20"/>
  <c r="B11" i="20"/>
  <c r="D11" i="20" s="1"/>
  <c r="H10" i="20"/>
  <c r="G10" i="20"/>
  <c r="F10" i="20"/>
  <c r="B10" i="20"/>
  <c r="D10" i="20" s="1"/>
  <c r="H9" i="20"/>
  <c r="G9" i="20"/>
  <c r="F9" i="20"/>
  <c r="B9" i="20"/>
  <c r="C9" i="20" s="1"/>
  <c r="H8" i="20"/>
  <c r="G8" i="20"/>
  <c r="F8" i="20"/>
  <c r="D8" i="20"/>
  <c r="C8" i="20"/>
  <c r="B8" i="20"/>
  <c r="H7" i="20"/>
  <c r="G7" i="20"/>
  <c r="F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B3" i="20"/>
  <c r="D3" i="20" s="1"/>
  <c r="H2" i="20"/>
  <c r="G2" i="20"/>
  <c r="F2" i="20"/>
  <c r="B2" i="20"/>
  <c r="D2" i="20" s="1"/>
  <c r="D9" i="20" l="1"/>
  <c r="D13" i="20"/>
  <c r="M13" i="20"/>
  <c r="C3" i="20"/>
  <c r="C7" i="20"/>
  <c r="C11" i="20"/>
  <c r="L12" i="20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B13" i="19"/>
  <c r="D13" i="19" s="1"/>
  <c r="H12" i="19"/>
  <c r="G12" i="19"/>
  <c r="F12" i="19"/>
  <c r="B12" i="19"/>
  <c r="D12" i="19" s="1"/>
  <c r="H11" i="19"/>
  <c r="G11" i="19"/>
  <c r="F11" i="19"/>
  <c r="B11" i="19"/>
  <c r="D11" i="19" s="1"/>
  <c r="H10" i="19"/>
  <c r="G10" i="19"/>
  <c r="F10" i="19"/>
  <c r="D10" i="19"/>
  <c r="B10" i="19"/>
  <c r="C10" i="19" s="1"/>
  <c r="H9" i="19"/>
  <c r="G9" i="19"/>
  <c r="F9" i="19"/>
  <c r="B9" i="19"/>
  <c r="D9" i="19" s="1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B6" i="19"/>
  <c r="D6" i="19" s="1"/>
  <c r="H5" i="19"/>
  <c r="G5" i="19"/>
  <c r="F5" i="19"/>
  <c r="D5" i="19"/>
  <c r="C5" i="19"/>
  <c r="B5" i="19"/>
  <c r="H4" i="19"/>
  <c r="G4" i="19"/>
  <c r="F4" i="19"/>
  <c r="B4" i="19"/>
  <c r="D4" i="19" s="1"/>
  <c r="H3" i="19"/>
  <c r="G3" i="19"/>
  <c r="F3" i="19"/>
  <c r="B3" i="19"/>
  <c r="D3" i="19" s="1"/>
  <c r="H2" i="19"/>
  <c r="G2" i="19"/>
  <c r="F2" i="19"/>
  <c r="B2" i="19"/>
  <c r="D2" i="19" s="1"/>
  <c r="C2" i="19" l="1"/>
  <c r="C9" i="19"/>
  <c r="C6" i="19"/>
  <c r="C13" i="19"/>
  <c r="C12" i="19"/>
  <c r="C4" i="19"/>
  <c r="N13" i="19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B8" i="18"/>
  <c r="C8" i="18" s="1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C4" i="18"/>
  <c r="B4" i="18"/>
  <c r="D4" i="18" s="1"/>
  <c r="M4" i="18" s="1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O7" i="18" s="1"/>
  <c r="P7" i="18" s="1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9" i="18" l="1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B11" i="15"/>
  <c r="C11" i="15" s="1"/>
  <c r="H10" i="15"/>
  <c r="G10" i="15"/>
  <c r="F10" i="15"/>
  <c r="B10" i="15"/>
  <c r="C10" i="15" s="1"/>
  <c r="H9" i="15"/>
  <c r="G9" i="15"/>
  <c r="F9" i="15"/>
  <c r="B9" i="15"/>
  <c r="C9" i="15" s="1"/>
  <c r="H8" i="15"/>
  <c r="G8" i="15"/>
  <c r="F8" i="15"/>
  <c r="B8" i="15"/>
  <c r="D8" i="15" s="1"/>
  <c r="K8" i="15" s="1"/>
  <c r="H7" i="15"/>
  <c r="G7" i="15"/>
  <c r="F7" i="15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G4" i="16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B13" i="14"/>
  <c r="D13" i="14" s="1"/>
  <c r="K13" i="14" s="1"/>
  <c r="H12" i="14"/>
  <c r="G12" i="14"/>
  <c r="F12" i="14"/>
  <c r="B12" i="14"/>
  <c r="D12" i="14" s="1"/>
  <c r="K12" i="14" s="1"/>
  <c r="H11" i="14"/>
  <c r="G11" i="14"/>
  <c r="F11" i="14"/>
  <c r="D11" i="14"/>
  <c r="K11" i="14" s="1"/>
  <c r="B11" i="14"/>
  <c r="C11" i="14" s="1"/>
  <c r="H10" i="14"/>
  <c r="G10" i="14"/>
  <c r="F10" i="14"/>
  <c r="B10" i="14"/>
  <c r="D10" i="14" s="1"/>
  <c r="K10" i="14" s="1"/>
  <c r="H9" i="14"/>
  <c r="G9" i="14"/>
  <c r="F9" i="14"/>
  <c r="B9" i="14"/>
  <c r="D9" i="14" s="1"/>
  <c r="K9" i="14" s="1"/>
  <c r="H8" i="14"/>
  <c r="G8" i="14"/>
  <c r="F8" i="14"/>
  <c r="B8" i="14"/>
  <c r="D8" i="14" s="1"/>
  <c r="K8" i="14" s="1"/>
  <c r="H7" i="14"/>
  <c r="G7" i="14"/>
  <c r="F7" i="14"/>
  <c r="D7" i="14"/>
  <c r="K7" i="14" s="1"/>
  <c r="B7" i="14"/>
  <c r="C7" i="14" s="1"/>
  <c r="H6" i="14"/>
  <c r="G6" i="14"/>
  <c r="F6" i="14"/>
  <c r="B6" i="14"/>
  <c r="D6" i="14" s="1"/>
  <c r="K6" i="14" s="1"/>
  <c r="H5" i="14"/>
  <c r="G5" i="14"/>
  <c r="F5" i="14"/>
  <c r="B5" i="14"/>
  <c r="D5" i="14" s="1"/>
  <c r="K5" i="14" s="1"/>
  <c r="H4" i="14"/>
  <c r="G4" i="14"/>
  <c r="F4" i="14"/>
  <c r="B4" i="14"/>
  <c r="D4" i="14" s="1"/>
  <c r="K4" i="14" s="1"/>
  <c r="H3" i="14"/>
  <c r="G3" i="14"/>
  <c r="F3" i="14"/>
  <c r="D3" i="14"/>
  <c r="K3" i="14" s="1"/>
  <c r="B3" i="14"/>
  <c r="C3" i="14" s="1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B12" i="13"/>
  <c r="C12" i="13" s="1"/>
  <c r="H11" i="13"/>
  <c r="G11" i="13"/>
  <c r="F11" i="13"/>
  <c r="B11" i="13"/>
  <c r="D11" i="13" s="1"/>
  <c r="K11" i="13" s="1"/>
  <c r="H10" i="13"/>
  <c r="G10" i="13"/>
  <c r="F10" i="13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B6" i="13"/>
  <c r="C6" i="13" s="1"/>
  <c r="H5" i="13"/>
  <c r="G5" i="13"/>
  <c r="F5" i="13"/>
  <c r="B5" i="13"/>
  <c r="D5" i="13" s="1"/>
  <c r="K5" i="13" s="1"/>
  <c r="H4" i="13"/>
  <c r="G4" i="13"/>
  <c r="F4" i="13"/>
  <c r="B4" i="13"/>
  <c r="C4" i="13" s="1"/>
  <c r="H3" i="13"/>
  <c r="G3" i="13"/>
  <c r="F3" i="13"/>
  <c r="B3" i="13"/>
  <c r="D3" i="13" s="1"/>
  <c r="K3" i="13" s="1"/>
  <c r="H2" i="13"/>
  <c r="G2" i="13"/>
  <c r="F2" i="13"/>
  <c r="B2" i="13"/>
  <c r="C2" i="13" s="1"/>
  <c r="H13" i="12"/>
  <c r="G13" i="12"/>
  <c r="F13" i="12"/>
  <c r="D13" i="12"/>
  <c r="K13" i="12" s="1"/>
  <c r="B13" i="12"/>
  <c r="C13" i="12" s="1"/>
  <c r="H12" i="12"/>
  <c r="G12" i="12"/>
  <c r="F12" i="12"/>
  <c r="C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B10" i="12"/>
  <c r="D10" i="12" s="1"/>
  <c r="K10" i="12" s="1"/>
  <c r="H9" i="12"/>
  <c r="G9" i="12"/>
  <c r="F9" i="12"/>
  <c r="B9" i="12"/>
  <c r="D9" i="12" s="1"/>
  <c r="K9" i="12" s="1"/>
  <c r="H8" i="12"/>
  <c r="G8" i="12"/>
  <c r="F8" i="12"/>
  <c r="C8" i="12"/>
  <c r="B8" i="12"/>
  <c r="D8" i="12" s="1"/>
  <c r="K8" i="12" s="1"/>
  <c r="H7" i="12"/>
  <c r="G7" i="12"/>
  <c r="F7" i="12"/>
  <c r="L7" i="12" s="1"/>
  <c r="B7" i="12"/>
  <c r="D7" i="12" s="1"/>
  <c r="K7" i="12" s="1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B3" i="12"/>
  <c r="D3" i="12" s="1"/>
  <c r="K3" i="12" s="1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B10" i="11"/>
  <c r="D10" i="11" s="1"/>
  <c r="K10" i="11" s="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B6" i="11"/>
  <c r="D6" i="11" s="1"/>
  <c r="K6" i="11" s="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B2" i="11"/>
  <c r="D2" i="11" s="1"/>
  <c r="K2" i="11" s="1"/>
  <c r="C9" i="12" l="1"/>
  <c r="D2" i="13"/>
  <c r="K2" i="13" s="1"/>
  <c r="D10" i="13"/>
  <c r="K10" i="13" s="1"/>
  <c r="C5" i="14"/>
  <c r="C9" i="14"/>
  <c r="C13" i="14"/>
  <c r="M5" i="15"/>
  <c r="D7" i="15"/>
  <c r="K7" i="15" s="1"/>
  <c r="C2" i="11"/>
  <c r="C6" i="11"/>
  <c r="C10" i="11"/>
  <c r="C3" i="12"/>
  <c r="C7" i="12"/>
  <c r="L2" i="13"/>
  <c r="M2" i="13" s="1"/>
  <c r="L3" i="13"/>
  <c r="D4" i="13"/>
  <c r="K4" i="13" s="1"/>
  <c r="L10" i="13"/>
  <c r="L11" i="13"/>
  <c r="D12" i="13"/>
  <c r="K12" i="13" s="1"/>
  <c r="D9" i="15"/>
  <c r="K9" i="15" s="1"/>
  <c r="M3" i="12"/>
  <c r="N3" i="12" s="1"/>
  <c r="D4" i="16" s="1"/>
  <c r="M7" i="12"/>
  <c r="N7" i="12" s="1"/>
  <c r="D8" i="16" s="1"/>
  <c r="C10" i="12"/>
  <c r="M10" i="12" s="1"/>
  <c r="N10" i="12" s="1"/>
  <c r="D11" i="16" s="1"/>
  <c r="L4" i="13"/>
  <c r="M4" i="13" s="1"/>
  <c r="L5" i="13"/>
  <c r="D6" i="13"/>
  <c r="K6" i="13" s="1"/>
  <c r="L5" i="14"/>
  <c r="M5" i="14" s="1"/>
  <c r="L6" i="14"/>
  <c r="L9" i="14"/>
  <c r="M9" i="14" s="1"/>
  <c r="N9" i="14" s="1"/>
  <c r="F10" i="16" s="1"/>
  <c r="D11" i="15"/>
  <c r="K11" i="15" s="1"/>
  <c r="L6" i="15"/>
  <c r="L13" i="15"/>
  <c r="M13" i="15" s="1"/>
  <c r="N13" i="15" s="1"/>
  <c r="G14" i="16" s="1"/>
  <c r="L7" i="15"/>
  <c r="M7" i="15" s="1"/>
  <c r="N7" i="15" s="1"/>
  <c r="G8" i="16" s="1"/>
  <c r="L8" i="15"/>
  <c r="L2" i="15"/>
  <c r="L9" i="15"/>
  <c r="M9" i="15" s="1"/>
  <c r="N9" i="15" s="1"/>
  <c r="G10" i="16" s="1"/>
  <c r="L10" i="15"/>
  <c r="N5" i="15"/>
  <c r="G6" i="16" s="1"/>
  <c r="C2" i="15"/>
  <c r="C6" i="15"/>
  <c r="M6" i="15" s="1"/>
  <c r="N6" i="15" s="1"/>
  <c r="G7" i="16" s="1"/>
  <c r="C12" i="15"/>
  <c r="M12" i="15" s="1"/>
  <c r="N12" i="15" s="1"/>
  <c r="G13" i="16" s="1"/>
  <c r="D10" i="15"/>
  <c r="K10" i="15" s="1"/>
  <c r="C4" i="15"/>
  <c r="M4" i="15" s="1"/>
  <c r="N4" i="15" s="1"/>
  <c r="G5" i="16" s="1"/>
  <c r="C8" i="15"/>
  <c r="L13" i="14"/>
  <c r="M13" i="14" s="1"/>
  <c r="N13" i="14" s="1"/>
  <c r="F14" i="16" s="1"/>
  <c r="L10" i="14"/>
  <c r="L2" i="14"/>
  <c r="L3" i="14"/>
  <c r="M3" i="14" s="1"/>
  <c r="N3" i="14" s="1"/>
  <c r="F4" i="16" s="1"/>
  <c r="L4" i="14"/>
  <c r="L7" i="14"/>
  <c r="M7" i="14" s="1"/>
  <c r="N7" i="14" s="1"/>
  <c r="F8" i="16" s="1"/>
  <c r="L8" i="14"/>
  <c r="M8" i="14" s="1"/>
  <c r="N8" i="14" s="1"/>
  <c r="F9" i="16" s="1"/>
  <c r="L11" i="14"/>
  <c r="M11" i="14" s="1"/>
  <c r="N11" i="14" s="1"/>
  <c r="F12" i="16" s="1"/>
  <c r="L12" i="14"/>
  <c r="N5" i="14"/>
  <c r="F6" i="16" s="1"/>
  <c r="C2" i="14"/>
  <c r="M2" i="14" s="1"/>
  <c r="N2" i="14" s="1"/>
  <c r="F3" i="16" s="1"/>
  <c r="C4" i="14"/>
  <c r="C6" i="14"/>
  <c r="C8" i="14"/>
  <c r="C10" i="14"/>
  <c r="M10" i="14" s="1"/>
  <c r="N10" i="14" s="1"/>
  <c r="F11" i="16" s="1"/>
  <c r="C12" i="14"/>
  <c r="L12" i="13"/>
  <c r="L13" i="13"/>
  <c r="N2" i="13"/>
  <c r="E3" i="16" s="1"/>
  <c r="L6" i="13"/>
  <c r="M6" i="13" s="1"/>
  <c r="N6" i="13" s="1"/>
  <c r="E7" i="16" s="1"/>
  <c r="L7" i="13"/>
  <c r="L8" i="13"/>
  <c r="M8" i="13" s="1"/>
  <c r="N8" i="13" s="1"/>
  <c r="E9" i="16" s="1"/>
  <c r="L9" i="13"/>
  <c r="N4" i="13"/>
  <c r="E5" i="16" s="1"/>
  <c r="C3" i="13"/>
  <c r="C5" i="13"/>
  <c r="C7" i="13"/>
  <c r="C9" i="13"/>
  <c r="C11" i="13"/>
  <c r="C13" i="13"/>
  <c r="L8" i="12"/>
  <c r="M8" i="12" s="1"/>
  <c r="N8" i="12" s="1"/>
  <c r="D9" i="16" s="1"/>
  <c r="L13" i="12"/>
  <c r="M13" i="12" s="1"/>
  <c r="N13" i="12" s="1"/>
  <c r="D14" i="16" s="1"/>
  <c r="L2" i="12"/>
  <c r="L5" i="12"/>
  <c r="M5" i="12" s="1"/>
  <c r="N5" i="12" s="1"/>
  <c r="D6" i="16" s="1"/>
  <c r="L6" i="12"/>
  <c r="L11" i="12"/>
  <c r="M11" i="12" s="1"/>
  <c r="N11" i="12" s="1"/>
  <c r="D12" i="16" s="1"/>
  <c r="L9" i="12"/>
  <c r="M9" i="12" s="1"/>
  <c r="N9" i="12" s="1"/>
  <c r="D10" i="16" s="1"/>
  <c r="L12" i="12"/>
  <c r="M12" i="12" s="1"/>
  <c r="N12" i="12" s="1"/>
  <c r="D13" i="16" s="1"/>
  <c r="C4" i="12"/>
  <c r="M4" i="12" s="1"/>
  <c r="N4" i="12" s="1"/>
  <c r="D5" i="16" s="1"/>
  <c r="C6" i="12"/>
  <c r="D2" i="12"/>
  <c r="K2" i="12" s="1"/>
  <c r="L4" i="11"/>
  <c r="M4" i="11" s="1"/>
  <c r="N4" i="11" s="1"/>
  <c r="C5" i="16" s="1"/>
  <c r="L5" i="11"/>
  <c r="L8" i="11"/>
  <c r="M8" i="11" s="1"/>
  <c r="N8" i="11" s="1"/>
  <c r="C9" i="16" s="1"/>
  <c r="L9" i="11"/>
  <c r="L12" i="11"/>
  <c r="M12" i="11" s="1"/>
  <c r="N12" i="11" s="1"/>
  <c r="C13" i="16" s="1"/>
  <c r="L13" i="11"/>
  <c r="L2" i="11"/>
  <c r="M2" i="11" s="1"/>
  <c r="N2" i="11" s="1"/>
  <c r="C3" i="16" s="1"/>
  <c r="L3" i="11"/>
  <c r="L6" i="11"/>
  <c r="L7" i="11"/>
  <c r="L10" i="11"/>
  <c r="M10" i="11" s="1"/>
  <c r="N10" i="11" s="1"/>
  <c r="C11" i="16" s="1"/>
  <c r="L11" i="11"/>
  <c r="C9" i="11"/>
  <c r="C11" i="11"/>
  <c r="C13" i="11"/>
  <c r="D3" i="11"/>
  <c r="K3" i="11" s="1"/>
  <c r="D5" i="11"/>
  <c r="K5" i="11" s="1"/>
  <c r="D7" i="11"/>
  <c r="K7" i="11" s="1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10" i="13" l="1"/>
  <c r="N10" i="13" s="1"/>
  <c r="E11" i="16" s="1"/>
  <c r="M11" i="15"/>
  <c r="N11" i="15" s="1"/>
  <c r="G12" i="16" s="1"/>
  <c r="M7" i="11"/>
  <c r="M6" i="11"/>
  <c r="N6" i="11" s="1"/>
  <c r="C7" i="16" s="1"/>
  <c r="M5" i="13"/>
  <c r="N5" i="13" s="1"/>
  <c r="E6" i="16" s="1"/>
  <c r="M9" i="11"/>
  <c r="N9" i="11" s="1"/>
  <c r="C10" i="16" s="1"/>
  <c r="M11" i="13"/>
  <c r="N11" i="13" s="1"/>
  <c r="E12" i="16" s="1"/>
  <c r="M3" i="13"/>
  <c r="N3" i="13" s="1"/>
  <c r="E4" i="16" s="1"/>
  <c r="M12" i="13"/>
  <c r="N12" i="13" s="1"/>
  <c r="E13" i="16" s="1"/>
  <c r="M6" i="14"/>
  <c r="N6" i="14" s="1"/>
  <c r="F7" i="16" s="1"/>
  <c r="M2" i="15"/>
  <c r="N2" i="15" s="1"/>
  <c r="G3" i="16" s="1"/>
  <c r="M8" i="15"/>
  <c r="N8" i="15" s="1"/>
  <c r="G9" i="16" s="1"/>
  <c r="M10" i="15"/>
  <c r="N10" i="15" s="1"/>
  <c r="G11" i="16" s="1"/>
  <c r="M4" i="14"/>
  <c r="N4" i="14" s="1"/>
  <c r="F5" i="16" s="1"/>
  <c r="M12" i="14"/>
  <c r="N12" i="14" s="1"/>
  <c r="F13" i="16" s="1"/>
  <c r="M13" i="13"/>
  <c r="N13" i="13" s="1"/>
  <c r="E14" i="16" s="1"/>
  <c r="M7" i="13"/>
  <c r="N7" i="13" s="1"/>
  <c r="E8" i="16" s="1"/>
  <c r="M9" i="13"/>
  <c r="N9" i="13" s="1"/>
  <c r="E10" i="16" s="1"/>
  <c r="M6" i="12"/>
  <c r="N6" i="12" s="1"/>
  <c r="D7" i="16" s="1"/>
  <c r="M2" i="12"/>
  <c r="N2" i="12" s="1"/>
  <c r="D3" i="16" s="1"/>
  <c r="M13" i="11"/>
  <c r="N13" i="11" s="1"/>
  <c r="C14" i="16" s="1"/>
  <c r="M11" i="11"/>
  <c r="N11" i="11" s="1"/>
  <c r="C12" i="16" s="1"/>
  <c r="N7" i="11"/>
  <c r="C8" i="16" s="1"/>
  <c r="M5" i="11"/>
  <c r="N5" i="11" s="1"/>
  <c r="C6" i="16" s="1"/>
  <c r="M3" i="11"/>
  <c r="N3" i="11" s="1"/>
  <c r="C4" i="16" s="1"/>
  <c r="B13" i="7" l="1"/>
  <c r="L13" i="7" s="1"/>
  <c r="B12" i="7"/>
  <c r="L12" i="7" s="1"/>
  <c r="B11" i="7"/>
  <c r="L11" i="7" s="1"/>
  <c r="B10" i="7"/>
  <c r="L10" i="7" s="1"/>
  <c r="B9" i="7"/>
  <c r="L9" i="7" s="1"/>
  <c r="D8" i="7"/>
  <c r="K8" i="7" s="1"/>
  <c r="B8" i="7"/>
  <c r="L8" i="7" s="1"/>
  <c r="D7" i="7"/>
  <c r="K7" i="7" s="1"/>
  <c r="C7" i="7"/>
  <c r="B7" i="7"/>
  <c r="L7" i="7" s="1"/>
  <c r="B6" i="7"/>
  <c r="L6" i="7" s="1"/>
  <c r="B5" i="7"/>
  <c r="L5" i="7" s="1"/>
  <c r="D4" i="7"/>
  <c r="K4" i="7" s="1"/>
  <c r="B4" i="7"/>
  <c r="L4" i="7" s="1"/>
  <c r="D3" i="7"/>
  <c r="K3" i="7" s="1"/>
  <c r="C3" i="7"/>
  <c r="B3" i="7"/>
  <c r="L3" i="7" s="1"/>
  <c r="B2" i="7"/>
  <c r="L2" i="7" s="1"/>
  <c r="C12" i="7" l="1"/>
  <c r="M12" i="7"/>
  <c r="N12" i="7" s="1"/>
  <c r="B13" i="16" s="1"/>
  <c r="H13" i="16" s="1"/>
  <c r="C2" i="7"/>
  <c r="C6" i="7"/>
  <c r="C10" i="7"/>
  <c r="D2" i="7"/>
  <c r="K2" i="7" s="1"/>
  <c r="C9" i="7"/>
  <c r="M13" i="7"/>
  <c r="N13" i="7" s="1"/>
  <c r="B14" i="16" s="1"/>
  <c r="H14" i="16" s="1"/>
  <c r="M4" i="7"/>
  <c r="N4" i="7" s="1"/>
  <c r="B5" i="16" s="1"/>
  <c r="H5" i="16" s="1"/>
  <c r="C5" i="7"/>
  <c r="D6" i="7"/>
  <c r="K6" i="7" s="1"/>
  <c r="M3" i="7"/>
  <c r="N3" i="7" s="1"/>
  <c r="B4" i="16" s="1"/>
  <c r="H4" i="16" s="1"/>
  <c r="C4" i="7"/>
  <c r="D5" i="7"/>
  <c r="K5" i="7" s="1"/>
  <c r="M7" i="7"/>
  <c r="N7" i="7" s="1"/>
  <c r="B8" i="16" s="1"/>
  <c r="H8" i="16" s="1"/>
  <c r="C8" i="7"/>
  <c r="M8" i="7" s="1"/>
  <c r="N8" i="7" s="1"/>
  <c r="B9" i="16" s="1"/>
  <c r="H9" i="16" s="1"/>
  <c r="D9" i="7"/>
  <c r="K9" i="7" s="1"/>
  <c r="C11" i="7"/>
  <c r="C13" i="7"/>
  <c r="D10" i="7"/>
  <c r="K10" i="7" s="1"/>
  <c r="D11" i="7"/>
  <c r="K11" i="7" s="1"/>
  <c r="D12" i="7"/>
  <c r="K12" i="7" s="1"/>
  <c r="D13" i="7"/>
  <c r="K13" i="7" s="1"/>
  <c r="M10" i="7" l="1"/>
  <c r="N10" i="7" s="1"/>
  <c r="B11" i="16" s="1"/>
  <c r="H11" i="16" s="1"/>
  <c r="M9" i="7"/>
  <c r="N9" i="7" s="1"/>
  <c r="B10" i="16" s="1"/>
  <c r="H10" i="16" s="1"/>
  <c r="M11" i="7"/>
  <c r="N11" i="7" s="1"/>
  <c r="B12" i="16" s="1"/>
  <c r="H12" i="16" s="1"/>
  <c r="M6" i="7"/>
  <c r="N6" i="7" s="1"/>
  <c r="B7" i="16" s="1"/>
  <c r="H7" i="16" s="1"/>
  <c r="M5" i="7"/>
  <c r="N5" i="7" s="1"/>
  <c r="B6" i="16" s="1"/>
  <c r="H6" i="16" s="1"/>
  <c r="M2" i="7"/>
  <c r="N2" i="7" s="1"/>
  <c r="B3" i="16" s="1"/>
  <c r="H3" i="16" s="1"/>
</calcChain>
</file>

<file path=xl/sharedStrings.xml><?xml version="1.0" encoding="utf-8"?>
<sst xmlns="http://schemas.openxmlformats.org/spreadsheetml/2006/main" count="467" uniqueCount="49">
  <si>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</si>
  <si>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</si>
  <si>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</si>
  <si>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</si>
  <si>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</si>
  <si>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</si>
  <si>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</si>
  <si>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</si>
  <si>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</si>
  <si>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</si>
  <si>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</si>
  <si>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</si>
  <si>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</si>
  <si>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</si>
  <si>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</si>
  <si>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</si>
  <si>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</si>
  <si>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</si>
  <si>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</si>
  <si>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</si>
  <si>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</si>
  <si>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</si>
  <si>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</si>
  <si>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</si>
  <si>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</si>
  <si>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</si>
  <si>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</si>
  <si>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</si>
  <si>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</si>
  <si>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</si>
  <si>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</si>
  <si>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</si>
  <si>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</si>
  <si>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</si>
  <si>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</si>
  <si>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</si>
  <si>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</si>
  <si>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</si>
  <si>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</si>
  <si>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DP1</t>
  </si>
  <si>
    <t>DP2</t>
  </si>
  <si>
    <t>DP3</t>
  </si>
  <si>
    <t>DP4</t>
  </si>
  <si>
    <t>DP5</t>
  </si>
  <si>
    <t>lam_f_constant</t>
  </si>
  <si>
    <t>DP6</t>
  </si>
  <si>
    <t>DP7</t>
  </si>
  <si>
    <t>DP8</t>
  </si>
  <si>
    <t>DP9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</si>
</sst>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E+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0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zoomScale="95" zoomScaleNormal="95" workbookViewId="0">
      <selection activeCell="L24" sqref="L24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3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3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3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3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3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3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3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3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3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3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3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3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topLeftCell="K4" zoomScale="95" zoomScaleNormal="95" workbookViewId="0">
      <selection activeCell="M21" sqref="M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3">
      <c r="K14" s="30" t="s">
        <v>34</v>
      </c>
      <c r="L14" s="33">
        <v>3.0488696999999999E-2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3">
      <c r="K18" s="1"/>
      <c r="M18">
        <v>1</v>
      </c>
      <c r="N18" s="7">
        <v>43.754414151291897</v>
      </c>
      <c r="O18" s="8">
        <v>-1.1257705389289201</v>
      </c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3">
      <c r="J19" s="1"/>
      <c r="M19">
        <v>2</v>
      </c>
      <c r="N19" s="7">
        <v>46.3777780964882</v>
      </c>
      <c r="O19" s="8">
        <v>-1.96392936031043</v>
      </c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3">
      <c r="M20">
        <v>3</v>
      </c>
      <c r="N20" s="7">
        <v>48.2751092785849</v>
      </c>
      <c r="O20" s="8">
        <v>-2.9897343482298302</v>
      </c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3">
      <c r="M21">
        <v>4</v>
      </c>
      <c r="N21" s="7">
        <v>49.520759565505003</v>
      </c>
      <c r="O21" s="8">
        <v>-4.3771286434494003</v>
      </c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3">
      <c r="M22">
        <v>5</v>
      </c>
      <c r="N22" s="7">
        <v>50.328857529786298</v>
      </c>
      <c r="O22" s="8">
        <v>-6.2354708920756803</v>
      </c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3">
      <c r="M23">
        <v>6</v>
      </c>
      <c r="N23" s="7">
        <v>50.664531892787103</v>
      </c>
      <c r="O23" s="8">
        <v>-8.7066116805799503</v>
      </c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3">
      <c r="M24">
        <v>7</v>
      </c>
      <c r="N24" s="7">
        <v>50.685856242068702</v>
      </c>
      <c r="O24" s="8">
        <v>-12.0843788611528</v>
      </c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3">
      <c r="M25">
        <v>8</v>
      </c>
      <c r="N25" s="7">
        <v>50.508558474700799</v>
      </c>
      <c r="O25" s="8">
        <v>-16.826519194219099</v>
      </c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3">
      <c r="M26">
        <v>9</v>
      </c>
      <c r="N26" s="7">
        <v>50.194363501981101</v>
      </c>
      <c r="O26" s="8">
        <v>-23.6174507873802</v>
      </c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3">
      <c r="M27">
        <v>10</v>
      </c>
      <c r="N27" s="7">
        <v>49.765723421936698</v>
      </c>
      <c r="O27" s="8">
        <v>-32.991163597034799</v>
      </c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3">
      <c r="M28">
        <v>11</v>
      </c>
      <c r="N28" s="7">
        <v>49.217271934589903</v>
      </c>
      <c r="O28" s="8">
        <v>-46.6040838341723</v>
      </c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3">
      <c r="M29">
        <v>12</v>
      </c>
      <c r="N29" s="9">
        <v>48.5376913522094</v>
      </c>
      <c r="O29" s="10">
        <v>-61.125898064492503</v>
      </c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9"/>
  <sheetViews>
    <sheetView topLeftCell="D1" zoomScale="95" zoomScaleNormal="95" workbookViewId="0">
      <selection activeCell="N18" sqref="N18:O2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3">
      <c r="K14" s="30" t="s">
        <v>34</v>
      </c>
      <c r="L14" s="33">
        <v>3.2201394000000001E-2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3">
      <c r="K18" s="1"/>
      <c r="M18">
        <v>1</v>
      </c>
      <c r="N18" s="7">
        <v>27.722880543823599</v>
      </c>
      <c r="O18" s="8">
        <v>-1.2617482823698101</v>
      </c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3">
      <c r="J19" s="1"/>
      <c r="M19">
        <v>2</v>
      </c>
      <c r="N19" s="7">
        <v>29.662379874466399</v>
      </c>
      <c r="O19" s="8">
        <v>-2.19208918590448</v>
      </c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3">
      <c r="M20">
        <v>3</v>
      </c>
      <c r="N20" s="7">
        <v>31.088107990338699</v>
      </c>
      <c r="O20" s="8">
        <v>-3.3218604633293598</v>
      </c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3">
      <c r="M21">
        <v>4</v>
      </c>
      <c r="N21" s="7">
        <v>32.041666633731197</v>
      </c>
      <c r="O21" s="8">
        <v>-4.8390369046683199</v>
      </c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3">
      <c r="M22">
        <v>5</v>
      </c>
      <c r="N22" s="7">
        <v>32.6706901205417</v>
      </c>
      <c r="O22" s="8">
        <v>-6.8575476529222197</v>
      </c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3">
      <c r="M23">
        <v>6</v>
      </c>
      <c r="N23" s="7">
        <v>32.946121115707399</v>
      </c>
      <c r="O23" s="8">
        <v>-9.52550966417766</v>
      </c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3">
      <c r="M24">
        <v>7</v>
      </c>
      <c r="N24" s="7">
        <v>32.981265149965303</v>
      </c>
      <c r="O24" s="8">
        <v>-13.1533234422532</v>
      </c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3">
      <c r="M25">
        <v>8</v>
      </c>
      <c r="N25" s="7">
        <v>32.8610292053284</v>
      </c>
      <c r="O25" s="8">
        <v>-18.223933668865399</v>
      </c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3">
      <c r="M26">
        <v>9</v>
      </c>
      <c r="N26" s="7">
        <v>32.631791114314098</v>
      </c>
      <c r="O26" s="8">
        <v>-25.458123273507201</v>
      </c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3">
      <c r="M27">
        <v>10</v>
      </c>
      <c r="N27" s="7">
        <v>32.312195320284097</v>
      </c>
      <c r="O27" s="8">
        <v>-35.411863746587201</v>
      </c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3">
      <c r="M28">
        <v>11</v>
      </c>
      <c r="N28" s="7">
        <v>31.899493356306301</v>
      </c>
      <c r="O28" s="8">
        <v>-49.830061669345</v>
      </c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3">
      <c r="M29">
        <v>12</v>
      </c>
      <c r="N29" s="9">
        <v>31.390862159397699</v>
      </c>
      <c r="O29" s="10">
        <v>-65.172234782352504</v>
      </c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9"/>
  <sheetViews>
    <sheetView topLeftCell="M1" zoomScale="95" zoomScaleNormal="95" workbookViewId="0">
      <selection activeCell="T19" sqref="T1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3">
      <c r="K14" s="30" t="s">
        <v>34</v>
      </c>
      <c r="L14" s="33">
        <v>3.2175786999999997E-2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3">
      <c r="K18" s="1"/>
      <c r="M18">
        <v>1</v>
      </c>
      <c r="N18" s="7">
        <v>27.722206394419199</v>
      </c>
      <c r="O18" s="8">
        <v>-1.25504782014468</v>
      </c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3">
      <c r="J19" s="1"/>
      <c r="M19">
        <v>2</v>
      </c>
      <c r="N19" s="7">
        <v>29.640842194733001</v>
      </c>
      <c r="O19" s="8">
        <v>-2.1808280104887698</v>
      </c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3">
      <c r="M20">
        <v>3</v>
      </c>
      <c r="N20" s="7">
        <v>31.052091692999401</v>
      </c>
      <c r="O20" s="8">
        <v>-3.30555104650557</v>
      </c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3">
      <c r="M21">
        <v>4</v>
      </c>
      <c r="N21" s="7">
        <v>31.9973381071371</v>
      </c>
      <c r="O21" s="8">
        <v>-4.8166541176178699</v>
      </c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3">
      <c r="M22">
        <v>5</v>
      </c>
      <c r="N22" s="7">
        <v>32.634684693297203</v>
      </c>
      <c r="O22" s="8">
        <v>-6.8281318283989103</v>
      </c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3">
      <c r="M23">
        <v>6</v>
      </c>
      <c r="N23" s="7">
        <v>32.919850804500399</v>
      </c>
      <c r="O23" s="8">
        <v>-9.4881153653841501</v>
      </c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3">
      <c r="M24">
        <v>7</v>
      </c>
      <c r="N24" s="7">
        <v>32.970754223879901</v>
      </c>
      <c r="O24" s="8">
        <v>-13.106804482362399</v>
      </c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3">
      <c r="M25">
        <v>8</v>
      </c>
      <c r="N25" s="7">
        <v>32.8739051122758</v>
      </c>
      <c r="O25" s="8">
        <v>-18.166985517338599</v>
      </c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3">
      <c r="M26">
        <v>9</v>
      </c>
      <c r="N26" s="7">
        <v>32.675838725744498</v>
      </c>
      <c r="O26" s="8">
        <v>-25.3894917066937</v>
      </c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3">
      <c r="M27">
        <v>10</v>
      </c>
      <c r="N27" s="7">
        <v>32.388428745414799</v>
      </c>
      <c r="O27" s="8">
        <v>-35.331185396629699</v>
      </c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3">
      <c r="M28">
        <v>11</v>
      </c>
      <c r="N28" s="7">
        <v>32.006791855532597</v>
      </c>
      <c r="O28" s="8">
        <v>-49.737156589064398</v>
      </c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3">
      <c r="M29">
        <v>12</v>
      </c>
      <c r="N29" s="9">
        <v>31.5247632858805</v>
      </c>
      <c r="O29" s="10">
        <v>-65.071285704499999</v>
      </c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9"/>
  <sheetViews>
    <sheetView topLeftCell="K7" zoomScale="95" zoomScaleNormal="95" workbookViewId="0">
      <selection activeCell="U25" sqref="U25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U2">
        <f>R2/(50/3600)</f>
        <v>6.8042969280000002E-3</v>
      </c>
      <c r="V2">
        <f>S2/(50/3600)</f>
        <v>6.9846868079999997E-3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U3">
        <f t="shared" ref="U3:V13" si="12">R3/(50/3600)</f>
        <v>1.0105629120000001E-2</v>
      </c>
      <c r="V3">
        <f t="shared" si="12"/>
        <v>1.0096781760000001E-2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U4">
        <f t="shared" si="12"/>
        <v>1.2796218000000002E-2</v>
      </c>
      <c r="V4">
        <f t="shared" si="12"/>
        <v>1.308533112E-2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U5">
        <f t="shared" si="12"/>
        <v>1.5694773840000002E-2</v>
      </c>
      <c r="V5">
        <f t="shared" si="12"/>
        <v>1.6441142400000001E-2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U6">
        <f t="shared" si="12"/>
        <v>1.8971995679999999E-2</v>
      </c>
      <c r="V6">
        <f t="shared" si="12"/>
        <v>2.0389336559999999E-2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U7">
        <f t="shared" si="12"/>
        <v>2.2902563520000002E-2</v>
      </c>
      <c r="V7">
        <f t="shared" si="12"/>
        <v>2.5200576719999999E-2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U8">
        <f t="shared" si="12"/>
        <v>2.7538336800000004E-2</v>
      </c>
      <c r="V8">
        <f t="shared" si="12"/>
        <v>3.0484860480000001E-2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U9">
        <f t="shared" si="12"/>
        <v>3.3037071840000001E-2</v>
      </c>
      <c r="V9">
        <f t="shared" si="12"/>
        <v>3.7456734239999998E-2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U10">
        <f t="shared" si="12"/>
        <v>3.9838086720000006E-2</v>
      </c>
      <c r="V10">
        <f t="shared" si="12"/>
        <v>4.5244530720000002E-2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U11">
        <f t="shared" si="12"/>
        <v>4.7707236000000007E-2</v>
      </c>
      <c r="V11">
        <f t="shared" si="12"/>
        <v>5.536517472E-2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U12">
        <f t="shared" si="12"/>
        <v>5.7395999520000004E-2</v>
      </c>
      <c r="V12">
        <f t="shared" si="12"/>
        <v>6.5746078560000004E-2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U13">
        <f t="shared" si="12"/>
        <v>6.8374895039999994E-2</v>
      </c>
      <c r="V13">
        <f t="shared" si="12"/>
        <v>0.10216180800000001</v>
      </c>
      <c r="Y13" s="4"/>
    </row>
    <row r="14" spans="1:25" x14ac:dyDescent="0.3">
      <c r="K14" s="30" t="s">
        <v>34</v>
      </c>
      <c r="L14" s="33">
        <v>1.5828478999999999E-2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3">
      <c r="K18" s="1"/>
      <c r="M18">
        <v>1</v>
      </c>
      <c r="N18" s="7">
        <v>30.217259963246001</v>
      </c>
      <c r="O18" s="8">
        <v>-0.38746418333903399</v>
      </c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3">
      <c r="J19" s="1"/>
      <c r="M19">
        <v>2</v>
      </c>
      <c r="N19" s="7">
        <v>33.418151371837197</v>
      </c>
      <c r="O19" s="8">
        <v>-0.67494199518114295</v>
      </c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3">
      <c r="M20">
        <v>3</v>
      </c>
      <c r="N20" s="7">
        <v>35.637419126324502</v>
      </c>
      <c r="O20" s="8">
        <v>-1.02024162441376</v>
      </c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3">
      <c r="M21">
        <v>4</v>
      </c>
      <c r="N21" s="7">
        <v>37.192425510237499</v>
      </c>
      <c r="O21" s="8">
        <v>-1.4743733780342201</v>
      </c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3">
      <c r="M22">
        <v>5</v>
      </c>
      <c r="N22" s="7">
        <v>38.158820777040503</v>
      </c>
      <c r="O22" s="8">
        <v>-2.0651091129984702</v>
      </c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3">
      <c r="M23">
        <v>6</v>
      </c>
      <c r="N23" s="7">
        <v>38.6829173378242</v>
      </c>
      <c r="O23" s="8">
        <v>-2.8278290525922798</v>
      </c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3">
      <c r="M24">
        <v>7</v>
      </c>
      <c r="N24" s="7">
        <v>38.872638444457799</v>
      </c>
      <c r="O24" s="8">
        <v>-3.8397485501336601</v>
      </c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3">
      <c r="M25">
        <v>8</v>
      </c>
      <c r="N25" s="7">
        <v>38.828633070345397</v>
      </c>
      <c r="O25" s="8">
        <v>-5.2176770954683898</v>
      </c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3">
      <c r="M26">
        <v>9</v>
      </c>
      <c r="N26" s="7">
        <v>38.527525190855002</v>
      </c>
      <c r="O26" s="8">
        <v>-7.1398243964358699</v>
      </c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3">
      <c r="M27">
        <v>10</v>
      </c>
      <c r="N27" s="7">
        <v>38.076516802700603</v>
      </c>
      <c r="O27" s="8">
        <v>-9.7314463708171406</v>
      </c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3">
      <c r="M28">
        <v>11</v>
      </c>
      <c r="N28" s="7">
        <v>37.529670975112502</v>
      </c>
      <c r="O28" s="8">
        <v>-13.419924650763299</v>
      </c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3">
      <c r="M29">
        <v>12</v>
      </c>
      <c r="N29" s="9">
        <v>36.623558245490102</v>
      </c>
      <c r="O29" s="10">
        <v>-17.267731923027899</v>
      </c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9"/>
  <sheetViews>
    <sheetView topLeftCell="H9" zoomScale="95" zoomScaleNormal="95" workbookViewId="0">
      <selection activeCell="L23" sqref="L2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U2">
        <f>R2/(75/3600)</f>
        <v>6.5122430400000007E-3</v>
      </c>
      <c r="V2">
        <f>S2/(75/3600)</f>
        <v>7.4800190400000008E-3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U3">
        <f t="shared" ref="U3:V13" si="12">R3/(75/3600)</f>
        <v>9.6283324799999997E-3</v>
      </c>
      <c r="V3">
        <f t="shared" si="12"/>
        <v>1.048737456E-2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U4">
        <f t="shared" si="12"/>
        <v>1.2418140960000001E-2</v>
      </c>
      <c r="V4">
        <f t="shared" si="12"/>
        <v>1.366361904E-2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U5">
        <f t="shared" si="12"/>
        <v>1.5507694560000002E-2</v>
      </c>
      <c r="V5">
        <f t="shared" si="12"/>
        <v>1.7236599840000002E-2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U6">
        <f t="shared" si="12"/>
        <v>1.9106327520000001E-2</v>
      </c>
      <c r="V6">
        <f t="shared" si="12"/>
        <v>2.1559956960000001E-2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U7">
        <f t="shared" si="12"/>
        <v>2.3216409600000001E-2</v>
      </c>
      <c r="V7">
        <f t="shared" si="12"/>
        <v>2.6442281760000002E-2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U8">
        <f t="shared" si="12"/>
        <v>2.7888038880000004E-2</v>
      </c>
      <c r="V8">
        <f t="shared" si="12"/>
        <v>3.1639843200000003E-2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U9">
        <f t="shared" si="12"/>
        <v>3.3510876960000005E-2</v>
      </c>
      <c r="V9">
        <f t="shared" si="12"/>
        <v>3.878712912E-2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U10">
        <f t="shared" si="12"/>
        <v>4.0419057120000004E-2</v>
      </c>
      <c r="V10">
        <f t="shared" si="12"/>
        <v>4.7369771520000006E-2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U11">
        <f t="shared" si="12"/>
        <v>4.8675657600000005E-2</v>
      </c>
      <c r="V11">
        <f t="shared" si="12"/>
        <v>5.6802633599999999E-2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U12">
        <f t="shared" si="12"/>
        <v>5.8128748799999998E-2</v>
      </c>
      <c r="V12">
        <f t="shared" si="12"/>
        <v>6.8024328000000009E-2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U13">
        <f t="shared" si="12"/>
        <v>7.0972977600000001E-2</v>
      </c>
      <c r="V13">
        <f t="shared" si="12"/>
        <v>0.10143436320000002</v>
      </c>
      <c r="Y13" s="4"/>
    </row>
    <row r="14" spans="1:25" x14ac:dyDescent="0.3">
      <c r="K14" s="30" t="s">
        <v>34</v>
      </c>
      <c r="L14" s="33">
        <v>2.3904359999999999E-2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3">
      <c r="K18" s="1"/>
      <c r="M18">
        <v>1</v>
      </c>
      <c r="N18" s="7">
        <v>29.178109253851101</v>
      </c>
      <c r="O18" s="8">
        <v>-0.75062002998311095</v>
      </c>
      <c r="P18" s="7">
        <v>29.772105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3">
      <c r="J19" s="1"/>
      <c r="M19">
        <v>2</v>
      </c>
      <c r="N19" s="7">
        <v>31.969464485457401</v>
      </c>
      <c r="O19" s="8">
        <v>-1.30730069126003</v>
      </c>
      <c r="P19" s="7">
        <v>32.417014000000002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3">
      <c r="M20">
        <v>3</v>
      </c>
      <c r="N20" s="7">
        <v>33.921317855824299</v>
      </c>
      <c r="O20" s="8">
        <v>-1.98347362241475</v>
      </c>
      <c r="P20" s="7">
        <v>34.153399999999998</v>
      </c>
      <c r="Q20" s="12">
        <v>-2.0955371999999999</v>
      </c>
      <c r="R20" s="12">
        <v>-1.7775966999999999</v>
      </c>
      <c r="S20" s="8">
        <v>1.1496814</v>
      </c>
    </row>
    <row r="21" spans="10:24" x14ac:dyDescent="0.3">
      <c r="M21">
        <v>4</v>
      </c>
      <c r="N21" s="7">
        <v>35.2744763057893</v>
      </c>
      <c r="O21" s="8">
        <v>-2.8878454822552202</v>
      </c>
      <c r="P21" s="7">
        <v>35.467441000000001</v>
      </c>
      <c r="Q21" s="12">
        <v>-2.9795761000000001</v>
      </c>
      <c r="R21" s="12">
        <v>-2.5283820000000001</v>
      </c>
      <c r="S21" s="8">
        <v>1.1458689</v>
      </c>
    </row>
    <row r="22" spans="10:24" x14ac:dyDescent="0.3">
      <c r="M22">
        <v>5</v>
      </c>
      <c r="N22" s="7">
        <v>36.159642291617303</v>
      </c>
      <c r="O22" s="8">
        <v>-4.0860650549293496</v>
      </c>
      <c r="P22" s="7">
        <v>36.251604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3">
      <c r="M23">
        <v>6</v>
      </c>
      <c r="N23" s="7">
        <v>36.567825298045399</v>
      </c>
      <c r="O23" s="8">
        <v>-5.6643995232152502</v>
      </c>
      <c r="P23" s="7">
        <v>36.550148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3">
      <c r="M24">
        <v>7</v>
      </c>
      <c r="N24" s="7">
        <v>36.676309456031099</v>
      </c>
      <c r="O24" s="8">
        <v>-7.7975842823798303</v>
      </c>
      <c r="P24" s="7">
        <v>36.653267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3">
      <c r="M25">
        <v>8</v>
      </c>
      <c r="N25" s="7">
        <v>36.552595108113401</v>
      </c>
      <c r="O25" s="8">
        <v>-10.746490276214899</v>
      </c>
      <c r="P25" s="7">
        <v>36.417537000000003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3">
      <c r="M26">
        <v>9</v>
      </c>
      <c r="N26" s="7">
        <v>36.248137230497697</v>
      </c>
      <c r="O26" s="8">
        <v>-14.917375360950199</v>
      </c>
      <c r="P26" s="7">
        <v>36.165886999999998</v>
      </c>
      <c r="Q26" s="12">
        <v>-14.688803</v>
      </c>
      <c r="R26" s="12">
        <v>-12.094566</v>
      </c>
      <c r="S26" s="8">
        <v>1.1463000000000001</v>
      </c>
    </row>
    <row r="27" spans="10:24" x14ac:dyDescent="0.3">
      <c r="M27">
        <v>10</v>
      </c>
      <c r="N27" s="7">
        <v>35.818286253978997</v>
      </c>
      <c r="O27" s="8">
        <v>-20.616036969411699</v>
      </c>
      <c r="P27" s="7">
        <v>35.733967999999997</v>
      </c>
      <c r="Q27" s="12">
        <v>-20.086134999999999</v>
      </c>
      <c r="R27" s="12">
        <v>-16.388233</v>
      </c>
      <c r="S27" s="8">
        <v>1.1479147999999999</v>
      </c>
    </row>
    <row r="28" spans="10:24" x14ac:dyDescent="0.3">
      <c r="M28">
        <v>11</v>
      </c>
      <c r="N28" s="7">
        <v>35.310126729910102</v>
      </c>
      <c r="O28" s="8">
        <v>-28.806193667813201</v>
      </c>
      <c r="P28" s="7">
        <v>35.209412999999998</v>
      </c>
      <c r="Q28" s="12">
        <v>-27.903565</v>
      </c>
      <c r="R28" s="12">
        <v>-22.623197999999999</v>
      </c>
      <c r="S28" s="8">
        <v>1.1496184</v>
      </c>
    </row>
    <row r="29" spans="10:24" x14ac:dyDescent="0.3">
      <c r="M29">
        <v>12</v>
      </c>
      <c r="N29" s="9">
        <v>34.562759359629197</v>
      </c>
      <c r="O29" s="10">
        <v>-37.386755006533399</v>
      </c>
      <c r="P29" s="9">
        <v>34.471010999999997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9"/>
  <sheetViews>
    <sheetView topLeftCell="I1" zoomScale="95" zoomScaleNormal="95" workbookViewId="0">
      <selection activeCell="U26" sqref="U26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U2" s="37">
        <f>R2/(10/3600)</f>
        <v>1.562863284E-2</v>
      </c>
      <c r="V2" s="37">
        <f>S2/(10/3600)</f>
        <v>1.2540426839999999E-2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U3" s="37">
        <f t="shared" ref="U3:V13" si="12">R3/(10/3600)</f>
        <v>2.0584196999999999E-2</v>
      </c>
      <c r="V3" s="37">
        <f t="shared" si="12"/>
        <v>1.557542376E-2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U4" s="37">
        <f t="shared" si="12"/>
        <v>2.2688187839999999E-2</v>
      </c>
      <c r="V4" s="37">
        <f t="shared" si="12"/>
        <v>1.7232639120000001E-2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U5" s="37">
        <f t="shared" si="12"/>
        <v>2.4102409319999997E-2</v>
      </c>
      <c r="V5" s="37">
        <f t="shared" si="12"/>
        <v>1.8594344159999998E-2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U6" s="37">
        <f t="shared" si="12"/>
        <v>2.5566553440000001E-2</v>
      </c>
      <c r="V6" s="37">
        <f t="shared" si="12"/>
        <v>2.0146399199999998E-2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U7" s="37">
        <f t="shared" si="12"/>
        <v>2.7415932479999999E-2</v>
      </c>
      <c r="V7" s="37">
        <f t="shared" si="12"/>
        <v>2.2144196519999999E-2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U8" s="37">
        <f t="shared" si="12"/>
        <v>2.9887730279999997E-2</v>
      </c>
      <c r="V8" s="37">
        <f t="shared" si="12"/>
        <v>2.4814840679999998E-2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U9" s="37">
        <f t="shared" si="12"/>
        <v>3.3078131279999999E-2</v>
      </c>
      <c r="V9" s="37">
        <f t="shared" si="12"/>
        <v>2.8245826080000001E-2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U10" s="37">
        <f t="shared" si="12"/>
        <v>3.7074916799999996E-2</v>
      </c>
      <c r="V10" s="37">
        <f t="shared" si="12"/>
        <v>3.2757558839999999E-2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U11" s="37">
        <f t="shared" si="12"/>
        <v>4.2158476799999997E-2</v>
      </c>
      <c r="V11" s="37">
        <f t="shared" si="12"/>
        <v>3.8556791999999999E-2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U12" s="37">
        <f t="shared" si="12"/>
        <v>4.8449124000000003E-2</v>
      </c>
      <c r="V12" s="37">
        <f t="shared" si="12"/>
        <v>4.57746048E-2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U13" s="37">
        <f t="shared" si="12"/>
        <v>5.6153649600000001E-2</v>
      </c>
      <c r="V13" s="37">
        <f t="shared" si="12"/>
        <v>0.1034407692</v>
      </c>
      <c r="Y13" s="4"/>
    </row>
    <row r="14" spans="1:25" x14ac:dyDescent="0.3">
      <c r="K14" s="30" t="s">
        <v>34</v>
      </c>
      <c r="L14" s="33">
        <v>3.0605599999999999E-3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3">
      <c r="K18" s="1"/>
      <c r="M18">
        <v>1</v>
      </c>
      <c r="N18" s="7">
        <v>37.820256240105799</v>
      </c>
      <c r="O18" s="8">
        <v>-2.0239522593328702E-2</v>
      </c>
      <c r="P18" s="7">
        <v>40.759864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3">
      <c r="J19" s="1"/>
      <c r="M19">
        <v>2</v>
      </c>
      <c r="N19" s="7">
        <v>43.708644586608102</v>
      </c>
      <c r="O19" s="8">
        <v>-3.9049632221576799E-2</v>
      </c>
      <c r="P19" s="7">
        <v>47.240174000000003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3">
      <c r="M20">
        <v>3</v>
      </c>
      <c r="N20" s="7">
        <v>46.878147474993703</v>
      </c>
      <c r="O20" s="8">
        <v>-6.3805825542658595E-2</v>
      </c>
      <c r="P20" s="7">
        <v>49.467160999999997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3">
      <c r="M21">
        <v>4</v>
      </c>
      <c r="N21" s="7">
        <v>48.644086801414701</v>
      </c>
      <c r="O21" s="8">
        <v>-9.7370547300670296E-2</v>
      </c>
      <c r="P21" s="7">
        <v>50.441502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3">
      <c r="M22">
        <v>5</v>
      </c>
      <c r="N22" s="7">
        <v>49.613333809322299</v>
      </c>
      <c r="O22" s="8">
        <v>-0.14097371976822601</v>
      </c>
      <c r="P22" s="7">
        <v>50.859743000000002</v>
      </c>
      <c r="Q22" s="12">
        <v>-0.30618423</v>
      </c>
      <c r="R22" s="12">
        <v>-0.28932099999999999</v>
      </c>
      <c r="S22" s="8">
        <v>1.1010639</v>
      </c>
    </row>
    <row r="23" spans="10:24" x14ac:dyDescent="0.3">
      <c r="M23">
        <v>6</v>
      </c>
      <c r="N23" s="7">
        <v>50.073665871182399</v>
      </c>
      <c r="O23" s="8">
        <v>-0.195661889578332</v>
      </c>
      <c r="P23" s="7">
        <v>50.941076000000002</v>
      </c>
      <c r="Q23" s="12">
        <v>-0.33707303</v>
      </c>
      <c r="R23" s="12">
        <v>-0.31587338999999998</v>
      </c>
      <c r="S23" s="8">
        <v>1.1025243</v>
      </c>
    </row>
    <row r="24" spans="10:24" x14ac:dyDescent="0.3">
      <c r="M24">
        <v>7</v>
      </c>
      <c r="N24" s="7">
        <v>50.178697827647902</v>
      </c>
      <c r="O24" s="8">
        <v>-0.26420286607754001</v>
      </c>
      <c r="P24" s="7">
        <v>50.787996999999997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3">
      <c r="M25">
        <v>8</v>
      </c>
      <c r="N25" s="7">
        <v>50.018645046501199</v>
      </c>
      <c r="O25" s="8">
        <v>-0.35077598865609599</v>
      </c>
      <c r="P25" s="7">
        <v>50.451129999999999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3">
      <c r="M26">
        <v>9</v>
      </c>
      <c r="N26" s="7">
        <v>49.664153118084897</v>
      </c>
      <c r="O26" s="8">
        <v>-0.46129123003629502</v>
      </c>
      <c r="P26" s="7">
        <v>49.976284999999997</v>
      </c>
      <c r="Q26" s="12">
        <v>-0.51231981000000004</v>
      </c>
      <c r="R26" s="12">
        <v>-0.46879988</v>
      </c>
      <c r="S26" s="8">
        <v>1.1102608</v>
      </c>
    </row>
    <row r="27" spans="10:24" x14ac:dyDescent="0.3">
      <c r="M27">
        <v>10</v>
      </c>
      <c r="N27" s="7">
        <v>49.162174926748001</v>
      </c>
      <c r="O27" s="8">
        <v>-0.59773359786777303</v>
      </c>
      <c r="P27" s="7">
        <v>49.415568999999998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3">
      <c r="M28">
        <v>11</v>
      </c>
      <c r="N28" s="7">
        <v>48.5336490958844</v>
      </c>
      <c r="O28" s="8">
        <v>-0.77396899829909704</v>
      </c>
      <c r="P28" s="7">
        <v>48.748601000000001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3">
      <c r="M29">
        <v>12</v>
      </c>
      <c r="N29" s="9">
        <v>46.167149305048298</v>
      </c>
      <c r="O29" s="10">
        <v>-0.94924367994826797</v>
      </c>
      <c r="P29" s="9">
        <v>47.210549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topLeftCell="C7" zoomScale="95" zoomScaleNormal="95" workbookViewId="0">
      <selection activeCell="U22" sqref="U2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U2">
        <f>R2/(20/3600)</f>
        <v>9.5655189599999982E-3</v>
      </c>
      <c r="V2">
        <f>S2/(20/3600)</f>
        <v>7.8052631400000001E-3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U3">
        <f t="shared" ref="U3:V13" si="12">R3/(20/3600)</f>
        <v>1.3985286479999999E-2</v>
      </c>
      <c r="V3">
        <f t="shared" si="12"/>
        <v>1.1404738439999999E-2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U4">
        <f t="shared" si="12"/>
        <v>1.6883192699999997E-2</v>
      </c>
      <c r="V4">
        <f t="shared" si="12"/>
        <v>1.421748504E-2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U5">
        <f t="shared" si="12"/>
        <v>1.9450414799999999E-2</v>
      </c>
      <c r="V5">
        <f t="shared" si="12"/>
        <v>1.6861325940000001E-2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U6">
        <f t="shared" si="12"/>
        <v>2.2034251799999998E-2</v>
      </c>
      <c r="V6">
        <f t="shared" si="12"/>
        <v>1.9809433799999998E-2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U7">
        <f t="shared" si="12"/>
        <v>2.4955581599999999E-2</v>
      </c>
      <c r="V7">
        <f t="shared" si="12"/>
        <v>2.3190803999999999E-2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U8">
        <f t="shared" si="12"/>
        <v>2.8402482600000001E-2</v>
      </c>
      <c r="V8">
        <f t="shared" si="12"/>
        <v>2.7303949800000001E-2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U9">
        <f t="shared" si="12"/>
        <v>3.2555856599999995E-2</v>
      </c>
      <c r="V9">
        <f t="shared" si="12"/>
        <v>3.2287708800000002E-2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U10">
        <f t="shared" si="12"/>
        <v>3.7608451199999997E-2</v>
      </c>
      <c r="V10">
        <f t="shared" si="12"/>
        <v>3.8280988799999999E-2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U11">
        <f t="shared" si="12"/>
        <v>4.3875707399999998E-2</v>
      </c>
      <c r="V11">
        <f t="shared" si="12"/>
        <v>4.5873197999999997E-2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U12">
        <f t="shared" si="12"/>
        <v>5.1859702799999997E-2</v>
      </c>
      <c r="V12">
        <f t="shared" si="12"/>
        <v>5.5324166399999992E-2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U13">
        <f t="shared" si="12"/>
        <v>6.1764866999999994E-2</v>
      </c>
      <c r="V13">
        <f t="shared" si="12"/>
        <v>0.1020150018</v>
      </c>
      <c r="Y13" s="4"/>
    </row>
    <row r="14" spans="1:25" x14ac:dyDescent="0.3">
      <c r="K14" s="30" t="s">
        <v>34</v>
      </c>
      <c r="L14" s="33">
        <v>6.2184251000000001E-3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3">
      <c r="K18" s="1"/>
      <c r="M18">
        <v>1</v>
      </c>
      <c r="N18" s="7">
        <v>33.444862832568496</v>
      </c>
      <c r="O18" s="8">
        <v>-8.1609306405880502E-2</v>
      </c>
      <c r="P18" s="7">
        <v>34.819329000000003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3">
      <c r="J19" s="1"/>
      <c r="M19">
        <v>2</v>
      </c>
      <c r="N19" s="7">
        <v>37.807948490165998</v>
      </c>
      <c r="O19" s="8">
        <v>-0.14607373646867899</v>
      </c>
      <c r="P19" s="7">
        <v>39.256292000000002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3">
      <c r="M20">
        <v>3</v>
      </c>
      <c r="N20" s="7">
        <v>40.592395792382298</v>
      </c>
      <c r="O20" s="8">
        <v>-0.22498042564257001</v>
      </c>
      <c r="P20" s="7">
        <v>41.773826999999997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3">
      <c r="M21">
        <v>4</v>
      </c>
      <c r="N21" s="7">
        <v>42.3798653099375</v>
      </c>
      <c r="O21" s="8">
        <v>-0.32877396074763998</v>
      </c>
      <c r="P21" s="7">
        <v>43.353622999999999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3">
      <c r="M22">
        <v>5</v>
      </c>
      <c r="N22" s="7">
        <v>43.428952478289098</v>
      </c>
      <c r="O22" s="8">
        <v>-0.46232449226954497</v>
      </c>
      <c r="P22" s="7">
        <v>44.154918000000002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3">
      <c r="M23">
        <v>6</v>
      </c>
      <c r="N23" s="7">
        <v>44.023744415908503</v>
      </c>
      <c r="O23" s="8">
        <v>-0.630891883454751</v>
      </c>
      <c r="P23" s="7">
        <v>44.601014999999997</v>
      </c>
      <c r="Q23" s="12">
        <v>-0.77474027000000001</v>
      </c>
      <c r="R23" s="12">
        <v>-0.69689254</v>
      </c>
      <c r="S23" s="8">
        <v>1.1223481</v>
      </c>
    </row>
    <row r="24" spans="10:24" x14ac:dyDescent="0.3">
      <c r="M24">
        <v>7</v>
      </c>
      <c r="N24" s="7">
        <v>44.269856997118602</v>
      </c>
      <c r="O24" s="8">
        <v>-0.84646574105136096</v>
      </c>
      <c r="P24" s="7">
        <v>44.724110000000003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3">
      <c r="M25">
        <v>8</v>
      </c>
      <c r="N25" s="7">
        <v>44.260930936922101</v>
      </c>
      <c r="O25" s="8">
        <v>-1.1270787096727899</v>
      </c>
      <c r="P25" s="7">
        <v>44.611642000000003</v>
      </c>
      <c r="Q25" s="12">
        <v>-1.1637579</v>
      </c>
      <c r="R25" s="12">
        <v>-1.0282111</v>
      </c>
      <c r="S25" s="8">
        <v>1.1234014000000001</v>
      </c>
    </row>
    <row r="26" spans="10:24" x14ac:dyDescent="0.3">
      <c r="M26">
        <v>9</v>
      </c>
      <c r="N26" s="7">
        <v>44.055964810434403</v>
      </c>
      <c r="O26" s="8">
        <v>-1.4985857463179899</v>
      </c>
      <c r="P26" s="7">
        <v>44.366624000000002</v>
      </c>
      <c r="Q26" s="12">
        <v>-1.4566831</v>
      </c>
      <c r="R26" s="12">
        <v>-1.2751741000000001</v>
      </c>
      <c r="S26" s="8">
        <v>1.1229986000000001</v>
      </c>
    </row>
    <row r="27" spans="10:24" x14ac:dyDescent="0.3">
      <c r="M27">
        <v>10</v>
      </c>
      <c r="N27" s="7">
        <v>43.671857138604501</v>
      </c>
      <c r="O27" s="8">
        <v>-1.9739385538996399</v>
      </c>
      <c r="P27" s="7">
        <v>43.965936999999997</v>
      </c>
      <c r="Q27" s="12">
        <v>-1.8631229</v>
      </c>
      <c r="R27" s="12">
        <v>-1.6168634</v>
      </c>
      <c r="S27" s="8">
        <v>1.1230377</v>
      </c>
    </row>
    <row r="28" spans="10:24" x14ac:dyDescent="0.3">
      <c r="M28">
        <v>11</v>
      </c>
      <c r="N28" s="7">
        <v>43.178031982237499</v>
      </c>
      <c r="O28" s="8">
        <v>-2.6138717106368898</v>
      </c>
      <c r="P28" s="7">
        <v>43.455354</v>
      </c>
      <c r="Q28" s="12">
        <v>-2.4297430000000002</v>
      </c>
      <c r="R28" s="12">
        <v>-2.0962806</v>
      </c>
      <c r="S28" s="8">
        <v>1.1234795</v>
      </c>
    </row>
    <row r="29" spans="10:24" x14ac:dyDescent="0.3">
      <c r="M29">
        <v>12</v>
      </c>
      <c r="N29" s="9">
        <v>41.876784948510902</v>
      </c>
      <c r="O29" s="10">
        <v>-3.2615399448986899</v>
      </c>
      <c r="P29" s="9">
        <v>42.197592999999998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9"/>
  <sheetViews>
    <sheetView zoomScale="95" zoomScaleNormal="95" workbookViewId="0">
      <selection activeCell="G31" sqref="G3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3.7348675100000004</v>
      </c>
      <c r="G2" s="26">
        <f t="shared" ref="G2:G13" si="2">S17</f>
        <v>1.1820615999999999</v>
      </c>
      <c r="H2" s="26">
        <f t="shared" ref="H2:H13" si="3">S18</f>
        <v>1.1659801999999999</v>
      </c>
      <c r="I2">
        <v>4.1801255999999998E-4</v>
      </c>
      <c r="J2">
        <v>5.6937795999999999E-4</v>
      </c>
      <c r="K2">
        <v>1.1747011999999999</v>
      </c>
      <c r="L2" s="29">
        <f t="shared" ref="L2:L12" si="4">L3-I2-J2</f>
        <v>9.4081858500000108E-3</v>
      </c>
      <c r="M2" s="20">
        <f t="shared" ref="M2:M13" si="5">L2*D2/(B2*E2)</f>
        <v>4021.2100320540744</v>
      </c>
      <c r="N2" s="21">
        <f t="shared" ref="N2:N13" si="6">F2-((L2/B2)^2)*(1/H2-1/G2)</f>
        <v>3.6905974527111227</v>
      </c>
      <c r="O2" s="21">
        <f t="shared" ref="O2:O13" si="7">N2*2*K2*D2*(B2^2)/((L2^2)*C2)</f>
        <v>0.1842422761576569</v>
      </c>
      <c r="P2" s="22">
        <f t="shared" ref="P2:P13" si="8">(((10^((O2^(-1/2))/(-1.8)))-(6.9/M2))^(1/1.11))*3.7*D2</f>
        <v>9.0412349741257718E-3</v>
      </c>
      <c r="Q2" s="4"/>
      <c r="R2">
        <v>3.5306418999999999E-4</v>
      </c>
      <c r="S2">
        <v>4.8091131E-4</v>
      </c>
      <c r="U2" s="4">
        <f>R2/(200/3600)</f>
        <v>6.3551554200000004E-3</v>
      </c>
      <c r="V2" s="4">
        <f>S2/(200/3600)</f>
        <v>8.6564035800000012E-3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2.8479020999999998</v>
      </c>
      <c r="G3" s="26">
        <f t="shared" si="2"/>
        <v>1.1659801999999999</v>
      </c>
      <c r="H3" s="26">
        <f t="shared" si="3"/>
        <v>1.1666553</v>
      </c>
      <c r="I3">
        <v>6.0892770999999997E-4</v>
      </c>
      <c r="J3">
        <v>7.5531513000000002E-4</v>
      </c>
      <c r="K3">
        <v>1.1634869000000001</v>
      </c>
      <c r="L3" s="29">
        <f t="shared" si="4"/>
        <v>1.0395576370000012E-2</v>
      </c>
      <c r="M3" s="20">
        <f t="shared" si="5"/>
        <v>4443.236629730086</v>
      </c>
      <c r="N3" s="21">
        <f t="shared" si="6"/>
        <v>2.8502010909364985</v>
      </c>
      <c r="O3" s="21">
        <f t="shared" si="7"/>
        <v>0.11542950396007204</v>
      </c>
      <c r="P3" s="22">
        <f t="shared" si="8"/>
        <v>4.3192575468068498E-3</v>
      </c>
      <c r="Q3" s="4"/>
      <c r="R3">
        <v>5.1431605000000003E-4</v>
      </c>
      <c r="S3">
        <v>6.3795864000000004E-4</v>
      </c>
      <c r="U3" s="4">
        <f t="shared" ref="U3:V13" si="11">R3/(200/3600)</f>
        <v>9.2576889000000016E-3</v>
      </c>
      <c r="V3" s="4">
        <f t="shared" si="11"/>
        <v>1.1483255520000001E-2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3.6111129000000002</v>
      </c>
      <c r="G4" s="26">
        <f t="shared" si="2"/>
        <v>1.1666553</v>
      </c>
      <c r="H4" s="26">
        <f t="shared" si="3"/>
        <v>1.1617818</v>
      </c>
      <c r="I4">
        <v>7.9292607000000005E-4</v>
      </c>
      <c r="J4">
        <v>9.6315468999999998E-4</v>
      </c>
      <c r="K4">
        <v>1.1600609</v>
      </c>
      <c r="L4" s="29">
        <f t="shared" si="4"/>
        <v>1.1759819210000012E-2</v>
      </c>
      <c r="M4" s="20">
        <f t="shared" si="5"/>
        <v>5026.3359734113046</v>
      </c>
      <c r="N4" s="21">
        <f t="shared" si="6"/>
        <v>3.5897981191314488</v>
      </c>
      <c r="O4" s="21">
        <f t="shared" si="7"/>
        <v>0.11327302549065116</v>
      </c>
      <c r="P4" s="22">
        <f t="shared" si="8"/>
        <v>4.2053716200664204E-3</v>
      </c>
      <c r="Q4" s="4"/>
      <c r="R4">
        <v>6.6972581000000005E-4</v>
      </c>
      <c r="S4">
        <v>8.1350528999999999E-4</v>
      </c>
      <c r="U4" s="4">
        <f t="shared" si="11"/>
        <v>1.2055064580000002E-2</v>
      </c>
      <c r="V4" s="4">
        <f t="shared" si="11"/>
        <v>1.4643095220000001E-2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4.8260290000000001</v>
      </c>
      <c r="G5" s="26">
        <f t="shared" si="2"/>
        <v>1.1617818</v>
      </c>
      <c r="H5" s="26">
        <f t="shared" si="3"/>
        <v>1.1607727000000001</v>
      </c>
      <c r="I5">
        <v>9.9669943E-4</v>
      </c>
      <c r="J5">
        <v>1.2115619E-3</v>
      </c>
      <c r="K5">
        <v>1.1559249</v>
      </c>
      <c r="L5" s="29">
        <f t="shared" si="4"/>
        <v>1.3515899970000012E-2</v>
      </c>
      <c r="M5" s="20">
        <f t="shared" si="5"/>
        <v>5776.913149691165</v>
      </c>
      <c r="N5" s="21">
        <f t="shared" si="6"/>
        <v>4.8201695327883769</v>
      </c>
      <c r="O5" s="21">
        <f t="shared" si="7"/>
        <v>0.11473052227277292</v>
      </c>
      <c r="P5" s="22">
        <f t="shared" si="8"/>
        <v>4.3363155107230657E-3</v>
      </c>
      <c r="Q5" s="4"/>
      <c r="R5">
        <v>8.4183803999999997E-4</v>
      </c>
      <c r="S5">
        <v>1.0233163999999999E-3</v>
      </c>
      <c r="U5" s="4">
        <f t="shared" si="11"/>
        <v>1.515308472E-2</v>
      </c>
      <c r="V5" s="4">
        <f t="shared" si="11"/>
        <v>1.8419695199999999E-2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6.8563839999999985</v>
      </c>
      <c r="G6" s="26">
        <f t="shared" si="2"/>
        <v>1.1607727000000001</v>
      </c>
      <c r="H6" s="26">
        <f t="shared" si="3"/>
        <v>1.1600725000000001</v>
      </c>
      <c r="I6">
        <v>1.2236059999999999E-3</v>
      </c>
      <c r="J6">
        <v>1.5031354E-3</v>
      </c>
      <c r="K6">
        <v>1.1541261</v>
      </c>
      <c r="L6" s="29">
        <f t="shared" si="4"/>
        <v>1.5724161300000011E-2</v>
      </c>
      <c r="M6" s="20">
        <f t="shared" si="5"/>
        <v>6720.7595782343533</v>
      </c>
      <c r="N6" s="21">
        <f t="shared" si="6"/>
        <v>6.8508729987681942</v>
      </c>
      <c r="O6" s="21">
        <f t="shared" si="7"/>
        <v>0.12029322681947716</v>
      </c>
      <c r="P6" s="22">
        <f t="shared" si="8"/>
        <v>4.7451727529980387E-3</v>
      </c>
      <c r="Q6" s="4"/>
      <c r="R6">
        <v>1.0334891999999999E-3</v>
      </c>
      <c r="S6">
        <v>1.2695868999999999E-3</v>
      </c>
      <c r="U6" s="4">
        <f t="shared" si="11"/>
        <v>1.8602805600000001E-2</v>
      </c>
      <c r="V6" s="4">
        <f t="shared" si="11"/>
        <v>2.2852564200000001E-2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9.80837</v>
      </c>
      <c r="G7" s="26">
        <f t="shared" si="2"/>
        <v>1.1600725000000001</v>
      </c>
      <c r="H7" s="26">
        <f t="shared" si="3"/>
        <v>1.1599116</v>
      </c>
      <c r="I7">
        <v>1.5197105E-3</v>
      </c>
      <c r="J7">
        <v>1.8541002999999999E-3</v>
      </c>
      <c r="K7">
        <v>1.1532416999999999</v>
      </c>
      <c r="L7" s="29">
        <f t="shared" si="4"/>
        <v>1.8450902700000011E-2</v>
      </c>
      <c r="M7" s="20">
        <f t="shared" si="5"/>
        <v>7886.2127322552378</v>
      </c>
      <c r="N7" s="21">
        <f t="shared" si="6"/>
        <v>9.8066250338914323</v>
      </c>
      <c r="O7" s="21">
        <f t="shared" si="7"/>
        <v>0.12496305857722793</v>
      </c>
      <c r="P7" s="22">
        <f t="shared" si="8"/>
        <v>5.0920282928627741E-3</v>
      </c>
      <c r="Q7" s="4"/>
      <c r="R7">
        <v>1.2835867E-3</v>
      </c>
      <c r="S7">
        <v>1.5660209000000001E-3</v>
      </c>
      <c r="U7" s="4">
        <f t="shared" si="11"/>
        <v>2.3104560600000001E-2</v>
      </c>
      <c r="V7" s="4">
        <f t="shared" si="11"/>
        <v>2.8188376200000004E-2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13.683792999999998</v>
      </c>
      <c r="G8" s="26">
        <f t="shared" si="2"/>
        <v>1.1599116</v>
      </c>
      <c r="H8" s="26">
        <f t="shared" si="3"/>
        <v>1.1604266000000001</v>
      </c>
      <c r="I8">
        <v>1.869056E-3</v>
      </c>
      <c r="J8">
        <v>2.2700323000000001E-3</v>
      </c>
      <c r="K8">
        <v>1.1533477999999999</v>
      </c>
      <c r="L8" s="29">
        <f t="shared" si="4"/>
        <v>2.1824713500000013E-2</v>
      </c>
      <c r="M8" s="20">
        <f t="shared" si="5"/>
        <v>9328.2337606995661</v>
      </c>
      <c r="N8" s="21">
        <f t="shared" si="6"/>
        <v>13.691605094766942</v>
      </c>
      <c r="O8" s="21">
        <f t="shared" si="7"/>
        <v>0.12470806176349458</v>
      </c>
      <c r="P8" s="22">
        <f t="shared" si="8"/>
        <v>5.0984418966713244E-3</v>
      </c>
      <c r="Q8" s="4"/>
      <c r="R8">
        <v>1.5786528999999999E-3</v>
      </c>
      <c r="S8">
        <v>1.9173278E-3</v>
      </c>
      <c r="U8" s="4">
        <f t="shared" si="11"/>
        <v>2.8415752200000002E-2</v>
      </c>
      <c r="V8" s="4">
        <f t="shared" si="11"/>
        <v>3.4511900400000003E-2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19.032045000000004</v>
      </c>
      <c r="G9" s="26">
        <f t="shared" si="2"/>
        <v>1.1604266000000001</v>
      </c>
      <c r="H9" s="26">
        <f t="shared" si="3"/>
        <v>1.1608134000000001</v>
      </c>
      <c r="I9">
        <v>2.2798927000000002E-3</v>
      </c>
      <c r="J9">
        <v>2.7536687000000002E-3</v>
      </c>
      <c r="K9">
        <v>1.1541094000000001</v>
      </c>
      <c r="L9" s="29">
        <f t="shared" si="4"/>
        <v>2.5963801800000012E-2</v>
      </c>
      <c r="M9" s="20">
        <f t="shared" si="5"/>
        <v>11097.346707752757</v>
      </c>
      <c r="N9" s="21">
        <f t="shared" si="6"/>
        <v>19.040342527226059</v>
      </c>
      <c r="O9" s="21">
        <f t="shared" si="7"/>
        <v>0.12262023408145076</v>
      </c>
      <c r="P9" s="22">
        <f t="shared" si="8"/>
        <v>4.9762662048141032E-3</v>
      </c>
      <c r="Q9" s="4"/>
      <c r="R9">
        <v>1.9256562000000001E-3</v>
      </c>
      <c r="S9">
        <v>2.3258196E-3</v>
      </c>
      <c r="U9" s="4">
        <f t="shared" si="11"/>
        <v>3.4661811600000002E-2</v>
      </c>
      <c r="V9" s="4">
        <f t="shared" si="11"/>
        <v>4.1864752800000002E-2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25.591966999999997</v>
      </c>
      <c r="G10" s="26">
        <f t="shared" si="2"/>
        <v>1.1608134000000001</v>
      </c>
      <c r="H10" s="26">
        <f t="shared" si="3"/>
        <v>1.1618322999999999</v>
      </c>
      <c r="I10">
        <v>2.7598585999999998E-3</v>
      </c>
      <c r="J10">
        <v>3.2959233999999998E-3</v>
      </c>
      <c r="K10">
        <v>1.1552918999999999</v>
      </c>
      <c r="L10" s="29">
        <f t="shared" si="4"/>
        <v>3.0997363200000013E-2</v>
      </c>
      <c r="M10" s="20">
        <f t="shared" si="5"/>
        <v>13248.771851914862</v>
      </c>
      <c r="N10" s="21">
        <f t="shared" si="6"/>
        <v>25.623082798175098</v>
      </c>
      <c r="O10" s="21">
        <f t="shared" si="7"/>
        <v>0.11589123218977132</v>
      </c>
      <c r="P10" s="22">
        <f t="shared" si="8"/>
        <v>4.5359440884453726E-3</v>
      </c>
      <c r="Q10" s="4"/>
      <c r="R10">
        <v>2.3310477E-3</v>
      </c>
      <c r="S10">
        <v>2.7838219E-3</v>
      </c>
      <c r="U10" s="4">
        <f t="shared" si="11"/>
        <v>4.1958858600000003E-2</v>
      </c>
      <c r="V10" s="4">
        <f t="shared" si="11"/>
        <v>5.0108794200000001E-2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36.840073000000004</v>
      </c>
      <c r="G11" s="26">
        <f t="shared" si="2"/>
        <v>1.1618322999999999</v>
      </c>
      <c r="H11" s="26">
        <f t="shared" si="3"/>
        <v>1.1634557000000001</v>
      </c>
      <c r="I11">
        <v>3.3175768999999999E-3</v>
      </c>
      <c r="J11">
        <v>4.0255263000000003E-3</v>
      </c>
      <c r="K11">
        <v>1.1568735000000001</v>
      </c>
      <c r="L11" s="29">
        <f t="shared" si="4"/>
        <v>3.7053145200000012E-2</v>
      </c>
      <c r="M11" s="20">
        <f t="shared" si="5"/>
        <v>15837.110530442611</v>
      </c>
      <c r="N11" s="21">
        <f t="shared" si="6"/>
        <v>36.910751632643702</v>
      </c>
      <c r="O11" s="21">
        <f t="shared" si="7"/>
        <v>0.11699453658092962</v>
      </c>
      <c r="P11" s="22">
        <f t="shared" si="8"/>
        <v>4.6259853971111356E-3</v>
      </c>
      <c r="Q11" s="4"/>
      <c r="R11">
        <v>2.8021109999999999E-3</v>
      </c>
      <c r="S11">
        <v>3.4000633000000001E-3</v>
      </c>
      <c r="U11" s="4">
        <f t="shared" si="11"/>
        <v>5.0437998000000005E-2</v>
      </c>
      <c r="V11" s="4">
        <f t="shared" si="11"/>
        <v>6.1201139400000007E-2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52.954699999999988</v>
      </c>
      <c r="G12" s="26">
        <f t="shared" si="2"/>
        <v>1.1634557000000001</v>
      </c>
      <c r="H12" s="26">
        <f t="shared" si="3"/>
        <v>1.1645413</v>
      </c>
      <c r="I12">
        <v>3.9725278999999999E-3</v>
      </c>
      <c r="J12">
        <v>4.8579119000000002E-3</v>
      </c>
      <c r="K12">
        <v>1.1583680000000001</v>
      </c>
      <c r="L12" s="29">
        <f t="shared" si="4"/>
        <v>4.4396248400000012E-2</v>
      </c>
      <c r="M12" s="20">
        <f t="shared" si="5"/>
        <v>18975.671005866076</v>
      </c>
      <c r="N12" s="21">
        <f t="shared" si="6"/>
        <v>53.022396056670885</v>
      </c>
      <c r="O12" s="21">
        <f t="shared" si="7"/>
        <v>0.11721692706259086</v>
      </c>
      <c r="P12" s="22">
        <f t="shared" si="8"/>
        <v>4.6539497508110697E-3</v>
      </c>
      <c r="Q12" s="4"/>
      <c r="R12">
        <v>3.3552995000000001E-3</v>
      </c>
      <c r="S12">
        <v>4.1031176999999997E-3</v>
      </c>
      <c r="U12" s="4">
        <f t="shared" si="11"/>
        <v>6.0395391000000007E-2</v>
      </c>
      <c r="V12" s="4">
        <f t="shared" si="11"/>
        <v>7.3856118599999993E-2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58.093130000000002</v>
      </c>
      <c r="G13" s="26">
        <f t="shared" si="2"/>
        <v>1.1645413</v>
      </c>
      <c r="H13" s="26">
        <f t="shared" si="3"/>
        <v>1.1671845000000001</v>
      </c>
      <c r="I13">
        <v>4.7834356999999997E-3</v>
      </c>
      <c r="J13">
        <v>6.6059841000000001E-3</v>
      </c>
      <c r="K13">
        <v>1.1602893999999999</v>
      </c>
      <c r="L13" s="29">
        <f>L14-I13-J13</f>
        <v>5.3226688200000011E-2</v>
      </c>
      <c r="M13" s="20">
        <f t="shared" si="5"/>
        <v>22749.943078861903</v>
      </c>
      <c r="N13" s="21">
        <f t="shared" si="6"/>
        <v>58.329286686801986</v>
      </c>
      <c r="O13" s="21">
        <f t="shared" si="7"/>
        <v>8.9860964646606603E-2</v>
      </c>
      <c r="P13" s="22">
        <f t="shared" si="8"/>
        <v>2.8676381584975194E-3</v>
      </c>
      <c r="Q13" s="4"/>
      <c r="R13">
        <v>4.0402132E-3</v>
      </c>
      <c r="S13">
        <v>5.5795845999999996E-3</v>
      </c>
      <c r="U13" s="4">
        <f t="shared" si="11"/>
        <v>7.2723837600000008E-2</v>
      </c>
      <c r="V13" s="4">
        <f t="shared" si="11"/>
        <v>0.10043252279999999</v>
      </c>
      <c r="Y13" s="4"/>
    </row>
    <row r="14" spans="1:25" x14ac:dyDescent="0.3">
      <c r="K14" s="32" t="s">
        <v>34</v>
      </c>
      <c r="L14" s="33">
        <v>6.4616108000000005E-2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25.027636000000001</v>
      </c>
      <c r="Q17" s="12">
        <v>-0.26868649</v>
      </c>
      <c r="R17" s="12">
        <v>-2.6994331999999999E-2</v>
      </c>
      <c r="S17" s="8">
        <v>1.1820615999999999</v>
      </c>
    </row>
    <row r="18" spans="10:24" x14ac:dyDescent="0.3">
      <c r="K18" s="1"/>
      <c r="M18">
        <v>1</v>
      </c>
      <c r="N18" s="7"/>
      <c r="O18" s="8"/>
      <c r="P18" s="7">
        <v>27.835334</v>
      </c>
      <c r="Q18" s="12">
        <v>-4.0035540000000003</v>
      </c>
      <c r="R18" s="12">
        <v>-3.1279625000000002</v>
      </c>
      <c r="S18" s="8">
        <v>1.1659801999999999</v>
      </c>
      <c r="X18" s="14"/>
    </row>
    <row r="19" spans="10:24" x14ac:dyDescent="0.3">
      <c r="J19" s="1"/>
      <c r="M19">
        <v>2</v>
      </c>
      <c r="N19" s="7"/>
      <c r="O19" s="8"/>
      <c r="P19" s="7">
        <v>9.2451720000000002</v>
      </c>
      <c r="Q19" s="12">
        <v>-6.8514561</v>
      </c>
      <c r="R19" s="12">
        <v>-5.4711654000000003</v>
      </c>
      <c r="S19" s="8">
        <v>1.1666553</v>
      </c>
    </row>
    <row r="20" spans="10:24" x14ac:dyDescent="0.3">
      <c r="M20">
        <v>3</v>
      </c>
      <c r="N20" s="7"/>
      <c r="O20" s="8"/>
      <c r="P20" s="7">
        <v>30.672992000000001</v>
      </c>
      <c r="Q20" s="12">
        <v>-10.462569</v>
      </c>
      <c r="R20" s="12">
        <v>-8.4875872999999995</v>
      </c>
      <c r="S20" s="8">
        <v>1.1617818</v>
      </c>
    </row>
    <row r="21" spans="10:24" x14ac:dyDescent="0.3">
      <c r="M21">
        <v>4</v>
      </c>
      <c r="N21" s="7"/>
      <c r="O21" s="8"/>
      <c r="P21" s="7">
        <v>31.403013000000001</v>
      </c>
      <c r="Q21" s="12">
        <v>-15.288598</v>
      </c>
      <c r="R21" s="12">
        <v>-12.423124</v>
      </c>
      <c r="S21" s="8">
        <v>1.1607727000000001</v>
      </c>
    </row>
    <row r="22" spans="10:24" x14ac:dyDescent="0.3">
      <c r="M22">
        <v>5</v>
      </c>
      <c r="N22" s="7"/>
      <c r="O22" s="8"/>
      <c r="P22" s="7">
        <v>31.824221999999999</v>
      </c>
      <c r="Q22" s="12">
        <v>-22.144981999999999</v>
      </c>
      <c r="R22" s="12">
        <v>-17.943840000000002</v>
      </c>
      <c r="S22" s="8">
        <v>1.1600725000000001</v>
      </c>
    </row>
    <row r="23" spans="10:24" x14ac:dyDescent="0.3">
      <c r="M23">
        <v>6</v>
      </c>
      <c r="N23" s="7"/>
      <c r="O23" s="8"/>
      <c r="P23" s="7">
        <v>31.978005</v>
      </c>
      <c r="Q23" s="12">
        <v>-31.953351999999999</v>
      </c>
      <c r="R23" s="12">
        <v>-25.816469000000001</v>
      </c>
      <c r="S23" s="8">
        <v>1.1599116</v>
      </c>
    </row>
    <row r="24" spans="10:24" x14ac:dyDescent="0.3">
      <c r="M24">
        <v>7</v>
      </c>
      <c r="N24" s="7"/>
      <c r="O24" s="8"/>
      <c r="P24" s="7">
        <v>31.921932999999999</v>
      </c>
      <c r="Q24" s="12">
        <v>-45.637144999999997</v>
      </c>
      <c r="R24" s="12">
        <v>-36.648147000000002</v>
      </c>
      <c r="S24" s="8">
        <v>1.1604266000000001</v>
      </c>
    </row>
    <row r="25" spans="10:24" x14ac:dyDescent="0.3">
      <c r="M25">
        <v>8</v>
      </c>
      <c r="N25" s="7"/>
      <c r="O25" s="8"/>
      <c r="P25" s="7">
        <v>31.759180000000001</v>
      </c>
      <c r="Q25" s="12">
        <v>-64.66919</v>
      </c>
      <c r="R25" s="12">
        <v>-51.653849000000001</v>
      </c>
      <c r="S25" s="8">
        <v>1.1608134000000001</v>
      </c>
    </row>
    <row r="26" spans="10:24" x14ac:dyDescent="0.3">
      <c r="M26">
        <v>9</v>
      </c>
      <c r="N26" s="7"/>
      <c r="O26" s="8"/>
      <c r="P26" s="7">
        <v>31.491754</v>
      </c>
      <c r="Q26" s="12">
        <v>-90.261156999999997</v>
      </c>
      <c r="R26" s="12">
        <v>-71.812386000000004</v>
      </c>
      <c r="S26" s="8">
        <v>1.1618322999999999</v>
      </c>
    </row>
    <row r="27" spans="10:24" x14ac:dyDescent="0.3">
      <c r="M27">
        <v>10</v>
      </c>
      <c r="N27" s="7"/>
      <c r="O27" s="8"/>
      <c r="P27" s="7">
        <v>31.108312999999999</v>
      </c>
      <c r="Q27" s="12">
        <v>-127.10123</v>
      </c>
      <c r="R27" s="12">
        <v>-100.09733</v>
      </c>
      <c r="S27" s="8">
        <v>1.1634557000000001</v>
      </c>
    </row>
    <row r="28" spans="10:24" x14ac:dyDescent="0.3">
      <c r="M28">
        <v>11</v>
      </c>
      <c r="N28" s="7"/>
      <c r="O28" s="8"/>
      <c r="P28" s="7">
        <v>30.734182000000001</v>
      </c>
      <c r="Q28" s="12">
        <v>-180.05592999999999</v>
      </c>
      <c r="R28" s="12">
        <v>-141.89877999999999</v>
      </c>
      <c r="S28" s="8">
        <v>1.1645413</v>
      </c>
    </row>
    <row r="29" spans="10:24" x14ac:dyDescent="0.3">
      <c r="M29">
        <v>12</v>
      </c>
      <c r="N29" s="9"/>
      <c r="O29" s="10"/>
      <c r="P29" s="9">
        <v>30.329340999999999</v>
      </c>
      <c r="Q29" s="13">
        <v>-238.14905999999999</v>
      </c>
      <c r="R29" s="13">
        <v>-183.95771999999999</v>
      </c>
      <c r="S29" s="10">
        <v>1.1671845000000001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9"/>
  <sheetViews>
    <sheetView topLeftCell="K1" zoomScale="95" zoomScaleNormal="95" workbookViewId="0">
      <selection activeCell="T18" sqref="T1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0.26198104299999997</v>
      </c>
      <c r="G2" s="26">
        <f t="shared" ref="G2:G13" si="2">S17</f>
        <v>1.1837591000000001</v>
      </c>
      <c r="H2" s="26">
        <f t="shared" ref="H2:H13" si="3">S18</f>
        <v>1.1525525000000001</v>
      </c>
      <c r="I2" s="34">
        <v>7.7593662999999994E-5</v>
      </c>
      <c r="J2" s="34">
        <v>6.7062235999999995E-5</v>
      </c>
      <c r="K2">
        <v>1.1641547999999999</v>
      </c>
      <c r="L2" s="29">
        <f>L3-I2-J2</f>
        <v>1.8233455309999988E-3</v>
      </c>
      <c r="M2" s="20">
        <f t="shared" ref="M2:M13" si="4">L2*D2/(B2*E2)</f>
        <v>779.32722185310035</v>
      </c>
      <c r="N2" s="21">
        <f t="shared" ref="N2:N13" si="5">F2-((L2/B2)^2)*(1/H2-1/G2)</f>
        <v>0.25872142956649125</v>
      </c>
      <c r="O2" s="21">
        <f t="shared" ref="O2:O13" si="6">N2*2*K2*D2*(B2^2)/((L2^2)*C2)</f>
        <v>0.34078632380606988</v>
      </c>
      <c r="P2" s="22">
        <f t="shared" ref="P2:P13" si="7">(((10^((O2^(-1/2))/(-1.8)))-(6.9/M2))^(1/1.11))*3.7*D2</f>
        <v>1.762209239669826E-2</v>
      </c>
      <c r="Q2" s="36">
        <f>O2*M2</f>
        <v>265.58405897731552</v>
      </c>
      <c r="R2" s="34">
        <v>6.5537608999999999E-5</v>
      </c>
      <c r="S2" s="34">
        <v>5.6642494000000002E-5</v>
      </c>
      <c r="U2" s="38">
        <f>R2/(20/3600)</f>
        <v>1.179676962E-2</v>
      </c>
      <c r="V2">
        <f>S2/(20/3600)</f>
        <v>1.019564892E-2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0.17769507000000001</v>
      </c>
      <c r="G3" s="26">
        <f t="shared" si="2"/>
        <v>1.1525525000000001</v>
      </c>
      <c r="H3" s="26">
        <f t="shared" si="3"/>
        <v>1.1441619999999999</v>
      </c>
      <c r="I3">
        <v>1.1340953999999999E-4</v>
      </c>
      <c r="J3">
        <v>1.0051005E-4</v>
      </c>
      <c r="K3">
        <v>1.1641547999999999</v>
      </c>
      <c r="L3" s="29">
        <f t="shared" ref="L3:L13" si="10">L4-I3-J3</f>
        <v>1.9680014299999988E-3</v>
      </c>
      <c r="M3" s="20">
        <f t="shared" si="4"/>
        <v>841.15548093820337</v>
      </c>
      <c r="N3" s="21">
        <f t="shared" si="5"/>
        <v>0.17663874839477384</v>
      </c>
      <c r="O3" s="21">
        <f t="shared" si="6"/>
        <v>0.19972060304102252</v>
      </c>
      <c r="P3" s="22">
        <f t="shared" si="7"/>
        <v>9.0183653523374895E-3</v>
      </c>
      <c r="Q3" s="36">
        <f t="shared" ref="Q3:Q13" si="11">O3*M3</f>
        <v>167.99607990423931</v>
      </c>
      <c r="R3" s="34">
        <v>9.5788624999999995E-5</v>
      </c>
      <c r="S3" s="34">
        <v>8.4893381999999993E-5</v>
      </c>
      <c r="U3">
        <f t="shared" ref="U3:V13" si="12">R3/(20/3600)</f>
        <v>1.7241952499999998E-2</v>
      </c>
      <c r="V3">
        <f t="shared" si="12"/>
        <v>1.5280808759999999E-2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0.16124459000000002</v>
      </c>
      <c r="G4" s="26">
        <f t="shared" si="2"/>
        <v>1.1441619999999999</v>
      </c>
      <c r="H4" s="26">
        <f t="shared" si="3"/>
        <v>1.1363806000000001</v>
      </c>
      <c r="I4">
        <v>1.4124585000000001E-4</v>
      </c>
      <c r="J4">
        <v>1.2891973E-4</v>
      </c>
      <c r="K4">
        <v>1.1305963000000001</v>
      </c>
      <c r="L4" s="29">
        <f t="shared" si="10"/>
        <v>2.1819210199999989E-3</v>
      </c>
      <c r="M4" s="20">
        <f t="shared" si="4"/>
        <v>932.58815617185587</v>
      </c>
      <c r="N4" s="21">
        <f t="shared" si="5"/>
        <v>0.16002326794244806</v>
      </c>
      <c r="O4" s="21">
        <f t="shared" si="6"/>
        <v>0.14295179688632939</v>
      </c>
      <c r="P4" s="22">
        <f t="shared" si="7"/>
        <v>5.1965617791532789E-3</v>
      </c>
      <c r="Q4" s="36">
        <f t="shared" si="11"/>
        <v>133.31515267967558</v>
      </c>
      <c r="R4">
        <v>1.1929989000000001E-4</v>
      </c>
      <c r="S4">
        <v>1.0888893E-4</v>
      </c>
      <c r="U4">
        <f t="shared" si="12"/>
        <v>2.1473980199999999E-2</v>
      </c>
      <c r="V4">
        <f t="shared" si="12"/>
        <v>1.9600007400000001E-2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0.18817194999999998</v>
      </c>
      <c r="G5" s="26">
        <f t="shared" si="2"/>
        <v>1.1363806000000001</v>
      </c>
      <c r="H5" s="26">
        <f t="shared" si="3"/>
        <v>1.1325019000000001</v>
      </c>
      <c r="I5">
        <v>1.6852594999999999E-4</v>
      </c>
      <c r="J5">
        <v>1.6020100000000001E-4</v>
      </c>
      <c r="K5">
        <v>1.1219283</v>
      </c>
      <c r="L5" s="29">
        <f t="shared" si="10"/>
        <v>2.4520865999999989E-3</v>
      </c>
      <c r="M5" s="20">
        <f t="shared" si="4"/>
        <v>1048.0612726613338</v>
      </c>
      <c r="N5" s="21">
        <f t="shared" si="5"/>
        <v>0.18739516507889156</v>
      </c>
      <c r="O5" s="21">
        <f t="shared" si="6"/>
        <v>0.13153122128305209</v>
      </c>
      <c r="P5" s="22">
        <f t="shared" si="7"/>
        <v>4.5335110623755523E-3</v>
      </c>
      <c r="Q5" s="36">
        <f t="shared" si="11"/>
        <v>137.85277917261507</v>
      </c>
      <c r="R5">
        <v>1.4234136000000001E-4</v>
      </c>
      <c r="S5">
        <v>1.3530989000000001E-4</v>
      </c>
      <c r="U5">
        <f t="shared" si="12"/>
        <v>2.56214448E-2</v>
      </c>
      <c r="V5">
        <f t="shared" si="12"/>
        <v>2.43557802E-2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0.22700253000000004</v>
      </c>
      <c r="G6" s="26">
        <f t="shared" si="2"/>
        <v>1.1325019000000001</v>
      </c>
      <c r="H6" s="26">
        <f t="shared" si="3"/>
        <v>1.1290039999999999</v>
      </c>
      <c r="I6">
        <v>1.9872819000000001E-4</v>
      </c>
      <c r="J6">
        <v>1.9501564000000001E-4</v>
      </c>
      <c r="K6">
        <v>1.1173390000000001</v>
      </c>
      <c r="L6" s="29">
        <f t="shared" si="10"/>
        <v>2.7808135499999991E-3</v>
      </c>
      <c r="M6" s="20">
        <f t="shared" si="4"/>
        <v>1188.5644610785287</v>
      </c>
      <c r="N6" s="21">
        <f t="shared" si="5"/>
        <v>0.22609570716032501</v>
      </c>
      <c r="O6" s="21">
        <f t="shared" si="6"/>
        <v>0.12288829212439692</v>
      </c>
      <c r="P6" s="22">
        <f t="shared" si="7"/>
        <v>4.065985693963374E-3</v>
      </c>
      <c r="Q6" s="36">
        <f t="shared" si="11"/>
        <v>146.06065670169463</v>
      </c>
      <c r="R6">
        <v>1.6785096E-4</v>
      </c>
      <c r="S6">
        <v>1.6471524E-4</v>
      </c>
      <c r="U6">
        <f t="shared" si="12"/>
        <v>3.02131728E-2</v>
      </c>
      <c r="V6">
        <f t="shared" si="12"/>
        <v>2.9648743199999997E-2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0.29252980000000006</v>
      </c>
      <c r="G7" s="26">
        <f t="shared" si="2"/>
        <v>1.1290039999999999</v>
      </c>
      <c r="H7" s="26">
        <f t="shared" si="3"/>
        <v>1.1281019000000001</v>
      </c>
      <c r="I7">
        <v>2.3360496000000001E-4</v>
      </c>
      <c r="J7">
        <v>2.3616984E-4</v>
      </c>
      <c r="K7">
        <v>1.1137801000000001</v>
      </c>
      <c r="L7" s="29">
        <f t="shared" si="10"/>
        <v>3.1745573799999991E-3</v>
      </c>
      <c r="M7" s="20">
        <f t="shared" si="4"/>
        <v>1356.8569102817289</v>
      </c>
      <c r="N7" s="21">
        <f t="shared" si="5"/>
        <v>0.29222382709299194</v>
      </c>
      <c r="O7" s="21">
        <f t="shared" si="6"/>
        <v>0.12148584859136964</v>
      </c>
      <c r="P7" s="22">
        <f>(((10^((O7^(-1/2))/(-1.8)))-(6.9/M7))^(1/1.11))*3.7*D7</f>
        <v>4.0984858869237435E-3</v>
      </c>
      <c r="Q7" s="36">
        <f t="shared" si="11"/>
        <v>164.83891316263973</v>
      </c>
      <c r="R7">
        <v>1.9730877999999999E-4</v>
      </c>
      <c r="S7">
        <v>1.9947513999999999E-4</v>
      </c>
      <c r="U7">
        <f t="shared" si="12"/>
        <v>3.5515580399999996E-2</v>
      </c>
      <c r="V7">
        <f t="shared" si="12"/>
        <v>3.5905525199999996E-2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0.38583959999999995</v>
      </c>
      <c r="G8" s="26">
        <f t="shared" si="2"/>
        <v>1.1281019000000001</v>
      </c>
      <c r="H8" s="26">
        <f t="shared" si="3"/>
        <v>1.1275752000000001</v>
      </c>
      <c r="I8">
        <v>2.7433728000000001E-4</v>
      </c>
      <c r="J8">
        <v>2.8556303000000001E-4</v>
      </c>
      <c r="K8">
        <v>1.112746</v>
      </c>
      <c r="L8" s="29">
        <f t="shared" si="10"/>
        <v>3.6443321799999994E-3</v>
      </c>
      <c r="M8" s="20">
        <f t="shared" si="4"/>
        <v>1557.6462195794609</v>
      </c>
      <c r="N8" s="21">
        <f t="shared" si="5"/>
        <v>0.38560387202650959</v>
      </c>
      <c r="O8" s="21">
        <f t="shared" si="6"/>
        <v>0.12152859924491233</v>
      </c>
      <c r="P8" s="22">
        <f t="shared" si="7"/>
        <v>4.2199849842306115E-3</v>
      </c>
      <c r="Q8" s="36">
        <f t="shared" si="11"/>
        <v>189.29856318462501</v>
      </c>
      <c r="R8">
        <v>2.3171235E-4</v>
      </c>
      <c r="S8">
        <v>2.4119389999999999E-4</v>
      </c>
      <c r="U8">
        <f t="shared" si="12"/>
        <v>4.1708223000000003E-2</v>
      </c>
      <c r="V8">
        <f t="shared" si="12"/>
        <v>4.3414901999999998E-2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0.51225299999999985</v>
      </c>
      <c r="G9" s="26">
        <f t="shared" si="2"/>
        <v>1.1275752000000001</v>
      </c>
      <c r="H9" s="26">
        <f t="shared" si="3"/>
        <v>1.1287048</v>
      </c>
      <c r="I9">
        <v>3.2367527E-4</v>
      </c>
      <c r="J9">
        <v>3.4430536000000002E-4</v>
      </c>
      <c r="K9">
        <v>1.1126495999999999</v>
      </c>
      <c r="L9" s="29">
        <f t="shared" si="10"/>
        <v>4.2042324899999994E-3</v>
      </c>
      <c r="M9" s="20">
        <f t="shared" si="4"/>
        <v>1796.9566221819121</v>
      </c>
      <c r="N9" s="21">
        <f t="shared" si="5"/>
        <v>0.5129254778482415</v>
      </c>
      <c r="O9" s="21">
        <f t="shared" si="6"/>
        <v>0.12145522860378828</v>
      </c>
      <c r="P9" s="22">
        <f t="shared" si="7"/>
        <v>4.3212514938605045E-3</v>
      </c>
      <c r="Q9" s="36">
        <f t="shared" si="11"/>
        <v>218.24977733819534</v>
      </c>
      <c r="R9">
        <v>2.7338447999999998E-4</v>
      </c>
      <c r="S9">
        <v>2.9080919E-4</v>
      </c>
      <c r="U9">
        <f t="shared" si="12"/>
        <v>4.9209206399999997E-2</v>
      </c>
      <c r="V9">
        <f t="shared" si="12"/>
        <v>5.2345654200000001E-2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0.68552170000000023</v>
      </c>
      <c r="G10" s="26">
        <f t="shared" si="2"/>
        <v>1.1287048</v>
      </c>
      <c r="H10" s="26">
        <f t="shared" si="3"/>
        <v>1.1298353000000001</v>
      </c>
      <c r="I10">
        <v>3.8172365E-4</v>
      </c>
      <c r="J10">
        <v>4.1410914E-4</v>
      </c>
      <c r="K10">
        <v>1.1135341000000001</v>
      </c>
      <c r="L10" s="29">
        <f t="shared" si="10"/>
        <v>4.8722131199999989E-3</v>
      </c>
      <c r="M10" s="20">
        <f t="shared" si="4"/>
        <v>2082.4622928180629</v>
      </c>
      <c r="N10" s="21">
        <f t="shared" si="5"/>
        <v>0.68642375568432001</v>
      </c>
      <c r="O10" s="21">
        <f t="shared" si="6"/>
        <v>0.12112122329139495</v>
      </c>
      <c r="P10" s="22">
        <f t="shared" si="7"/>
        <v>4.3928453762967952E-3</v>
      </c>
      <c r="Q10" s="36">
        <f t="shared" si="11"/>
        <v>252.23038036432689</v>
      </c>
      <c r="R10">
        <v>3.2241364000000001E-4</v>
      </c>
      <c r="S10">
        <v>3.4976726000000001E-4</v>
      </c>
      <c r="U10">
        <f t="shared" si="12"/>
        <v>5.8034455200000001E-2</v>
      </c>
      <c r="V10">
        <f t="shared" si="12"/>
        <v>6.2958106799999997E-2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0.93463519999999978</v>
      </c>
      <c r="G11" s="26">
        <f t="shared" si="2"/>
        <v>1.1298353000000001</v>
      </c>
      <c r="H11" s="26">
        <f t="shared" si="3"/>
        <v>1.1309024000000001</v>
      </c>
      <c r="I11">
        <v>4.5204624999999998E-4</v>
      </c>
      <c r="J11">
        <v>5.0352884000000005E-4</v>
      </c>
      <c r="K11">
        <v>1.1151329000000001</v>
      </c>
      <c r="L11" s="29">
        <f t="shared" si="10"/>
        <v>5.6680459099999981E-3</v>
      </c>
      <c r="M11" s="20">
        <f t="shared" si="4"/>
        <v>2422.6140340791667</v>
      </c>
      <c r="N11" s="21">
        <f t="shared" si="5"/>
        <v>0.93578530452394826</v>
      </c>
      <c r="O11" s="21">
        <f t="shared" si="6"/>
        <v>0.12218365357140631</v>
      </c>
      <c r="P11" s="22">
        <f t="shared" si="7"/>
        <v>4.5496584478186657E-3</v>
      </c>
      <c r="Q11" s="36">
        <f t="shared" si="11"/>
        <v>296.00383387715601</v>
      </c>
      <c r="R11">
        <v>3.8180992E-4</v>
      </c>
      <c r="S11">
        <v>4.2529345000000003E-4</v>
      </c>
      <c r="U11">
        <f t="shared" si="12"/>
        <v>6.8725785599999992E-2</v>
      </c>
      <c r="V11">
        <f t="shared" si="12"/>
        <v>7.6552821000000007E-2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1.3012299000000001</v>
      </c>
      <c r="G12" s="26">
        <f t="shared" si="2"/>
        <v>1.1309024000000001</v>
      </c>
      <c r="H12" s="26">
        <f t="shared" si="3"/>
        <v>1.1328178</v>
      </c>
      <c r="I12">
        <v>5.3931222999999996E-4</v>
      </c>
      <c r="J12">
        <v>6.0539269999999997E-4</v>
      </c>
      <c r="K12">
        <v>1.1172348999999999</v>
      </c>
      <c r="L12" s="29">
        <f t="shared" si="10"/>
        <v>6.6236209999999979E-3</v>
      </c>
      <c r="M12" s="20">
        <f t="shared" si="4"/>
        <v>2831.0422049883296</v>
      </c>
      <c r="N12" s="21">
        <f t="shared" si="5"/>
        <v>1.3040416129436068</v>
      </c>
      <c r="O12" s="21">
        <f t="shared" si="6"/>
        <v>0.12491712240030906</v>
      </c>
      <c r="P12" s="22">
        <f t="shared" si="7"/>
        <v>4.8117478396954554E-3</v>
      </c>
      <c r="Q12" s="36">
        <f t="shared" si="11"/>
        <v>353.64564564096798</v>
      </c>
      <c r="R12">
        <v>4.5551701999999998E-4</v>
      </c>
      <c r="S12">
        <v>5.1133028999999998E-4</v>
      </c>
      <c r="U12">
        <f t="shared" si="12"/>
        <v>8.1993063599999999E-2</v>
      </c>
      <c r="V12">
        <f t="shared" si="12"/>
        <v>9.2039452199999996E-2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1.4573711000000005</v>
      </c>
      <c r="G13" s="26">
        <f t="shared" si="2"/>
        <v>1.1328178</v>
      </c>
      <c r="H13" s="26">
        <f t="shared" si="3"/>
        <v>1.1363232000000001</v>
      </c>
      <c r="I13">
        <v>6.3992632999999995E-4</v>
      </c>
      <c r="J13">
        <v>9.9968144000000007E-4</v>
      </c>
      <c r="K13">
        <v>1.1197455999999999</v>
      </c>
      <c r="L13" s="29">
        <f t="shared" si="10"/>
        <v>7.7683259299999984E-3</v>
      </c>
      <c r="M13" s="20">
        <f t="shared" si="4"/>
        <v>3320.3075130559582</v>
      </c>
      <c r="N13" s="21">
        <f t="shared" si="5"/>
        <v>1.4644153743197641</v>
      </c>
      <c r="O13" s="21">
        <f t="shared" si="6"/>
        <v>0.10221290770218495</v>
      </c>
      <c r="P13" s="22">
        <f t="shared" si="7"/>
        <v>3.3345163285369347E-3</v>
      </c>
      <c r="Q13" s="36">
        <f t="shared" si="11"/>
        <v>339.3782853748599</v>
      </c>
      <c r="R13">
        <v>5.4049828999999997E-4</v>
      </c>
      <c r="S13">
        <v>8.4435673E-4</v>
      </c>
      <c r="U13">
        <f t="shared" si="12"/>
        <v>9.7289692199999986E-2</v>
      </c>
      <c r="V13">
        <f t="shared" si="12"/>
        <v>0.15198421139999999</v>
      </c>
      <c r="Y13" s="4"/>
    </row>
    <row r="14" spans="1:25" x14ac:dyDescent="0.3">
      <c r="K14" s="30" t="s">
        <v>34</v>
      </c>
      <c r="L14" s="33">
        <v>9.4079336999999992E-3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25.005234000000002</v>
      </c>
      <c r="Q17" s="12">
        <v>-2.1358317000000002E-2</v>
      </c>
      <c r="R17" s="12">
        <v>-1.1927224E-2</v>
      </c>
      <c r="S17" s="8">
        <v>1.1837591000000001</v>
      </c>
    </row>
    <row r="18" spans="10:24" x14ac:dyDescent="0.3">
      <c r="K18" s="1"/>
      <c r="M18">
        <v>1</v>
      </c>
      <c r="N18" s="7">
        <v>31.807934604349999</v>
      </c>
      <c r="O18" s="8">
        <v>-0.166912613844033</v>
      </c>
      <c r="P18" s="7">
        <v>32.674495</v>
      </c>
      <c r="Q18" s="12">
        <v>-0.28333935999999998</v>
      </c>
      <c r="R18" s="12">
        <v>-0.25277175000000002</v>
      </c>
      <c r="S18" s="8">
        <v>1.1525525000000001</v>
      </c>
      <c r="X18" s="14"/>
    </row>
    <row r="19" spans="10:24" x14ac:dyDescent="0.3">
      <c r="J19" s="1"/>
      <c r="M19">
        <v>2</v>
      </c>
      <c r="N19" s="7">
        <v>35.512622009685401</v>
      </c>
      <c r="O19" s="8">
        <v>-0.29309760445903499</v>
      </c>
      <c r="P19" s="7">
        <v>36.215496999999999</v>
      </c>
      <c r="Q19" s="12">
        <v>-0.46103443</v>
      </c>
      <c r="R19" s="12">
        <v>-0.41313476999999998</v>
      </c>
      <c r="S19" s="8">
        <v>1.1441619999999999</v>
      </c>
    </row>
    <row r="20" spans="10:24" x14ac:dyDescent="0.3">
      <c r="M20">
        <v>3</v>
      </c>
      <c r="N20" s="7">
        <v>38.028476584184901</v>
      </c>
      <c r="O20" s="8">
        <v>-0.44440077418403201</v>
      </c>
      <c r="P20" s="7">
        <v>38.708326</v>
      </c>
      <c r="Q20" s="12">
        <v>-0.62227902000000002</v>
      </c>
      <c r="R20" s="12">
        <v>-0.55841074999999996</v>
      </c>
      <c r="S20" s="8">
        <v>1.1363806000000001</v>
      </c>
    </row>
    <row r="21" spans="10:24" x14ac:dyDescent="0.3">
      <c r="M21">
        <v>4</v>
      </c>
      <c r="N21" s="7">
        <v>39.713123268173298</v>
      </c>
      <c r="O21" s="8">
        <v>-0.64152585761621606</v>
      </c>
      <c r="P21" s="7">
        <v>40.121456000000002</v>
      </c>
      <c r="Q21" s="12">
        <v>-0.81045096999999999</v>
      </c>
      <c r="R21" s="12">
        <v>-0.72464002999999999</v>
      </c>
      <c r="S21" s="8">
        <v>1.1325019000000001</v>
      </c>
    </row>
    <row r="22" spans="10:24" x14ac:dyDescent="0.3">
      <c r="M22">
        <v>5</v>
      </c>
      <c r="N22" s="7">
        <v>40.8899028020451</v>
      </c>
      <c r="O22" s="8">
        <v>-0.89500596311700098</v>
      </c>
      <c r="P22" s="7">
        <v>41.275334999999998</v>
      </c>
      <c r="Q22" s="12">
        <v>-1.0374535</v>
      </c>
      <c r="R22" s="12">
        <v>-0.92166729999999997</v>
      </c>
      <c r="S22" s="8">
        <v>1.1290039999999999</v>
      </c>
    </row>
    <row r="23" spans="10:24" x14ac:dyDescent="0.3">
      <c r="M23">
        <v>6</v>
      </c>
      <c r="N23" s="7">
        <v>41.517625031302799</v>
      </c>
      <c r="O23" s="8">
        <v>-1.2172188110416799</v>
      </c>
      <c r="P23" s="7">
        <v>41.794598000000001</v>
      </c>
      <c r="Q23" s="12">
        <v>-1.3299833000000001</v>
      </c>
      <c r="R23" s="12">
        <v>-1.1718515</v>
      </c>
      <c r="S23" s="8">
        <v>1.1281019000000001</v>
      </c>
    </row>
    <row r="24" spans="10:24" x14ac:dyDescent="0.3">
      <c r="M24">
        <v>7</v>
      </c>
      <c r="N24" s="7">
        <v>41.763096975525698</v>
      </c>
      <c r="O24" s="8">
        <v>-1.63573680922855</v>
      </c>
      <c r="P24" s="7">
        <v>41.975107000000001</v>
      </c>
      <c r="Q24" s="12">
        <v>-1.7158229</v>
      </c>
      <c r="R24" s="12">
        <v>-1.4985758</v>
      </c>
      <c r="S24" s="8">
        <v>1.1275752000000001</v>
      </c>
    </row>
    <row r="25" spans="10:24" x14ac:dyDescent="0.3">
      <c r="M25">
        <v>8</v>
      </c>
      <c r="N25" s="7">
        <v>41.755045899252103</v>
      </c>
      <c r="O25" s="8">
        <v>-2.1926270485273598</v>
      </c>
      <c r="P25" s="7">
        <v>41.929220000000001</v>
      </c>
      <c r="Q25" s="12">
        <v>-2.2280758999999999</v>
      </c>
      <c r="R25" s="12">
        <v>-1.9263446</v>
      </c>
      <c r="S25" s="8">
        <v>1.1287048</v>
      </c>
    </row>
    <row r="26" spans="10:24" x14ac:dyDescent="0.3">
      <c r="M26">
        <v>9</v>
      </c>
      <c r="N26" s="7">
        <v>41.482661494425798</v>
      </c>
      <c r="O26" s="8">
        <v>-2.9494312244787602</v>
      </c>
      <c r="P26" s="7">
        <v>41.621910999999997</v>
      </c>
      <c r="Q26" s="12">
        <v>-2.9135976000000001</v>
      </c>
      <c r="R26" s="12">
        <v>-2.4939203999999999</v>
      </c>
      <c r="S26" s="8">
        <v>1.1298353000000001</v>
      </c>
    </row>
    <row r="27" spans="10:24" x14ac:dyDescent="0.3">
      <c r="M27">
        <v>10</v>
      </c>
      <c r="N27" s="7">
        <v>41.066540198691797</v>
      </c>
      <c r="O27" s="8">
        <v>-3.9441003357496802</v>
      </c>
      <c r="P27" s="7">
        <v>41.185397999999999</v>
      </c>
      <c r="Q27" s="12">
        <v>-3.8482327999999999</v>
      </c>
      <c r="R27" s="12">
        <v>-3.2771414999999999</v>
      </c>
      <c r="S27" s="8">
        <v>1.1309024000000001</v>
      </c>
    </row>
    <row r="28" spans="10:24" x14ac:dyDescent="0.3">
      <c r="M28">
        <v>11</v>
      </c>
      <c r="N28" s="7">
        <v>40.523068261416697</v>
      </c>
      <c r="O28" s="8">
        <v>-5.3229211926664002</v>
      </c>
      <c r="P28" s="7">
        <v>40.584214000000003</v>
      </c>
      <c r="Q28" s="12">
        <v>-5.1494626999999999</v>
      </c>
      <c r="R28" s="12">
        <v>-4.3570935000000004</v>
      </c>
      <c r="S28" s="8">
        <v>1.1328178</v>
      </c>
    </row>
    <row r="29" spans="10:24" x14ac:dyDescent="0.3">
      <c r="M29">
        <v>12</v>
      </c>
      <c r="N29" s="9">
        <v>39.455717499644699</v>
      </c>
      <c r="O29" s="10">
        <v>-6.7420649418490903</v>
      </c>
      <c r="P29" s="9">
        <v>39.506121</v>
      </c>
      <c r="Q29" s="13">
        <v>-6.6068338000000004</v>
      </c>
      <c r="R29" s="13">
        <v>-5.5199781999999997</v>
      </c>
      <c r="S29" s="10">
        <v>1.1363232000000001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D1" zoomScale="95" zoomScaleNormal="95" workbookViewId="0">
      <selection activeCell="Q7" sqref="Q7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3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3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3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3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3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3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3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3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3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3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3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3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J1" zoomScale="95" zoomScaleNormal="95" workbookViewId="0">
      <selection activeCell="Q11" sqref="Q1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3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3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3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3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3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3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3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3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3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3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3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3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95" zoomScaleNormal="95" workbookViewId="0">
      <selection activeCell="E32" sqref="E3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3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3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3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3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3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3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3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3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3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3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3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3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E1" zoomScale="95" zoomScaleNormal="95" workbookViewId="0">
      <selection activeCell="L21" sqref="L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3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3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3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3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3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3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3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3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3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3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3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3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opLeftCell="D1" zoomScale="95" zoomScaleNormal="95" workbookViewId="0">
      <selection activeCell="I13" sqref="I1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3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3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3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3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3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3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3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3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3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3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3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3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E28" sqref="E28"/>
    </sheetView>
  </sheetViews>
  <sheetFormatPr baseColWidth="10" defaultRowHeight="14.4" x14ac:dyDescent="0.3"/>
  <cols>
    <col min="3" max="14" width="12.5546875" bestFit="1" customWidth="1"/>
  </cols>
  <sheetData>
    <row r="1" spans="1:8" x14ac:dyDescent="0.3">
      <c r="A1" s="39" t="s">
        <v>12</v>
      </c>
      <c r="B1" s="39"/>
      <c r="C1" s="39"/>
      <c r="D1" s="39"/>
      <c r="E1" s="39"/>
      <c r="F1" s="39"/>
      <c r="G1" s="39"/>
      <c r="H1" s="39"/>
    </row>
    <row r="2" spans="1:8" x14ac:dyDescent="0.3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3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3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3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3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3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3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3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3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3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3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3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3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3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3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3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3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3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3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L17" sqref="L17"/>
    </sheetView>
  </sheetViews>
  <sheetFormatPr baseColWidth="10" defaultRowHeight="14.4" x14ac:dyDescent="0.3"/>
  <cols>
    <col min="2" max="2" width="17.88671875" bestFit="1" customWidth="1"/>
    <col min="3" max="3" width="22.77734375" bestFit="1" customWidth="1"/>
    <col min="4" max="4" width="23.109375" bestFit="1" customWidth="1"/>
    <col min="5" max="5" width="19.77734375" bestFit="1" customWidth="1"/>
  </cols>
  <sheetData>
    <row r="1" spans="1:5" x14ac:dyDescent="0.3"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A2" t="s">
        <v>24</v>
      </c>
      <c r="B2">
        <v>1000</v>
      </c>
      <c r="C2">
        <v>25</v>
      </c>
      <c r="D2">
        <v>1</v>
      </c>
      <c r="E2">
        <v>100</v>
      </c>
    </row>
    <row r="3" spans="1:5" x14ac:dyDescent="0.3">
      <c r="A3" t="s">
        <v>39</v>
      </c>
      <c r="B3">
        <v>1000</v>
      </c>
      <c r="C3">
        <v>40</v>
      </c>
      <c r="D3">
        <v>1</v>
      </c>
      <c r="E3">
        <v>100</v>
      </c>
    </row>
    <row r="4" spans="1:5" x14ac:dyDescent="0.3">
      <c r="A4" t="s">
        <v>40</v>
      </c>
      <c r="B4">
        <v>800</v>
      </c>
      <c r="C4">
        <v>25</v>
      </c>
      <c r="D4">
        <v>1</v>
      </c>
      <c r="E4">
        <v>100</v>
      </c>
    </row>
    <row r="5" spans="1:5" x14ac:dyDescent="0.3">
      <c r="A5" t="s">
        <v>41</v>
      </c>
      <c r="B5">
        <v>1000</v>
      </c>
      <c r="C5">
        <v>25</v>
      </c>
      <c r="D5">
        <v>3</v>
      </c>
      <c r="E5">
        <v>100</v>
      </c>
    </row>
    <row r="6" spans="1:5" x14ac:dyDescent="0.3">
      <c r="A6" t="s">
        <v>42</v>
      </c>
      <c r="B6">
        <v>1000</v>
      </c>
      <c r="C6">
        <v>25</v>
      </c>
      <c r="D6">
        <v>1</v>
      </c>
      <c r="E6">
        <v>50</v>
      </c>
    </row>
    <row r="7" spans="1:5" x14ac:dyDescent="0.3">
      <c r="A7" t="s">
        <v>43</v>
      </c>
      <c r="B7">
        <v>1000</v>
      </c>
      <c r="C7">
        <v>25</v>
      </c>
      <c r="D7">
        <v>1</v>
      </c>
      <c r="E7">
        <v>75</v>
      </c>
    </row>
    <row r="8" spans="1:5" x14ac:dyDescent="0.3">
      <c r="A8" t="s">
        <v>45</v>
      </c>
      <c r="B8">
        <v>1000</v>
      </c>
      <c r="C8">
        <v>25</v>
      </c>
      <c r="D8">
        <v>1</v>
      </c>
      <c r="E8">
        <v>10</v>
      </c>
    </row>
    <row r="9" spans="1:5" x14ac:dyDescent="0.3">
      <c r="A9" t="s">
        <v>46</v>
      </c>
      <c r="B9">
        <v>1000</v>
      </c>
      <c r="C9">
        <v>25</v>
      </c>
      <c r="D9">
        <v>1</v>
      </c>
      <c r="E9">
        <v>20</v>
      </c>
    </row>
    <row r="10" spans="1:5" x14ac:dyDescent="0.3">
      <c r="A10" t="s">
        <v>47</v>
      </c>
      <c r="B10">
        <v>1000</v>
      </c>
      <c r="C10">
        <v>25</v>
      </c>
      <c r="D10">
        <v>1</v>
      </c>
      <c r="E10">
        <v>200</v>
      </c>
    </row>
    <row r="11" spans="1:5" x14ac:dyDescent="0.3">
      <c r="A11" t="s">
        <v>48</v>
      </c>
      <c r="B11">
        <v>1000</v>
      </c>
      <c r="C11">
        <v>25</v>
      </c>
      <c r="D11">
        <v>1</v>
      </c>
      <c r="E11">
        <v>30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zoomScale="95" zoomScaleNormal="95" workbookViewId="0">
      <selection activeCell="V28" sqref="V2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>
        <f>R2/(100/3600)</f>
        <v>6.3061333200000007E-3</v>
      </c>
      <c r="V2" s="4">
        <f>S2/(100/3600)</f>
        <v>7.7465383200000003E-3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>
        <f t="shared" ref="U3:V13" si="11">R3/(100/3600)</f>
        <v>9.2889158400000001E-3</v>
      </c>
      <c r="V3" s="4">
        <f t="shared" si="11"/>
        <v>1.0529241840000002E-2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>
        <f t="shared" si="11"/>
        <v>1.2025427760000002E-2</v>
      </c>
      <c r="V4" s="4">
        <f t="shared" si="11"/>
        <v>1.3938123240000001E-2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>
        <f t="shared" si="11"/>
        <v>1.51919568E-2</v>
      </c>
      <c r="V5" s="4">
        <f t="shared" si="11"/>
        <v>1.7465235119999999E-2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>
        <f t="shared" si="11"/>
        <v>1.8796120920000003E-2</v>
      </c>
      <c r="V6" s="4">
        <f t="shared" si="11"/>
        <v>2.1676995000000001E-2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>
        <f t="shared" si="11"/>
        <v>2.2917574080000003E-2</v>
      </c>
      <c r="V7" s="4">
        <f t="shared" si="11"/>
        <v>2.6943239880000001E-2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>
        <f t="shared" si="11"/>
        <v>2.7688664160000005E-2</v>
      </c>
      <c r="V8" s="4">
        <f t="shared" si="11"/>
        <v>3.317652972E-2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>
        <f t="shared" si="11"/>
        <v>3.3436691640000002E-2</v>
      </c>
      <c r="V9" s="4">
        <f t="shared" si="11"/>
        <v>4.0145396400000005E-2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>
        <f t="shared" si="11"/>
        <v>4.0680392400000001E-2</v>
      </c>
      <c r="V10" s="4">
        <f t="shared" si="11"/>
        <v>4.8559082400000002E-2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>
        <f t="shared" si="11"/>
        <v>4.9365493199999999E-2</v>
      </c>
      <c r="V11" s="4">
        <f t="shared" si="11"/>
        <v>5.8307925600000005E-2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>
        <f t="shared" si="11"/>
        <v>5.9521204799999998E-2</v>
      </c>
      <c r="V12" s="4">
        <f t="shared" si="11"/>
        <v>7.38575712E-2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>
        <f t="shared" si="11"/>
        <v>7.2147956400000005E-2</v>
      </c>
      <c r="V13" s="4">
        <f t="shared" si="11"/>
        <v>0.10048995000000001</v>
      </c>
      <c r="Y13" s="4"/>
    </row>
    <row r="14" spans="1:25" x14ac:dyDescent="0.3">
      <c r="K14" s="32" t="s">
        <v>34</v>
      </c>
      <c r="L14" s="31">
        <v>3.2016785999999998E-2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3">
      <c r="K18" s="1"/>
      <c r="M18">
        <v>1</v>
      </c>
      <c r="N18" s="7">
        <v>28.582308627541</v>
      </c>
      <c r="O18" s="8">
        <v>-1.17771448065469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3">
      <c r="J19" s="1"/>
      <c r="M19">
        <v>2</v>
      </c>
      <c r="N19" s="7">
        <v>31.101844426143401</v>
      </c>
      <c r="O19" s="8">
        <v>-2.0538526345480901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3">
      <c r="M20">
        <v>3</v>
      </c>
      <c r="N20" s="7">
        <v>32.931518174896198</v>
      </c>
      <c r="O20" s="8">
        <v>-3.1266723556473202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3">
      <c r="M21">
        <v>4</v>
      </c>
      <c r="N21" s="7">
        <v>34.1377007126842</v>
      </c>
      <c r="O21" s="8">
        <v>-4.5787162980850598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3">
      <c r="M22">
        <v>5</v>
      </c>
      <c r="N22" s="7">
        <v>34.921292945180497</v>
      </c>
      <c r="O22" s="8">
        <v>-6.5247596018161902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3">
      <c r="M23">
        <v>6</v>
      </c>
      <c r="N23" s="7">
        <v>35.249272591849198</v>
      </c>
      <c r="O23" s="8">
        <v>-9.1136875634692807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3">
      <c r="M24">
        <v>7</v>
      </c>
      <c r="N24" s="7">
        <v>35.271845049982602</v>
      </c>
      <c r="O24" s="8">
        <v>-12.6539433382568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3">
      <c r="M25">
        <v>8</v>
      </c>
      <c r="N25" s="7">
        <v>35.099902685659501</v>
      </c>
      <c r="O25" s="8">
        <v>-17.626100667199399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3">
      <c r="M26">
        <v>9</v>
      </c>
      <c r="N26" s="7">
        <v>34.7930698949583</v>
      </c>
      <c r="O26" s="8">
        <v>-24.748759901864101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3">
      <c r="M27">
        <v>10</v>
      </c>
      <c r="N27" s="7">
        <v>34.374560129460797</v>
      </c>
      <c r="O27" s="8">
        <v>-34.582465467436101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3">
      <c r="M28">
        <v>11</v>
      </c>
      <c r="N28" s="7">
        <v>33.8400363200209</v>
      </c>
      <c r="O28" s="8">
        <v>-48.866577565073399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3">
      <c r="M29">
        <v>12</v>
      </c>
      <c r="N29" s="9">
        <v>33.180298382735302</v>
      </c>
      <c r="O29" s="10">
        <v>-64.101861315299203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  <vt:lpstr>5_1_dp8</vt:lpstr>
      <vt:lpstr>5_1_dp9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2021-10-14T08:06:07Z</dcterms:modified>
</cp:coreProperties>
</file>