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BF342B8-F3AE-45BD-90BB-77041E9FD91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rrets" sheetId="4" r:id="rId1"/>
    <sheet name="disponibilite" sheetId="5" r:id="rId2"/>
    <sheet name="PARETO" sheetId="7" r:id="rId3"/>
    <sheet name="ABC" sheetId="8" r:id="rId4"/>
    <sheet name="AMDEC" sheetId="9" r:id="rId5"/>
    <sheet name="pieces de scoop" sheetId="10" r:id="rId6"/>
  </sheets>
  <definedNames>
    <definedName name="_xlnm._FilterDatabase" localSheetId="3" hidden="1">ABC!$B$4:$C$63</definedName>
    <definedName name="FamilleEquipemen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8" l="1"/>
  <c r="J6" i="8"/>
  <c r="C64" i="8"/>
  <c r="F76" i="5"/>
  <c r="H76" i="5" s="1"/>
  <c r="E232" i="5"/>
  <c r="F2" i="5"/>
  <c r="K7" i="9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3" i="5"/>
  <c r="H124" i="5"/>
  <c r="H125" i="5"/>
  <c r="H126" i="5"/>
  <c r="H127" i="5"/>
  <c r="H129" i="5"/>
  <c r="H130" i="5"/>
  <c r="H131" i="5"/>
  <c r="H132" i="5"/>
  <c r="H133" i="5"/>
  <c r="H134" i="5"/>
  <c r="H135" i="5"/>
  <c r="H136" i="5"/>
  <c r="H137" i="5"/>
  <c r="H138" i="5"/>
  <c r="H140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8" i="5"/>
  <c r="H179" i="5"/>
  <c r="H180" i="5"/>
  <c r="H181" i="5"/>
  <c r="H182" i="5"/>
  <c r="H183" i="5"/>
  <c r="H184" i="5"/>
  <c r="H185" i="5"/>
  <c r="H186" i="5"/>
  <c r="H187" i="5"/>
  <c r="H188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F189" i="5"/>
  <c r="H189" i="5" s="1"/>
  <c r="F177" i="5"/>
  <c r="H177" i="5" s="1"/>
  <c r="F141" i="5"/>
  <c r="H141" i="5" s="1"/>
  <c r="F139" i="5"/>
  <c r="H139" i="5" s="1"/>
  <c r="F128" i="5"/>
  <c r="H128" i="5" s="1"/>
  <c r="F122" i="5"/>
  <c r="H122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3" i="5"/>
  <c r="F124" i="5"/>
  <c r="F125" i="5"/>
  <c r="F126" i="5"/>
  <c r="F127" i="5"/>
  <c r="F129" i="5"/>
  <c r="F130" i="5"/>
  <c r="F131" i="5"/>
  <c r="F132" i="5"/>
  <c r="F133" i="5"/>
  <c r="F134" i="5"/>
  <c r="F135" i="5"/>
  <c r="F136" i="5"/>
  <c r="F137" i="5"/>
  <c r="F138" i="5"/>
  <c r="F140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8" i="5"/>
  <c r="F179" i="5"/>
  <c r="F180" i="5"/>
  <c r="F181" i="5"/>
  <c r="F182" i="5"/>
  <c r="F183" i="5"/>
  <c r="F184" i="5"/>
  <c r="F185" i="5"/>
  <c r="F186" i="5"/>
  <c r="F187" i="5"/>
  <c r="F188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G5" i="8"/>
  <c r="F6" i="8"/>
  <c r="F7" i="8" s="1"/>
  <c r="D6" i="8"/>
  <c r="D7" i="8" s="1"/>
  <c r="F8" i="8" l="1"/>
  <c r="D8" i="8"/>
  <c r="F9" i="8" l="1"/>
  <c r="D9" i="8"/>
  <c r="F10" i="8" l="1"/>
  <c r="D10" i="8"/>
  <c r="F11" i="8" l="1"/>
  <c r="D11" i="8"/>
  <c r="F12" i="8" l="1"/>
  <c r="D12" i="8"/>
  <c r="F13" i="8" l="1"/>
  <c r="D13" i="8"/>
  <c r="F14" i="8" l="1"/>
  <c r="D14" i="8"/>
  <c r="F15" i="8" l="1"/>
  <c r="D15" i="8"/>
  <c r="F16" i="8" l="1"/>
  <c r="D16" i="8"/>
  <c r="F17" i="8" l="1"/>
  <c r="D17" i="8"/>
  <c r="F18" i="8" l="1"/>
  <c r="D18" i="8"/>
  <c r="F19" i="8" l="1"/>
  <c r="D19" i="8"/>
  <c r="F20" i="8" l="1"/>
  <c r="D20" i="8"/>
  <c r="F21" i="8" l="1"/>
  <c r="D21" i="8"/>
  <c r="F22" i="8" l="1"/>
  <c r="D22" i="8"/>
  <c r="F23" i="8" l="1"/>
  <c r="D23" i="8"/>
  <c r="F24" i="8" l="1"/>
  <c r="D24" i="8"/>
  <c r="F25" i="8" l="1"/>
  <c r="D25" i="8"/>
  <c r="F26" i="8" l="1"/>
  <c r="D26" i="8"/>
  <c r="F27" i="8" l="1"/>
  <c r="D27" i="8"/>
  <c r="F28" i="8" l="1"/>
  <c r="D28" i="8"/>
  <c r="F29" i="8" l="1"/>
  <c r="D29" i="8"/>
  <c r="F30" i="8" l="1"/>
  <c r="D30" i="8"/>
  <c r="F31" i="8" l="1"/>
  <c r="D31" i="8"/>
  <c r="F32" i="8" l="1"/>
  <c r="D32" i="8"/>
  <c r="F33" i="8" l="1"/>
  <c r="D33" i="8"/>
  <c r="F34" i="8" l="1"/>
  <c r="D34" i="8"/>
  <c r="F35" i="8" l="1"/>
  <c r="D35" i="8"/>
  <c r="F36" i="8" l="1"/>
  <c r="D36" i="8"/>
  <c r="F37" i="8" l="1"/>
  <c r="D37" i="8"/>
  <c r="F38" i="8" l="1"/>
  <c r="D38" i="8"/>
  <c r="F39" i="8" l="1"/>
  <c r="D39" i="8"/>
  <c r="F40" i="8" l="1"/>
  <c r="D40" i="8"/>
  <c r="F41" i="8" l="1"/>
  <c r="D41" i="8"/>
  <c r="F42" i="8" l="1"/>
  <c r="D42" i="8"/>
  <c r="F43" i="8" l="1"/>
  <c r="D43" i="8"/>
  <c r="F44" i="8" l="1"/>
  <c r="D44" i="8"/>
  <c r="F45" i="8" l="1"/>
  <c r="D45" i="8"/>
  <c r="F46" i="8" l="1"/>
  <c r="D46" i="8"/>
  <c r="F47" i="8" l="1"/>
  <c r="D47" i="8"/>
  <c r="F48" i="8" l="1"/>
  <c r="D48" i="8"/>
  <c r="F49" i="8" l="1"/>
  <c r="D49" i="8"/>
  <c r="F50" i="8" l="1"/>
  <c r="D50" i="8"/>
  <c r="F51" i="8" l="1"/>
  <c r="D51" i="8"/>
  <c r="F52" i="8" l="1"/>
  <c r="D52" i="8"/>
  <c r="F53" i="8" l="1"/>
  <c r="D53" i="8"/>
  <c r="F54" i="8" l="1"/>
  <c r="D54" i="8"/>
  <c r="F55" i="8" l="1"/>
  <c r="D55" i="8"/>
  <c r="F56" i="8" l="1"/>
  <c r="D56" i="8"/>
  <c r="F57" i="8" l="1"/>
  <c r="D57" i="8"/>
  <c r="F58" i="8" l="1"/>
  <c r="D58" i="8"/>
  <c r="F59" i="8" l="1"/>
  <c r="D59" i="8"/>
  <c r="F60" i="8" l="1"/>
  <c r="D60" i="8"/>
  <c r="F61" i="8" l="1"/>
  <c r="D61" i="8"/>
  <c r="E60" i="8"/>
  <c r="H60" i="8" s="1"/>
  <c r="F62" i="8" l="1"/>
  <c r="E61" i="8"/>
  <c r="H61" i="8" s="1"/>
  <c r="D62" i="8"/>
  <c r="E5" i="8"/>
  <c r="E6" i="8"/>
  <c r="H6" i="8" s="1"/>
  <c r="E7" i="8"/>
  <c r="H7" i="8" s="1"/>
  <c r="E8" i="8"/>
  <c r="H8" i="8" s="1"/>
  <c r="E9" i="8"/>
  <c r="H9" i="8" s="1"/>
  <c r="E10" i="8"/>
  <c r="H10" i="8" s="1"/>
  <c r="E11" i="8"/>
  <c r="H11" i="8" s="1"/>
  <c r="E12" i="8"/>
  <c r="H12" i="8" s="1"/>
  <c r="E13" i="8"/>
  <c r="H13" i="8" s="1"/>
  <c r="E14" i="8"/>
  <c r="H14" i="8" s="1"/>
  <c r="E15" i="8"/>
  <c r="H15" i="8" s="1"/>
  <c r="E16" i="8"/>
  <c r="H16" i="8" s="1"/>
  <c r="E17" i="8"/>
  <c r="H17" i="8" s="1"/>
  <c r="E18" i="8"/>
  <c r="H18" i="8" s="1"/>
  <c r="E19" i="8"/>
  <c r="H19" i="8" s="1"/>
  <c r="E20" i="8"/>
  <c r="H20" i="8" s="1"/>
  <c r="E21" i="8"/>
  <c r="H21" i="8" s="1"/>
  <c r="E22" i="8"/>
  <c r="H22" i="8" s="1"/>
  <c r="E23" i="8"/>
  <c r="H23" i="8" s="1"/>
  <c r="E24" i="8"/>
  <c r="H24" i="8" s="1"/>
  <c r="E25" i="8"/>
  <c r="H25" i="8" s="1"/>
  <c r="E26" i="8"/>
  <c r="H26" i="8" s="1"/>
  <c r="E27" i="8"/>
  <c r="H27" i="8" s="1"/>
  <c r="E28" i="8"/>
  <c r="H28" i="8" s="1"/>
  <c r="E29" i="8"/>
  <c r="H29" i="8" s="1"/>
  <c r="E30" i="8"/>
  <c r="H30" i="8" s="1"/>
  <c r="E31" i="8"/>
  <c r="H31" i="8" s="1"/>
  <c r="E32" i="8"/>
  <c r="H32" i="8" s="1"/>
  <c r="E33" i="8"/>
  <c r="H33" i="8" s="1"/>
  <c r="E34" i="8"/>
  <c r="H34" i="8" s="1"/>
  <c r="E35" i="8"/>
  <c r="H35" i="8" s="1"/>
  <c r="E36" i="8"/>
  <c r="H36" i="8" s="1"/>
  <c r="E37" i="8"/>
  <c r="H37" i="8" s="1"/>
  <c r="E38" i="8"/>
  <c r="H38" i="8" s="1"/>
  <c r="E39" i="8"/>
  <c r="H39" i="8" s="1"/>
  <c r="E40" i="8"/>
  <c r="H40" i="8" s="1"/>
  <c r="E41" i="8"/>
  <c r="H41" i="8" s="1"/>
  <c r="E42" i="8"/>
  <c r="H42" i="8" s="1"/>
  <c r="E43" i="8"/>
  <c r="H43" i="8" s="1"/>
  <c r="E44" i="8"/>
  <c r="H44" i="8" s="1"/>
  <c r="E45" i="8"/>
  <c r="H45" i="8" s="1"/>
  <c r="E46" i="8"/>
  <c r="H46" i="8" s="1"/>
  <c r="E47" i="8"/>
  <c r="H47" i="8" s="1"/>
  <c r="E48" i="8"/>
  <c r="H48" i="8" s="1"/>
  <c r="E49" i="8"/>
  <c r="H49" i="8" s="1"/>
  <c r="E50" i="8"/>
  <c r="H50" i="8" s="1"/>
  <c r="E51" i="8"/>
  <c r="H51" i="8" s="1"/>
  <c r="E52" i="8"/>
  <c r="H52" i="8" s="1"/>
  <c r="E53" i="8"/>
  <c r="H53" i="8" s="1"/>
  <c r="E54" i="8"/>
  <c r="H54" i="8" s="1"/>
  <c r="E55" i="8"/>
  <c r="H55" i="8" s="1"/>
  <c r="E56" i="8"/>
  <c r="H56" i="8" s="1"/>
  <c r="E57" i="8"/>
  <c r="H57" i="8" s="1"/>
  <c r="E58" i="8"/>
  <c r="H58" i="8" s="1"/>
  <c r="E59" i="8"/>
  <c r="H59" i="8" s="1"/>
  <c r="H5" i="8" l="1"/>
  <c r="F63" i="8"/>
  <c r="G62" i="8"/>
  <c r="D63" i="8"/>
  <c r="E63" i="8" s="1"/>
  <c r="H63" i="8" s="1"/>
  <c r="E62" i="8"/>
  <c r="H62" i="8" s="1"/>
  <c r="E64" i="8" l="1"/>
  <c r="G63" i="8"/>
  <c r="G7" i="8"/>
  <c r="G6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D4" i="7" l="1"/>
  <c r="D5" i="7" s="1"/>
  <c r="D6" i="7" l="1"/>
  <c r="D7" i="7" l="1"/>
  <c r="D8" i="7" l="1"/>
  <c r="D9" i="7" l="1"/>
  <c r="D10" i="7" l="1"/>
  <c r="D11" i="7" l="1"/>
  <c r="D12" i="7" l="1"/>
  <c r="D13" i="7" l="1"/>
  <c r="D14" i="7" l="1"/>
  <c r="D15" i="7" l="1"/>
  <c r="D16" i="7" l="1"/>
  <c r="D17" i="7" l="1"/>
  <c r="D18" i="7" l="1"/>
  <c r="D19" i="7" l="1"/>
  <c r="D20" i="7" l="1"/>
  <c r="D21" i="7" l="1"/>
  <c r="D22" i="7" l="1"/>
  <c r="D23" i="7" l="1"/>
  <c r="D24" i="7" l="1"/>
  <c r="D25" i="7" l="1"/>
  <c r="D26" i="7" l="1"/>
  <c r="D27" i="7" l="1"/>
  <c r="D28" i="7" l="1"/>
  <c r="D29" i="7" l="1"/>
  <c r="D30" i="7" l="1"/>
  <c r="D31" i="7" l="1"/>
  <c r="D32" i="7" l="1"/>
  <c r="D33" i="7" l="1"/>
  <c r="D34" i="7" l="1"/>
  <c r="D35" i="7" l="1"/>
  <c r="D36" i="7" l="1"/>
  <c r="D37" i="7" l="1"/>
  <c r="D38" i="7" l="1"/>
  <c r="D39" i="7" l="1"/>
  <c r="D40" i="7" l="1"/>
  <c r="D41" i="7" l="1"/>
  <c r="D42" i="7" l="1"/>
  <c r="D43" i="7" l="1"/>
  <c r="D44" i="7" l="1"/>
  <c r="D45" i="7" l="1"/>
  <c r="D46" i="7" l="1"/>
  <c r="D47" i="7" l="1"/>
  <c r="D48" i="7" l="1"/>
  <c r="D49" i="7" l="1"/>
  <c r="D50" i="7" l="1"/>
  <c r="D51" i="7" l="1"/>
  <c r="D52" i="7" l="1"/>
  <c r="D53" i="7" l="1"/>
  <c r="D54" i="7" l="1"/>
  <c r="D55" i="7" l="1"/>
  <c r="D56" i="7" l="1"/>
  <c r="D57" i="7" l="1"/>
  <c r="D58" i="7" l="1"/>
  <c r="D59" i="7" l="1"/>
  <c r="D60" i="7" l="1"/>
  <c r="D61" i="7" l="1"/>
  <c r="E60" i="7"/>
  <c r="E3" i="7" l="1"/>
  <c r="E61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</calcChain>
</file>

<file path=xl/sharedStrings.xml><?xml version="1.0" encoding="utf-8"?>
<sst xmlns="http://schemas.openxmlformats.org/spreadsheetml/2006/main" count="1445" uniqueCount="677">
  <si>
    <t>machine</t>
  </si>
  <si>
    <t>Changement flexible refroidissement scoop</t>
  </si>
  <si>
    <t>scoop</t>
  </si>
  <si>
    <t>coincement scoop</t>
  </si>
  <si>
    <t>L11</t>
  </si>
  <si>
    <t>Coincement du scoop</t>
  </si>
  <si>
    <t>Mauvaise fonctionnement de scoop</t>
  </si>
  <si>
    <t>Changement flexible refroidissement scop</t>
  </si>
  <si>
    <t>Coincement scoop: AEE</t>
  </si>
  <si>
    <t>L13</t>
  </si>
  <si>
    <t>Enverrage scoop</t>
  </si>
  <si>
    <t>Enverrage machine</t>
  </si>
  <si>
    <t>Serrage cuillére scoop</t>
  </si>
  <si>
    <t>Serrage de Scoop et redemarrage</t>
  </si>
  <si>
    <t>L21</t>
  </si>
  <si>
    <t>Manque l'eau de refroidissement sccop</t>
  </si>
  <si>
    <t>enverage scoop</t>
  </si>
  <si>
    <t>envirrage scoop</t>
  </si>
  <si>
    <t>L22</t>
  </si>
  <si>
    <t>Réglage ATC</t>
  </si>
  <si>
    <t>ATC</t>
  </si>
  <si>
    <t>Arret mise a l'arche</t>
  </si>
  <si>
    <t>Mise a l'arche</t>
  </si>
  <si>
    <t>AEE</t>
  </si>
  <si>
    <t>Section n°1</t>
  </si>
  <si>
    <t>Manque verti-flow Eb</t>
  </si>
  <si>
    <t>Section n°10</t>
  </si>
  <si>
    <t>verti-flow Eb</t>
  </si>
  <si>
    <t xml:space="preserve">Mauvaise fonctionnement moule </t>
  </si>
  <si>
    <t>Section n°2</t>
  </si>
  <si>
    <t>ouverture</t>
  </si>
  <si>
    <t>Mauvaise fonctionnement bras de transfert</t>
  </si>
  <si>
    <t>Section n°7</t>
  </si>
  <si>
    <t>bras de transfert</t>
  </si>
  <si>
    <t>verti-flow</t>
  </si>
  <si>
    <t>Probléme au niveau support entonnoir AEE</t>
  </si>
  <si>
    <t>Section n°5</t>
  </si>
  <si>
    <t>Manque de compression</t>
  </si>
  <si>
    <t>compression</t>
  </si>
  <si>
    <t>mauvaise fermeture</t>
  </si>
  <si>
    <t>Bouchage l'eau de ciseaux</t>
  </si>
  <si>
    <t>mécanisme ciseaux</t>
  </si>
  <si>
    <t>Coupure de courant</t>
  </si>
  <si>
    <t>Coincement bras de transfert</t>
  </si>
  <si>
    <t>Pour faciliter le travail</t>
  </si>
  <si>
    <t>Section n°6</t>
  </si>
  <si>
    <t>faciliter le travail</t>
  </si>
  <si>
    <t>Section n°8</t>
  </si>
  <si>
    <t>Arret tapis d'arche</t>
  </si>
  <si>
    <t>tapis d'arche</t>
  </si>
  <si>
    <t>Manque l'eau de ciseaux</t>
  </si>
  <si>
    <t>Changement bras take-out</t>
  </si>
  <si>
    <t>bras take-out</t>
  </si>
  <si>
    <t>Mauvaise fonctionnement bras take-out</t>
  </si>
  <si>
    <t>Fermeture de moule</t>
  </si>
  <si>
    <t>fermeture de moule</t>
  </si>
  <si>
    <t>Mauvaise fonctionnement de take-out</t>
  </si>
  <si>
    <t>Section n°9</t>
  </si>
  <si>
    <t>take-out</t>
  </si>
  <si>
    <t>Mauvaise fonctionnement poincon</t>
  </si>
  <si>
    <t>poincon</t>
  </si>
  <si>
    <t>mauvaise montée poincon</t>
  </si>
  <si>
    <t>Section n°3</t>
  </si>
  <si>
    <t>changement distributeur  compression</t>
  </si>
  <si>
    <t>distributeur</t>
  </si>
  <si>
    <t>Arret section 6</t>
  </si>
  <si>
    <t>Faciliter le travail</t>
  </si>
  <si>
    <t>changement support  gonflage</t>
  </si>
  <si>
    <t>gonflage</t>
  </si>
  <si>
    <t>Changement bras de transfert</t>
  </si>
  <si>
    <t>Section n°4</t>
  </si>
  <si>
    <t>Serrage console fin</t>
  </si>
  <si>
    <t>console</t>
  </si>
  <si>
    <t>Changement flexible tete de gonflage</t>
  </si>
  <si>
    <t>tete de gonflage</t>
  </si>
  <si>
    <t>Mauvaise percage</t>
  </si>
  <si>
    <t>percage</t>
  </si>
  <si>
    <t>changement vis de console</t>
  </si>
  <si>
    <t>Console endommage</t>
  </si>
  <si>
    <t>console eb</t>
  </si>
  <si>
    <t>Coincement ATC</t>
  </si>
  <si>
    <t>Centrage masellote</t>
  </si>
  <si>
    <t>Mécanisme ciseaux</t>
  </si>
  <si>
    <t>Changement les lammes ciseaux</t>
  </si>
  <si>
    <t>Changement cartouche poincon</t>
  </si>
  <si>
    <t>cartouche poincon</t>
  </si>
  <si>
    <t xml:space="preserve">Arret convoyeur machine + convoyeur mise a l'arche </t>
  </si>
  <si>
    <t>Mauvaise fermeture finisseur:Démontage plaque</t>
  </si>
  <si>
    <t>fermeture</t>
  </si>
  <si>
    <t>Changement les inserts eb</t>
  </si>
  <si>
    <t>insert</t>
  </si>
  <si>
    <t>mise a l'arche</t>
  </si>
  <si>
    <t>Manque de gonflage</t>
  </si>
  <si>
    <t>Variation mouvement support entonnoir</t>
  </si>
  <si>
    <t>support entonnoir</t>
  </si>
  <si>
    <t>Mauvaise fontionnement bras take-out</t>
  </si>
  <si>
    <t>Changement distributeur  poincon</t>
  </si>
  <si>
    <t>distributeur  poincon</t>
  </si>
  <si>
    <t>Changement support compression</t>
  </si>
  <si>
    <t>support compression</t>
  </si>
  <si>
    <t xml:space="preserve">Mauvaise fonctionnement de plongeur    </t>
  </si>
  <si>
    <t>plongeur</t>
  </si>
  <si>
    <t>Changement rippeur</t>
  </si>
  <si>
    <t>rippeur</t>
  </si>
  <si>
    <t>Coincement rippeur</t>
  </si>
  <si>
    <t>Manque verti-flow</t>
  </si>
  <si>
    <t>changement bras de transfert</t>
  </si>
  <si>
    <t>bras transfert</t>
  </si>
  <si>
    <t>Changement tuyau d'air</t>
  </si>
  <si>
    <t>tuyau d'air</t>
  </si>
  <si>
    <t>Changement flexible de gonflage</t>
  </si>
  <si>
    <t>mise a l'arche: AEE</t>
  </si>
  <si>
    <t>Probléme fermeture de moule</t>
  </si>
  <si>
    <t>Coincement cartouche poincon</t>
  </si>
  <si>
    <t>cartouche</t>
  </si>
  <si>
    <t>Manque verti-flow finisseur</t>
  </si>
  <si>
    <t>Changement distributeur de percage</t>
  </si>
  <si>
    <t>distributeur de percage</t>
  </si>
  <si>
    <t>flexible de gonflage</t>
  </si>
  <si>
    <t xml:space="preserve">flexible gonflage endommage </t>
  </si>
  <si>
    <t>flexible gonfalge</t>
  </si>
  <si>
    <t>PDF</t>
  </si>
  <si>
    <t>mauvaise montee entonnoir</t>
  </si>
  <si>
    <t>entonnoir</t>
  </si>
  <si>
    <t>changement bras transfert</t>
  </si>
  <si>
    <t>Arret tapis mise a l'arche</t>
  </si>
  <si>
    <t>morceau de refractaire</t>
  </si>
  <si>
    <t>pincettes</t>
  </si>
  <si>
    <t>pincette</t>
  </si>
  <si>
    <t>facilliter le travail</t>
  </si>
  <si>
    <t>coincement entonnoir</t>
  </si>
  <si>
    <t>Mauvaise desce,te support entonnoir</t>
  </si>
  <si>
    <t>MAUVAISE FERMETURE MOULE</t>
  </si>
  <si>
    <t>fermeture fin</t>
  </si>
  <si>
    <t>Changement des lames ciseaux</t>
  </si>
  <si>
    <t>mauvaise monte noyau</t>
  </si>
  <si>
    <t>noyau</t>
  </si>
  <si>
    <t>changement distributeur fond compression</t>
  </si>
  <si>
    <t>distibuteur fond compression</t>
  </si>
  <si>
    <t>changement support gonflage</t>
  </si>
  <si>
    <t>support gonflage</t>
  </si>
  <si>
    <t>Réglage bras de take-out</t>
  </si>
  <si>
    <t>chaangement flexible support gonflage</t>
  </si>
  <si>
    <t>flexible support gonflage</t>
  </si>
  <si>
    <t>Manque pression de support gonflage</t>
  </si>
  <si>
    <t>support de gonflage</t>
  </si>
  <si>
    <t>manque l'eau de ciseaux</t>
  </si>
  <si>
    <t>nettoyage rondelle</t>
  </si>
  <si>
    <t>rondelle</t>
  </si>
  <si>
    <t>Réglage plaque d'attente</t>
  </si>
  <si>
    <t>plaque d'attente</t>
  </si>
  <si>
    <t>changement bras de take-out</t>
  </si>
  <si>
    <t>changement distributeur boite a valve</t>
  </si>
  <si>
    <t>distributeur boite a valve</t>
  </si>
  <si>
    <t>changement les insert</t>
  </si>
  <si>
    <t>manque verti-flow</t>
  </si>
  <si>
    <t>chaangement  support tete  gonflage</t>
  </si>
  <si>
    <t>support tete gonflage</t>
  </si>
  <si>
    <t>changement boite a bouton</t>
  </si>
  <si>
    <t>boite a bouton</t>
  </si>
  <si>
    <t>verti-flow fin</t>
  </si>
  <si>
    <t>mauvaise percage</t>
  </si>
  <si>
    <t>réglage niveau support d'entonnoir</t>
  </si>
  <si>
    <t>réglage support entonnoir</t>
  </si>
  <si>
    <t>coincement fermeture de moule fin</t>
  </si>
  <si>
    <t>mauvaise monte poincon</t>
  </si>
  <si>
    <t>changement les lames ciseaux</t>
  </si>
  <si>
    <t>mauvaise fonctionnement rippeur</t>
  </si>
  <si>
    <t>changement tapis convoyeur mise a l'arche</t>
  </si>
  <si>
    <t>Convoyeur mise a l'arche</t>
  </si>
  <si>
    <t>tapis convoyeur mise a l'arche</t>
  </si>
  <si>
    <t>CHANGEMENT TABLEAU DE COMMANDE</t>
  </si>
  <si>
    <t>changement plaque finisseur</t>
  </si>
  <si>
    <t>plaque finisseur</t>
  </si>
  <si>
    <t>manque de compression</t>
  </si>
  <si>
    <t>convoyeur machine</t>
  </si>
  <si>
    <t>mauvaise fonctionnement poincon</t>
  </si>
  <si>
    <t>Date</t>
  </si>
  <si>
    <t>Problème</t>
  </si>
  <si>
    <t>Équipement/N° section</t>
  </si>
  <si>
    <t>Famille</t>
  </si>
  <si>
    <t>Temps d'arrêt (min)</t>
  </si>
  <si>
    <t xml:space="preserve">equipement </t>
  </si>
  <si>
    <t>temps d'arret total (min)</t>
  </si>
  <si>
    <t>cumul</t>
  </si>
  <si>
    <t>% cumul</t>
  </si>
  <si>
    <t>les arrets des equipements de ligne 22</t>
  </si>
  <si>
    <t>rang</t>
  </si>
  <si>
    <t>%rang</t>
  </si>
  <si>
    <t>classe</t>
  </si>
  <si>
    <t>GINI</t>
  </si>
  <si>
    <t>MTBF(min)</t>
  </si>
  <si>
    <t>MTTR(min)</t>
  </si>
  <si>
    <t>D%</t>
  </si>
  <si>
    <t xml:space="preserve">fonction </t>
  </si>
  <si>
    <t xml:space="preserve">actions </t>
  </si>
  <si>
    <t>composant</t>
  </si>
  <si>
    <t>modes de défaillance</t>
  </si>
  <si>
    <t>cause de  défaillance</t>
  </si>
  <si>
    <t>Effet de  défaillance</t>
  </si>
  <si>
    <t>gravité</t>
  </si>
  <si>
    <t xml:space="preserve"> fréquence</t>
  </si>
  <si>
    <t>détectabilité</t>
  </si>
  <si>
    <t xml:space="preserve"> indice de criticité</t>
  </si>
  <si>
    <t xml:space="preserve"> criticité</t>
  </si>
  <si>
    <t xml:space="preserve">AMDE ÉQUIPEMENT : Analyse des modes de défaillance, de leurs effets et de leur criticité </t>
  </si>
  <si>
    <t>JOINT</t>
  </si>
  <si>
    <t>Déformation ou rupture</t>
  </si>
  <si>
    <t>Fuite d'huile</t>
  </si>
  <si>
    <t>Usure des joints</t>
  </si>
  <si>
    <t>Conditions environnementales extrêmes (température, pres- sion)</t>
  </si>
  <si>
    <t>Mauvaise installation</t>
  </si>
  <si>
    <t>Surcharge mécanique</t>
  </si>
  <si>
    <t xml:space="preserve">
Assure l'étanchéité entre différentes pièces pour éviter les fuites d'huile et poussieres. </t>
  </si>
  <si>
    <t>Vieillissement du matériau(dégrade)</t>
  </si>
  <si>
    <t xml:space="preserve">Arrêt du mécanisme </t>
  </si>
  <si>
    <t>Perte de lubrification</t>
  </si>
  <si>
    <t>Mauvais fonctionnement du mécanisme</t>
  </si>
  <si>
    <t>perte de lubrification</t>
  </si>
  <si>
    <t>Perte de l'étanchéité</t>
  </si>
  <si>
    <t>Arrêt du mécanisme</t>
  </si>
  <si>
    <t xml:space="preserve">deformation </t>
  </si>
  <si>
    <t xml:space="preserve">usure </t>
  </si>
  <si>
    <t>Grippage ou blocage</t>
  </si>
  <si>
    <t>Jeu excessif</t>
  </si>
  <si>
    <t>Manque lubrification, contamination( impuretés ), surcharge</t>
  </si>
  <si>
    <t>Charge excessive, contamination, lubrification insuffisante</t>
  </si>
  <si>
    <t>Vibration, bruit, perte précision</t>
  </si>
  <si>
    <t>Montage incorrect, usure, dilatation thermique</t>
  </si>
  <si>
    <t>Vibration, bruit, fatigue le vis/pignon</t>
  </si>
  <si>
    <t>dilatation thermique,chocs,surcharge</t>
  </si>
  <si>
    <t xml:space="preserve">rupture/deformation </t>
  </si>
  <si>
    <t>Arrêt du mécanisme – usure pignon/vis</t>
  </si>
  <si>
    <t>vis à billes(BALL SCREW)</t>
  </si>
  <si>
    <t>Transformer le mouvement rotatif en mouvement linéaire avec faible friction et haute précision(Transmission de puissance)</t>
  </si>
  <si>
    <t>Usure des billes ou du filetage</t>
  </si>
  <si>
    <t>Charge élevée, lubrification insuffisante, contamination</t>
  </si>
  <si>
    <t>Perte de précision</t>
  </si>
  <si>
    <t>Blocage / grippage</t>
  </si>
  <si>
    <t>Lubrification insuffisante</t>
  </si>
  <si>
    <t>Arrêt du mécanisme, surcharge moteur</t>
  </si>
  <si>
    <t>Déformation filet ou vis</t>
  </si>
  <si>
    <t>Vibration, perte précision, fatigue</t>
  </si>
  <si>
    <t>Surcharge, défaut matériau, montage incorrect,dilatation thermique</t>
  </si>
  <si>
    <t>Usure, montage incorrect, dilatation thermique</t>
  </si>
  <si>
    <t>Mauvaise positionnement</t>
  </si>
  <si>
    <t>roulement à aiguilles</t>
  </si>
  <si>
    <t>Roulement à une rangée de billes à contact radial</t>
  </si>
  <si>
    <t>Guidage en rotation d’un pignon, capable de supporter des charges radiales importantes tout en ayant un encombrement relativement réduit.</t>
  </si>
  <si>
    <t>guidage en rotation de vis (supporter des charges radiales et axiales relativements importants )</t>
  </si>
  <si>
    <t xml:space="preserve">CIRCLIP </t>
  </si>
  <si>
    <t>Fixe les composants en place tout en permettant un mouvement limité</t>
  </si>
  <si>
    <t xml:space="preserve">
Déformation 
ou rupture </t>
  </si>
  <si>
    <t>Perte de fixation des composants</t>
  </si>
  <si>
    <t xml:space="preserve">Risque de dysfonctionnement du mécanisme </t>
  </si>
  <si>
    <t>coussinet</t>
  </si>
  <si>
    <t>GOUPILLE ELAS- 
TIQUE</t>
  </si>
  <si>
    <t xml:space="preserve">Déformation Plastique </t>
  </si>
  <si>
    <t>Contraintes mécaniques excessives</t>
  </si>
  <si>
    <t>Perte de capacité de maintien des positions</t>
  </si>
  <si>
    <t>Supporter un arbre en rotation ou oscillation, assurer le guidage et réduire le frottement.</t>
  </si>
  <si>
    <t>Usure excessive</t>
  </si>
  <si>
    <t>Lubrification insuffisante, contamination, matériau inadapté</t>
  </si>
  <si>
    <t>Jeu augmenté, vibration, perte alignement</t>
  </si>
  <si>
    <t>Rupture du coussinet</t>
  </si>
  <si>
    <t xml:space="preserve">Surcharge, défaut matériau, choc, manque de lubrification </t>
  </si>
  <si>
    <t>Blocage du chariot à écrou à billes (ball nut carriage) et arrêt du mécanisme</t>
  </si>
  <si>
    <t>Déformation</t>
  </si>
  <si>
    <t>Surcharge, dilatation thermique, défaut montage</t>
  </si>
  <si>
    <t>Mauvais alignement, échauffement, vibration</t>
  </si>
  <si>
    <t xml:space="preserve">ecrou encouche </t>
  </si>
  <si>
    <t>Fissuration par fatigue</t>
  </si>
  <si>
    <t>Cycles vibratoires</t>
  </si>
  <si>
    <t>perte de serrage</t>
  </si>
  <si>
    <t>Assurer le serrage et le maintien d’un assemblage vissé, tout en permettant un verrouillage mécanique pour éviter le desserrage accidentel.</t>
  </si>
  <si>
    <t xml:space="preserve">
Rondelle </t>
  </si>
  <si>
    <t xml:space="preserve">Distribue la charge des vis ou des écrous sur une surface plus large, réduisant ainsi le risque de dommages aux surfaces et de desserrage des fixations en raison des vibrations. </t>
  </si>
  <si>
    <t>Usure</t>
  </si>
  <si>
    <t>Frottement constant avec les surfaces en contact</t>
  </si>
  <si>
    <t xml:space="preserve">Vibrations répétées </t>
  </si>
  <si>
    <t xml:space="preserve">
Détachement des fixations </t>
  </si>
  <si>
    <t>Fracture</t>
  </si>
  <si>
    <t>Surcharge</t>
  </si>
  <si>
    <t xml:space="preserve">Risque de défaillance de 
l'assemblage </t>
  </si>
  <si>
    <t>ENTRETOISE</t>
  </si>
  <si>
    <t>Sert de pièce de positionnement essentielle dans un mécanisme, assurant un écartement précis et stable entre deux composants adjacents.</t>
  </si>
  <si>
    <t>Charges excessives</t>
  </si>
  <si>
    <t>Augmentation des jeux mécaniques</t>
  </si>
  <si>
    <t>Perte de dimension précise</t>
  </si>
  <si>
    <t xml:space="preserve">Corrosion </t>
  </si>
  <si>
    <t>Exposition à l'humidité</t>
  </si>
  <si>
    <t xml:space="preserve">Diminution de la résistance </t>
  </si>
  <si>
    <t xml:space="preserve">Vis </t>
  </si>
  <si>
    <t xml:space="preserve">Utilisée pour fixer et assembler les différents composants du mécanisme. Elle est cruciale pour maintenir les pièces ensemble et garantir leur bon fonctionnement. </t>
  </si>
  <si>
    <t>Surcharge, mauvaise qualité du matériau, installation incorrecte.</t>
  </si>
  <si>
    <t>Fixation instable, dé- faillance des compo- sants assemblés, sécu- rité compromise.</t>
  </si>
  <si>
    <t>Défaillance du filetage</t>
  </si>
  <si>
    <t xml:space="preserve"> 
Usure, corrosion, mauvais serrage.</t>
  </si>
  <si>
    <t>Connexion lâche, défaillance de la fixation, risque de détachement.</t>
  </si>
  <si>
    <t>ecrou</t>
  </si>
  <si>
    <t>Assurer le serrage et le maintien d’un assemblage vissé</t>
  </si>
  <si>
    <t>Desserrage</t>
  </si>
  <si>
    <t>Vibrations</t>
  </si>
  <si>
    <t>Jeu, risque de rupture de l’assemblage,bruit</t>
  </si>
  <si>
    <t>Rupture</t>
  </si>
  <si>
    <t>Surcharge mécanique, matériau défectueux, mauvais dimensionnement</t>
  </si>
  <si>
    <t>Arrêt immédiat mécanisme, chute de pièces, accident</t>
  </si>
  <si>
    <t>Grippage</t>
  </si>
  <si>
    <t>corrosion, couple excessif</t>
  </si>
  <si>
    <t>Blocage de la maintenance, risque de casse au démontage</t>
  </si>
  <si>
    <t>Galet de came excentrique</t>
  </si>
  <si>
    <t>assurer un guidage précis, de réduire les frottements, et de supporter des charges importantes</t>
  </si>
  <si>
    <t>Défaut de graissage, échauffement, surcharge</t>
  </si>
  <si>
    <t>Blocage du mécanisme,bruit</t>
  </si>
  <si>
    <t>Rupture du roulement interne</t>
  </si>
  <si>
    <t>Fatigue du matériau, surcharges répétées, défaut de montage</t>
  </si>
  <si>
    <t>Arrêt complet, perte de fonction, risque casse chaîne cinématique</t>
  </si>
  <si>
    <t>Mauvaise lubrification, charges excessives</t>
  </si>
  <si>
    <t>Jeu, perte de précision du mouvement, vibrations</t>
  </si>
  <si>
    <t xml:space="preserve">clavette </t>
  </si>
  <si>
    <t>Transmettre le couple</t>
  </si>
  <si>
    <t>surcharge</t>
  </si>
  <si>
    <t>surcharge,mauvais dimensionnement</t>
  </si>
  <si>
    <t>concentration des contraintes</t>
  </si>
  <si>
    <t>Cisaillement de la clavette(rupture)</t>
  </si>
  <si>
    <t>Arbre de guidage</t>
  </si>
  <si>
    <t>Guider en translation</t>
  </si>
  <si>
    <t>Usure de piste</t>
  </si>
  <si>
    <t>lubrification absente</t>
  </si>
  <si>
    <t>perte de précision, vibrations</t>
  </si>
  <si>
    <t>Porter et guider le galet</t>
  </si>
  <si>
    <t>Arbre de galet suiveur</t>
  </si>
  <si>
    <t>Lame de flexion</t>
  </si>
  <si>
    <t xml:space="preserve">Fissuration </t>
  </si>
  <si>
    <t>Efforts excessifs</t>
  </si>
  <si>
    <t>Perte de connexion entre deux corps</t>
  </si>
  <si>
    <t>Chariot(BALL NUT CARRIAGE)</t>
  </si>
  <si>
    <t xml:space="preserve">surcharges </t>
  </si>
  <si>
    <t>Perte de précision, arrêt du mécanisme</t>
  </si>
  <si>
    <t>Porter de la vis à billes</t>
  </si>
  <si>
    <t>Transmettre un couple entre deux arbres(moteur/vis )</t>
  </si>
  <si>
    <t>Accouplement</t>
  </si>
  <si>
    <t>Glissement / desserrage</t>
  </si>
  <si>
    <t>Couple dépassé, montage incorrect, filet/clé mal adapté, absence freinage</t>
  </si>
  <si>
    <t>Perte immédiate de transmission, à-coups, arrêt production</t>
  </si>
  <si>
    <t>Désalignement</t>
  </si>
  <si>
    <t>Montage non aligné</t>
  </si>
  <si>
    <t>vibration, perte efficacité,usure</t>
  </si>
  <si>
    <t>Surcharge de choc, fatigue cyclique, défaut matière</t>
  </si>
  <si>
    <t xml:space="preserve">risque sécurité,Arrêt la production </t>
  </si>
  <si>
    <t>pignon</t>
  </si>
  <si>
    <t>Usure des dents</t>
  </si>
  <si>
    <t>Lubrification insuffisante, contamination, lubrifiant inadapté</t>
  </si>
  <si>
    <t>Jeu, perte précision, bruit</t>
  </si>
  <si>
    <t>Déformation plastique</t>
  </si>
  <si>
    <t>Surcharges prolongées, lubrification absente</t>
  </si>
  <si>
    <t>Crémaillère</t>
  </si>
  <si>
    <t>Usure des flancs de dent</t>
  </si>
  <si>
    <t>Lubrification insuffisante,</t>
  </si>
  <si>
    <t>perte de précision,jeu</t>
  </si>
  <si>
    <t>Plaque de roulement</t>
  </si>
  <si>
    <t>Plaque de roulement(bearing plate)</t>
  </si>
  <si>
    <t xml:space="preserve">Arrêter mécaniquement le roulement en déplacement horizontal </t>
  </si>
  <si>
    <t>Patin de réglage</t>
  </si>
  <si>
    <t>permettre un réglage précis et reproductible de la position de Crémaillère</t>
  </si>
  <si>
    <t xml:space="preserve">milieu humide </t>
  </si>
  <si>
    <t>déplacement axial</t>
  </si>
  <si>
    <t>jeu entre patin et Crémaillère</t>
  </si>
  <si>
    <t xml:space="preserve">mauvias serrage </t>
  </si>
  <si>
    <t>Perte de précision, jeu entre la crémaillère et le pignon</t>
  </si>
  <si>
    <t xml:space="preserve">Scoop holder to gear adapter </t>
  </si>
  <si>
    <t>Maintenir le pignion et upper scoop holder</t>
  </si>
  <si>
    <t xml:space="preserve">deformation /fissuration </t>
  </si>
  <si>
    <t>upper scoop holder</t>
  </si>
  <si>
    <t>Maintenir le Scoop holder to gear adapter et upper scoop holder</t>
  </si>
  <si>
    <t>deformation /fissuration</t>
  </si>
  <si>
    <t>cuillère(center reject trough )</t>
  </si>
  <si>
    <t>permettre de guider la goutte de verre fondu (paraison )</t>
  </si>
  <si>
    <t>Manque d’eau pour le refroidissement</t>
  </si>
  <si>
    <t>Mauvaise circulation de la goutte</t>
  </si>
  <si>
    <t>Mauvaise synchronisation entre la goutte et la section</t>
  </si>
  <si>
    <t xml:space="preserve">reference visuel </t>
  </si>
  <si>
    <t>perte de transmission de puissance</t>
  </si>
  <si>
    <t xml:space="preserve">Sert de support ou de base pour d'autres composants, assurant leur stabilité et leur positionnement correct dans le mécanisme.  </t>
  </si>
  <si>
    <t xml:space="preserve">Exposition à des environne- 
ments humides ou corrosifs </t>
  </si>
  <si>
    <t xml:space="preserve">Dysfonctionnement </t>
  </si>
  <si>
    <t>Ressources Nécessaires</t>
  </si>
  <si>
    <t xml:space="preserve">Responsable </t>
  </si>
  <si>
    <t>Technicien de 
maintenance</t>
  </si>
  <si>
    <t>Mettre en place un programme de maintenance préventive pour remplacer les joints usés à 
intervalles réguliers.</t>
  </si>
  <si>
    <t xml:space="preserve">Joints de rechange, outils de mainte- 
nance </t>
  </si>
  <si>
    <t>Utiliser des joints résistants aux conditions extrêmes(temperature,pression)</t>
  </si>
  <si>
    <t xml:space="preserve">Joints spécialisés </t>
  </si>
  <si>
    <t>Former le personnel sur les procédures correctes d'installation</t>
  </si>
  <si>
    <t xml:space="preserve">Programmes de formation </t>
  </si>
  <si>
    <t>Établir des limites de charge et des protocoles de sécurité pour éviter les surcharges.</t>
  </si>
  <si>
    <t xml:space="preserve">Documentation des protocoles </t>
  </si>
  <si>
    <t>Mettre en place un calendrier de remplacement des joints en fonction de leur durée de vie 
prévue.</t>
  </si>
  <si>
    <t xml:space="preserve">Joints de rechange </t>
  </si>
  <si>
    <t>Vérification que le mécanisme fonctionne dans les conditions constructeur (charge, vitesse, lubrification)</t>
  </si>
  <si>
    <t>Documentation constructeur pour tolérances et charge admissible</t>
  </si>
  <si>
    <t>Lubrification régulière avec graisse haute température (1 mois) et changement préventif tous les 6 mois</t>
  </si>
  <si>
    <t>lubrification haut qualité</t>
  </si>
  <si>
    <t>Former le personnel au montage correct du roulement (alignement, couple, lubrification)</t>
  </si>
  <si>
    <t>Supports de formation / procédures</t>
  </si>
  <si>
    <t>Inspection visuelle des filets et des billes, remplacement préventif en cas de traces d’usure, formation du personnel au montage correct et à la lubrification, vérification de l’efficacité de la lubrification</t>
  </si>
  <si>
    <t>Graisse/huile spécifique
Roulements et vis de rechange
Outils de maintenance, instruments de mesure</t>
  </si>
  <si>
    <t>Contrôle de l’alignement de la vis et de l’écrou
- Vérification propreté du circuit (pas de particules ou poussières)
- Lubrification régulière
- Formation au montage et manipulation correcte</t>
  </si>
  <si>
    <t>Lubrifiant adapté
- Nettoyage / soufflette
- Instruments de contrôle alignement</t>
  </si>
  <si>
    <t>Vérification que la charge appliquée ne dépasse pas les spécifications du fabricant
- Contrôle que la vis fonctionne en conditions constructeur
- Remplacement immédiat si déformation constatée</t>
  </si>
  <si>
    <t>Vis / écrou de rechange
- Instruments de mesure (comparateur, micromètre)
- Documentation constructeur</t>
  </si>
  <si>
    <t>Contrôle périodique du jeu axial et radial</t>
  </si>
  <si>
    <t>Instruments de mesure</t>
  </si>
  <si>
    <t>Analyser les charges et forces auxquelles le circlip est soumis pour s'assurer qu'elles sont dans 
les limites spécifiées.</t>
  </si>
  <si>
    <t>Documentation des protocoles</t>
  </si>
  <si>
    <t xml:space="preserve">Organiser des sessions de formation pour les techniciens sur les techniques correctes d'installation </t>
  </si>
  <si>
    <t>Formation personnel</t>
  </si>
  <si>
    <t>Corrosion</t>
  </si>
  <si>
    <t xml:space="preserve">Exposition à des environne- 
ments corrosifs, manque de 
protection contre l'humidité </t>
  </si>
  <si>
    <t>Risque de défaillance critique</t>
  </si>
  <si>
    <t>Affaiblissement de la structure / difficulté de positionnement</t>
  </si>
  <si>
    <t xml:space="preserve">Assurer la position relative de deux pièces/Maintient les pièces en place en s’adaptant aux variations de position et de mouvement. </t>
  </si>
  <si>
    <t xml:space="preserve">Établir un calendrier pour surveiller l'état des goupilles et les remplacer avant qu'une défaillance critique ne se produise.                                                                               </t>
  </si>
  <si>
    <t>Calendrier de surveillance</t>
  </si>
  <si>
    <t xml:space="preserve">Mettre en place un programme d'inspection pour détecter les signes de corrosion et intervenir avant que la structure ne soit affaiblie. </t>
  </si>
  <si>
    <t>Programme d'inspection</t>
  </si>
  <si>
    <t>Lubrification régulière,choix matériau résistant</t>
  </si>
  <si>
    <t>Dimensionnement adapté, contrôle montage, limitation surcharge</t>
  </si>
  <si>
    <t>Instruments de mesure, documents du constructeur</t>
  </si>
  <si>
    <t>Respect des couples et charges maximales/Formation du personnel à la manipulation et montage correct</t>
  </si>
  <si>
    <t>Instruments de Contrôle/ Documentation constructeur</t>
  </si>
  <si>
    <t xml:space="preserve">Installer des rondelles fabriquées avec des matériaux plus résistants à l'usure. </t>
  </si>
  <si>
    <t xml:space="preserve"> 
Utiliser des techniques de fixation qui minimisent les vibrations, telles que les écrous autoblo- 
quants ou les produits de fixation anti vibrations. </t>
  </si>
  <si>
    <t>Matériaux résistants à l'usure</t>
  </si>
  <si>
    <t xml:space="preserve">Ecrous autobloquants </t>
  </si>
  <si>
    <t>Vérifier les spécifications de charge des rondelles et ajuster les charges appliquées pour éviter la surcharge.</t>
  </si>
  <si>
    <t>Programme de vérification</t>
  </si>
  <si>
    <t>Vérifier et ajuster les charges appliquées pour s'assurer qu'elles restent dans les limites spéci- fiées pour l'entretoise.</t>
  </si>
  <si>
    <t>Effectuer des contrôles réguliers des dimensions des entretoises pour détecter toute déviation et remplacer celles qui ne sont plus dans les tolérances spécifiées.</t>
  </si>
  <si>
    <t xml:space="preserve">S'assurer que le mécanisme est correctement scellé pour éviter l'exposition des entretoises à l'humidité. </t>
  </si>
  <si>
    <t xml:space="preserve">Programme de vérification </t>
  </si>
  <si>
    <t>Vérification régulière du couple de serrage pour s'assurer que les vis ne sont ni trop serrées ni in- suffisamment serrées, ce qui peut entraîner une déformation sous charge.</t>
  </si>
  <si>
    <t xml:space="preserve">Nettoyage et lubrification régulière des filets avant l'assemblage pour éviter le grippage et l'usure prématurée, ce qui peut entraîner une défaillance du filetage. </t>
  </si>
  <si>
    <t>Lubrifiant pour filetage</t>
  </si>
  <si>
    <t>Contrôle du couple de serrage au montage avec clé dynamométrique</t>
  </si>
  <si>
    <t>Clé dynamométrique</t>
  </si>
  <si>
    <t>Vérification que la charge appliquée est dans les limites constructeur(&lt;Re/s)</t>
  </si>
  <si>
    <t>Lubrification régulière avec huile ou graisse adaptée</t>
  </si>
  <si>
    <t>Lubrifiant</t>
  </si>
  <si>
    <t>Calcul d’ingénierie</t>
  </si>
  <si>
    <t>Vérification que la charge appliquée ne dépasse pas les spécifications</t>
  </si>
  <si>
    <t>Inspection visuelle et contrôle dimensionnel du galet/Remplacement préventif si trace d’usure</t>
  </si>
  <si>
    <t>Documentation constructeur</t>
  </si>
  <si>
    <t>Clavettes renforcées si nécessaire
Instruments de contrôle (comparateur, pied à coulisse)
Documentation constructeur</t>
  </si>
  <si>
    <t>Vérification que la charge appliquée ne dépasse pas les spécifications(Re/s)</t>
  </si>
  <si>
    <t>lubrifiant</t>
  </si>
  <si>
    <t>Assurer une lubrification régulière et suffisante</t>
  </si>
  <si>
    <t>Instruments de contrôle</t>
  </si>
  <si>
    <t>. Vérification que la charge appliquée ne dépasse pas les spécifications(Re/s).</t>
  </si>
  <si>
    <t>Vérifier la géométrie des arbres et accouplements (contrôle alignement au comparateur)/Former le monteur à l’alignement correct</t>
  </si>
  <si>
    <t>Outils de contrôle (comparateur, règle, laser d’alignement), cales</t>
  </si>
  <si>
    <t>accouplement avec vis de serrage +bagues de serrage</t>
  </si>
  <si>
    <t>Utiliser un accouplement avec vis de serrage /ajouter des bagues de serrage pour éviter le déplacement.</t>
  </si>
  <si>
    <t>Analyse surcharge/choc • Vérifier couple maxi et installer limiteur de couple.• Remplacement immédiat</t>
  </si>
  <si>
    <t>Accouplement de rechange, clé dynamométrique, limiteur de couple</t>
  </si>
  <si>
    <t>Vérifier le jeu entre pignon et crémaillère/Assurer une lubrification régulière (graisse ou huile adaptée)/Remplacer le pignon en cas d’usure excessive</t>
  </si>
  <si>
    <t>Clés de démontage, lubrifiant, pignon de rechange</t>
  </si>
  <si>
    <t>Éviter les surcharges par contrôle du couple moteur/Vérifier état des dents après incident</t>
  </si>
  <si>
    <t>capteur de couple, inspection visuelle</t>
  </si>
  <si>
    <t>Clés de démontage, lubrifiant,Crémaillèrede rechange</t>
  </si>
  <si>
    <t>Installer des protections ou des revêtements anticorrosion/Choisir un matériau inoxydable ou traité (acier inox)</t>
  </si>
  <si>
    <t>plaque acier inox/ revêtements anticorrosion</t>
  </si>
  <si>
    <t>Vérifier régulièrement le jeu entre patin et crémaillère/Contrôler et assurer le serrage avec clé dynamométrique</t>
  </si>
  <si>
    <t xml:space="preserve"> clé dynamométrique/Programme d'inspection</t>
  </si>
  <si>
    <t>Vérifier couple appliqué et éviter les surcharges
- Utiliser matériaux renforcés (acier traité, alu renforcé)
- Contrôler périodiquement par inspection visuelle ou ressuage</t>
  </si>
  <si>
    <t>Vérifier et assurer le débit d’eau de refroidissement
- Installer capteur de débit ou alarme basse pression
- Nettoyer régulièrement le circuit de refroidissement</t>
  </si>
  <si>
    <t>Programme d'inspection/Instruments de mesure</t>
  </si>
  <si>
    <t>Distributeur de paraison servo-contrôlé(Scoop)</t>
  </si>
  <si>
    <t>Réalisé Par:HAMZA BABSAAID</t>
  </si>
  <si>
    <t>totale</t>
  </si>
  <si>
    <t>Y</t>
  </si>
  <si>
    <t>QTY</t>
  </si>
  <si>
    <t>535-35-1</t>
  </si>
  <si>
    <t>Ensemble carter principal</t>
  </si>
  <si>
    <t>535-1110</t>
  </si>
  <si>
    <t>Couvercle de carter</t>
  </si>
  <si>
    <t>535-1100</t>
  </si>
  <si>
    <t>Carter de butée</t>
  </si>
  <si>
    <t>535-1166</t>
  </si>
  <si>
    <t>Entretoise de butée</t>
  </si>
  <si>
    <t>535-1037</t>
  </si>
  <si>
    <t>Amortisseur</t>
  </si>
  <si>
    <t>535-1198</t>
  </si>
  <si>
    <t>Vis de butée</t>
  </si>
  <si>
    <t>535-1144</t>
  </si>
  <si>
    <t>Plaque d’adaptation pour vérin</t>
  </si>
  <si>
    <t>2260-23</t>
  </si>
  <si>
    <t>Bouchon fileté court à six pans creux 1/4"</t>
  </si>
  <si>
    <t>1180-1870</t>
  </si>
  <si>
    <t>Écrou de blocage hexagonal 1-8 UNC</t>
  </si>
  <si>
    <t>2260-53</t>
  </si>
  <si>
    <t>Bouchon fileté hexagonal à six pans creux 1/2 NPT</t>
  </si>
  <si>
    <t>2640-180</t>
  </si>
  <si>
    <t>Vis à tête cylindrique creuse 1/4-20 UNC x 3/4"</t>
  </si>
  <si>
    <t>Vis à tête cylindrique creuse 1/4-20 UNC x 3/4" (doublon)</t>
  </si>
  <si>
    <t>2260-25</t>
  </si>
  <si>
    <t>Bouchon carré fileté 1/4"</t>
  </si>
  <si>
    <t>2640-92</t>
  </si>
  <si>
    <t>Vis à tête bombée #10-32 UNF x 3/8"</t>
  </si>
  <si>
    <t>2080-522</t>
  </si>
  <si>
    <t>Goupille cylindrique à six pans creux 1/4" x 1/2" (dowel pin)</t>
  </si>
  <si>
    <t>1485-132</t>
  </si>
  <si>
    <t>Vérin pneumatique Bimba</t>
  </si>
  <si>
    <t>535-1141</t>
  </si>
  <si>
    <t>Plaque de support</t>
  </si>
  <si>
    <t>2640-131</t>
  </si>
  <si>
    <t>Vis à tête fraisée 1/4-20 UNC x 1/2"</t>
  </si>
  <si>
    <t>2640-590</t>
  </si>
  <si>
    <t>Vis à tête cylindrique creuse 3/8-16 UNC x 3/4"</t>
  </si>
  <si>
    <t>3360-1142</t>
  </si>
  <si>
    <t>Rondelle</t>
  </si>
  <si>
    <t>2640-210</t>
  </si>
  <si>
    <t>Vis à tête cylindrique creuse 1/4-20 UNC x 2"</t>
  </si>
  <si>
    <t>2080-563</t>
  </si>
  <si>
    <t>Goupille losange (diamond pin)</t>
  </si>
  <si>
    <t>2660-160</t>
  </si>
  <si>
    <t>Vis à tête hexagonale 1/4-20 UNC x 3/4"</t>
  </si>
  <si>
    <t>4426-14</t>
  </si>
  <si>
    <t>Mamelon fileté court 1/4 NPT (close nipple)</t>
  </si>
  <si>
    <t>2300-70</t>
  </si>
  <si>
    <t>Raccord en T 1/4 x 1/4 x 1/8 NPT</t>
  </si>
  <si>
    <t>4428-48</t>
  </si>
  <si>
    <t>Mamelon fileté 1/8 NPT x 3"</t>
  </si>
  <si>
    <t>2180-979</t>
  </si>
  <si>
    <t>Clapet anti-retour 1/8 NPT</t>
  </si>
  <si>
    <t>535-1031</t>
  </si>
  <si>
    <t>535-1032</t>
  </si>
  <si>
    <t>535-1112</t>
  </si>
  <si>
    <t>Chariot à écrou à billes</t>
  </si>
  <si>
    <t>535-1050</t>
  </si>
  <si>
    <t>Petite cale flexible</t>
  </si>
  <si>
    <t>535-1049</t>
  </si>
  <si>
    <t>Cale flexible angulaire</t>
  </si>
  <si>
    <t>535-1052</t>
  </si>
  <si>
    <t>535-1335</t>
  </si>
  <si>
    <t>Plaque de flexion en coin</t>
  </si>
  <si>
    <t>535-1167</t>
  </si>
  <si>
    <t>Plaque d’étanchéité</t>
  </si>
  <si>
    <t>535-1059</t>
  </si>
  <si>
    <t>Rondelle pour vis à billes</t>
  </si>
  <si>
    <t>59-20523</t>
  </si>
  <si>
    <t>Vis à billes</t>
  </si>
  <si>
    <t>535-1071</t>
  </si>
  <si>
    <t>Clavette</t>
  </si>
  <si>
    <t>535-1072</t>
  </si>
  <si>
    <t>Douille de chariot</t>
  </si>
  <si>
    <t>1080-1475</t>
  </si>
  <si>
    <t>Roulement à billes à contact radial</t>
  </si>
  <si>
    <t>1180-1945</t>
  </si>
  <si>
    <t>Écrou à encoches</t>
  </si>
  <si>
    <t>2500-597</t>
  </si>
  <si>
    <t>Joint à lèvre</t>
  </si>
  <si>
    <t>1700-362</t>
  </si>
  <si>
    <t>Joint torique hydraulique</t>
  </si>
  <si>
    <t>1700-634</t>
  </si>
  <si>
    <t>1700-843</t>
  </si>
  <si>
    <t>Joint torique</t>
  </si>
  <si>
    <t>1690-146</t>
  </si>
  <si>
    <t>1690-145</t>
  </si>
  <si>
    <t>2540-512</t>
  </si>
  <si>
    <t>Circlips</t>
  </si>
  <si>
    <t>1180-1565</t>
  </si>
  <si>
    <t>Écrou hexagonal 7/16-20 UNF</t>
  </si>
  <si>
    <t>3360-633</t>
  </si>
  <si>
    <t>Rondelle Grower pour vis 7/16</t>
  </si>
  <si>
    <t>2640-570</t>
  </si>
  <si>
    <t>Vis à tête cylindrique à six pans creux 3/8"-16 UNC × 1/2"</t>
  </si>
  <si>
    <t>48-88477</t>
  </si>
  <si>
    <t>Vis à épaulement #10-24 UNC X 1/4</t>
  </si>
  <si>
    <t>3360-753</t>
  </si>
  <si>
    <t>Rondelle sphérique 1/4"</t>
  </si>
  <si>
    <t>2640-130</t>
  </si>
  <si>
    <t>Vis CHC 1/4 UNC x 3/4</t>
  </si>
  <si>
    <t>2100-984</t>
  </si>
  <si>
    <t>Goupille élastique 3/32 x 3/4</t>
  </si>
  <si>
    <t>535-1030</t>
  </si>
  <si>
    <t>Plaque de retenue d’arbre</t>
  </si>
  <si>
    <t>1180-1491</t>
  </si>
  <si>
    <t>Écrou hexagonal 1/4-20 UNC</t>
  </si>
  <si>
    <t>2640-190</t>
  </si>
  <si>
    <t>Vis tête hexagonale 1/4-20 UNC x 1-1/4</t>
  </si>
  <si>
    <t>2640-170</t>
  </si>
  <si>
    <t>Vis tête hexagonale Nylok 3/8-16 UNC x 7/8</t>
  </si>
  <si>
    <t>3360-45</t>
  </si>
  <si>
    <t>Rondelle plate 3/8</t>
  </si>
  <si>
    <t>535-1099</t>
  </si>
  <si>
    <t>Carter d'accouplement</t>
  </si>
  <si>
    <t>2640-530</t>
  </si>
  <si>
    <t>Vis CHC 3/8-16 UNC x 1</t>
  </si>
  <si>
    <t>Rondelle frein 3/8</t>
  </si>
  <si>
    <t>2640-350</t>
  </si>
  <si>
    <t>Vis CHC 5/16-18 UNC x 1</t>
  </si>
  <si>
    <t>2640-100</t>
  </si>
  <si>
    <t>Vis CHC 1/4-20 UNC x 1/2</t>
  </si>
  <si>
    <t>59-69050</t>
  </si>
  <si>
    <t>Motor</t>
  </si>
  <si>
    <t>535-1142</t>
  </si>
  <si>
    <t>Plaque d’adaptation</t>
  </si>
  <si>
    <t>48-4925</t>
  </si>
  <si>
    <t>2640-330</t>
  </si>
  <si>
    <t>Vis CHC 5/16-18 UNC x 7/8</t>
  </si>
  <si>
    <t>535-1106</t>
  </si>
  <si>
    <t>Carter de tête double</t>
  </si>
  <si>
    <t>535-1107</t>
  </si>
  <si>
    <t>Couvercle de tête double</t>
  </si>
  <si>
    <t>535-1011</t>
  </si>
  <si>
    <t>Pignon</t>
  </si>
  <si>
    <t>Entretoise de pignon</t>
  </si>
  <si>
    <t>535-1073</t>
  </si>
  <si>
    <t>535-1082</t>
  </si>
  <si>
    <t>535-1057</t>
  </si>
  <si>
    <t>2080-162</t>
  </si>
  <si>
    <t>Goupille diamant</t>
  </si>
  <si>
    <t>535-1081</t>
  </si>
  <si>
    <t>Entretoise de crémaillère</t>
  </si>
  <si>
    <t>535-1083</t>
  </si>
  <si>
    <t>Capuchon d’extrémité</t>
  </si>
  <si>
    <t>535-1137</t>
  </si>
  <si>
    <t>Plaque de retenue centrale</t>
  </si>
  <si>
    <t>2500-598</t>
  </si>
  <si>
    <t>1080-1486</t>
  </si>
  <si>
    <t>Roulement à aiguilles</t>
  </si>
  <si>
    <t>2080-562</t>
  </si>
  <si>
    <t>Goupille cylindrique</t>
  </si>
  <si>
    <t>2640-30</t>
  </si>
  <si>
    <t>Vis CHC #10-32 UNC x 3/8</t>
  </si>
  <si>
    <t>Vis CHC 3/8-16 UNC x 1-3/4</t>
  </si>
  <si>
    <t>2640-40</t>
  </si>
  <si>
    <t>Vis CHC #10-32 UNC x 1/2</t>
  </si>
  <si>
    <t>2640-1078</t>
  </si>
  <si>
    <t>Vis tête fraisée CHC 1/4-20 UNC x 3/8</t>
  </si>
  <si>
    <t>Vis à tête cylindrique six pans creux 1/4-20 UNC x 1"</t>
  </si>
  <si>
    <t>Bouchon de tuyauterie à tête carrée 1/4"</t>
  </si>
  <si>
    <t>2080-545</t>
  </si>
  <si>
    <t>Goupille conique type "diamond"</t>
  </si>
  <si>
    <t>Vis à tête cylindrique creuse 1/4"-20 UNC x 3/4</t>
  </si>
  <si>
    <t>535-1267</t>
  </si>
  <si>
    <t>1180-1770</t>
  </si>
  <si>
    <t>Contre-écrou hexagonal 1/2-20 UNC</t>
  </si>
  <si>
    <t>2640-770</t>
  </si>
  <si>
    <t>Vis à tête cylindrique six pans creux 1/2-20 UNC x 1"1/2</t>
  </si>
  <si>
    <t>535-1342</t>
  </si>
  <si>
    <t>Upper scoop holder</t>
  </si>
  <si>
    <t>2640-208</t>
  </si>
  <si>
    <t>Vis à tête cylindrique six pans creux 1/4-20 UNC x 1"3/4</t>
  </si>
  <si>
    <t>535-1343</t>
  </si>
  <si>
    <t>Support central de cuillère</t>
  </si>
  <si>
    <t>Vis à tête cylindrique six pans creux 1/4-20 UNC x 2"</t>
  </si>
  <si>
    <t>535-1178</t>
  </si>
  <si>
    <t>Goulotte centrale de rejet</t>
  </si>
  <si>
    <t>Référence</t>
  </si>
  <si>
    <t>Description</t>
  </si>
  <si>
    <t>Piéce</t>
  </si>
  <si>
    <t>lower scoop holder</t>
  </si>
  <si>
    <t>Maintenir le upper scoop holder et cuillère</t>
  </si>
  <si>
    <t xml:space="preserve">chocs </t>
  </si>
  <si>
    <t xml:space="preserve">Perte de précision </t>
  </si>
  <si>
    <t xml:space="preserve">Ingénieur de 
maintenance </t>
  </si>
  <si>
    <t>Responsable de 
l'entretien</t>
  </si>
  <si>
    <t>Responsable qualité</t>
  </si>
  <si>
    <t>Ingénieur de 
maintenance</t>
  </si>
  <si>
    <t xml:space="preserve"> 
Ingénieur de production </t>
  </si>
  <si>
    <t>Ingénieur de production</t>
  </si>
  <si>
    <t>Contrôles Réguliers, Pièces de rechange</t>
  </si>
  <si>
    <t>Responsable des 
achats/Ingénieur de 
maintenance</t>
  </si>
  <si>
    <t>Responsable de l'entretien</t>
  </si>
  <si>
    <t>ngénieur de 
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</si>
</sst>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6">
    <xf numFmtId="0" fontId="0" fillId="0" borderId="0" xfId="0"/>
    <xf numFmtId="0" fontId="0" fillId="4" borderId="5" xfId="0" applyFill="1" applyBorder="1"/>
    <xf numFmtId="0" fontId="0" fillId="0" borderId="5" xfId="0" applyBorder="1"/>
    <xf numFmtId="0" fontId="0" fillId="0" borderId="6" xfId="0" applyBorder="1"/>
    <xf numFmtId="14" fontId="0" fillId="0" borderId="4" xfId="0" applyNumberFormat="1" applyBorder="1"/>
    <xf numFmtId="14" fontId="0" fillId="4" borderId="7" xfId="0" applyNumberFormat="1" applyFill="1" applyBorder="1"/>
    <xf numFmtId="0" fontId="0" fillId="4" borderId="3" xfId="0" applyFill="1" applyBorder="1"/>
    <xf numFmtId="0" fontId="0" fillId="4" borderId="8" xfId="0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 vertical="top" indent="1"/>
    </xf>
    <xf numFmtId="0" fontId="0" fillId="4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 indent="1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3" borderId="1" xfId="0" applyFill="1" applyBorder="1"/>
    <xf numFmtId="0" fontId="0" fillId="4" borderId="2" xfId="0" applyFill="1" applyBorder="1"/>
    <xf numFmtId="14" fontId="0" fillId="0" borderId="4" xfId="0" applyNumberFormat="1" applyBorder="1" applyAlignment="1">
      <alignment horizontal="center" vertical="center"/>
    </xf>
    <xf numFmtId="0" fontId="0" fillId="0" borderId="15" xfId="0" applyBorder="1" applyAlignment="1">
      <alignment vertical="top"/>
    </xf>
    <xf numFmtId="0" fontId="0" fillId="3" borderId="15" xfId="0" applyFill="1" applyBorder="1"/>
    <xf numFmtId="0" fontId="0" fillId="2" borderId="15" xfId="0" applyFill="1" applyBorder="1" applyAlignment="1">
      <alignment horizontal="left" vertical="center" wrapText="1"/>
    </xf>
    <xf numFmtId="0" fontId="0" fillId="0" borderId="15" xfId="0" applyBorder="1"/>
    <xf numFmtId="14" fontId="0" fillId="4" borderId="4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vertical="top"/>
    </xf>
    <xf numFmtId="0" fontId="0" fillId="4" borderId="15" xfId="0" applyFill="1" applyBorder="1"/>
    <xf numFmtId="1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top"/>
    </xf>
    <xf numFmtId="0" fontId="0" fillId="6" borderId="2" xfId="0" applyFill="1" applyBorder="1"/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/>
    <xf numFmtId="164" fontId="0" fillId="6" borderId="1" xfId="0" applyNumberFormat="1" applyFill="1" applyBorder="1"/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vertical="center" wrapText="1"/>
    </xf>
    <xf numFmtId="14" fontId="0" fillId="7" borderId="16" xfId="0" applyNumberFormat="1" applyFill="1" applyBorder="1"/>
    <xf numFmtId="0" fontId="0" fillId="6" borderId="17" xfId="0" applyFill="1" applyBorder="1" applyAlignment="1">
      <alignment vertical="top"/>
    </xf>
    <xf numFmtId="0" fontId="0" fillId="6" borderId="17" xfId="0" applyFill="1" applyBorder="1"/>
    <xf numFmtId="0" fontId="0" fillId="6" borderId="17" xfId="0" applyFill="1" applyBorder="1" applyAlignment="1">
      <alignment horizontal="left" vertical="center" wrapText="1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/>
    <xf numFmtId="0" fontId="0" fillId="6" borderId="18" xfId="0" applyFill="1" applyBorder="1"/>
    <xf numFmtId="0" fontId="0" fillId="0" borderId="20" xfId="0" applyBorder="1"/>
    <xf numFmtId="10" fontId="0" fillId="0" borderId="1" xfId="1" applyNumberFormat="1" applyFont="1" applyBorder="1"/>
    <xf numFmtId="0" fontId="0" fillId="0" borderId="21" xfId="0" applyBorder="1"/>
    <xf numFmtId="9" fontId="0" fillId="0" borderId="0" xfId="0" applyNumberFormat="1"/>
    <xf numFmtId="0" fontId="0" fillId="9" borderId="1" xfId="0" applyFill="1" applyBorder="1"/>
    <xf numFmtId="0" fontId="0" fillId="10" borderId="1" xfId="0" applyFill="1" applyBorder="1"/>
    <xf numFmtId="10" fontId="0" fillId="10" borderId="1" xfId="1" applyNumberFormat="1" applyFont="1" applyFill="1" applyBorder="1"/>
    <xf numFmtId="10" fontId="0" fillId="9" borderId="1" xfId="1" applyNumberFormat="1" applyFont="1" applyFill="1" applyBorder="1"/>
    <xf numFmtId="0" fontId="0" fillId="8" borderId="1" xfId="0" applyFill="1" applyBorder="1"/>
    <xf numFmtId="10" fontId="0" fillId="8" borderId="1" xfId="1" applyNumberFormat="1" applyFont="1" applyFill="1" applyBorder="1"/>
    <xf numFmtId="10" fontId="0" fillId="0" borderId="1" xfId="0" applyNumberFormat="1" applyBorder="1"/>
    <xf numFmtId="0" fontId="4" fillId="5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top" wrapText="1"/>
    </xf>
    <xf numFmtId="0" fontId="5" fillId="0" borderId="1" xfId="0" applyFont="1" applyBorder="1"/>
    <xf numFmtId="0" fontId="0" fillId="6" borderId="22" xfId="0" applyFill="1" applyBorder="1" applyAlignment="1">
      <alignment vertical="top"/>
    </xf>
    <xf numFmtId="0" fontId="0" fillId="6" borderId="22" xfId="0" applyFill="1" applyBorder="1"/>
    <xf numFmtId="0" fontId="0" fillId="6" borderId="19" xfId="0" applyFill="1" applyBorder="1"/>
    <xf numFmtId="10" fontId="0" fillId="6" borderId="1" xfId="0" applyNumberForma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center" wrapText="1"/>
    </xf>
    <xf numFmtId="0" fontId="2" fillId="13" borderId="1" xfId="0" applyFont="1" applyFill="1" applyBorder="1"/>
    <xf numFmtId="0" fontId="2" fillId="1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right"/>
    </xf>
    <xf numFmtId="0" fontId="2" fillId="13" borderId="1" xfId="0" applyFont="1" applyFill="1" applyBorder="1" applyAlignment="1">
      <alignment vertical="center" wrapText="1"/>
    </xf>
  </cellXfs>
  <cellStyles count="2">
    <cellStyle name="Normal" xfId="0" builtinId="0"/>
    <cellStyle name="Pourcentage" xfId="1" builtinId="5"/>
  </cellStyles>
  <dxfs count="20"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numFmt numFmtId="0" formatCode="General"/>
      <fill>
        <patternFill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ill>
        <patternFill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numFmt numFmtId="0" formatCode="General"/>
      <fill>
        <patternFill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disponibilite!$H$1</c:f>
              <c:strCache>
                <c:ptCount val="1"/>
                <c:pt idx="0">
                  <c:v>D%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disponibilite!$A$2:$A$189</c:f>
              <c:numCache>
                <c:formatCode>m/d/yyyy</c:formatCode>
                <c:ptCount val="7"/>
                <c:pt idx="0">
                  <c:v>45755</c:v>
                </c:pt>
                <c:pt idx="1">
                  <c:v>45800</c:v>
                </c:pt>
                <c:pt idx="2">
                  <c:v>45806</c:v>
                </c:pt>
                <c:pt idx="3">
                  <c:v>45814</c:v>
                </c:pt>
                <c:pt idx="4">
                  <c:v>45816</c:v>
                </c:pt>
                <c:pt idx="5">
                  <c:v>45851</c:v>
                </c:pt>
                <c:pt idx="6">
                  <c:v>45864</c:v>
                </c:pt>
              </c:numCache>
            </c:numRef>
          </c:cat>
          <c:val>
            <c:numRef>
              <c:f>disponibilite!$H$2:$H$189</c:f>
              <c:numCache>
                <c:formatCode>0.00%</c:formatCode>
                <c:ptCount val="7"/>
                <c:pt idx="0">
                  <c:v>0.98611111111111116</c:v>
                </c:pt>
                <c:pt idx="1">
                  <c:v>0.97916666666666663</c:v>
                </c:pt>
                <c:pt idx="2">
                  <c:v>0.93055555555555558</c:v>
                </c:pt>
                <c:pt idx="3">
                  <c:v>0.79166666666666663</c:v>
                </c:pt>
                <c:pt idx="4">
                  <c:v>0.88888888888888884</c:v>
                </c:pt>
                <c:pt idx="5">
                  <c:v>0.97916666666666663</c:v>
                </c:pt>
                <c:pt idx="6">
                  <c:v>0.98611111111111116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4-479C-BB70-8A62652BC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31552"/>
        <c:axId val="536831912"/>
      </c:lineChart>
      <c:dateAx>
        <c:axId val="53683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6831912"/>
        <c:crosses val="autoZero"/>
        <c:auto val="1"/>
        <c:lblOffset val="100"/>
        <c:baseTimeUnit val="days"/>
      </c:dateAx>
      <c:valAx>
        <c:axId val="53683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683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6600" b="1" i="0" u="none" strike="noStrike" baseline="0">
                <a:solidFill>
                  <a:srgbClr val="FF0000"/>
                </a:solidFill>
              </a:rPr>
              <a:t>PARETO des arrêts d’équipements de la ligne 22</a:t>
            </a:r>
            <a:br>
              <a:rPr lang="fr-FR" sz="6600" b="1" i="0" u="none" strike="noStrike" baseline="0">
                <a:solidFill>
                  <a:srgbClr val="FF0000"/>
                </a:solidFill>
              </a:rPr>
            </a:br>
            <a:r>
              <a:rPr lang="fr-FR" sz="6600" b="1" i="0" u="none" strike="noStrike" baseline="0">
                <a:solidFill>
                  <a:srgbClr val="FF0000"/>
                </a:solidFill>
              </a:rPr>
              <a:t>du 08/01/2025 au 09/08/2025</a:t>
            </a:r>
            <a:endParaRPr lang="en-US" sz="66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2274562053988193"/>
          <c:y val="3.06708280870938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407630236595984E-2"/>
          <c:y val="1.6703298456324567E-2"/>
          <c:w val="0.88977013874508171"/>
          <c:h val="0.818982736219005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PARETO!$C$2</c:f>
              <c:strCache>
                <c:ptCount val="1"/>
                <c:pt idx="0">
                  <c:v>temps d'arret total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PARETO!$B$3:$B$61</c:f>
              <c:strCache>
                <c:ptCount val="59"/>
                <c:pt idx="0">
                  <c:v>Mise a l'arche</c:v>
                </c:pt>
                <c:pt idx="1">
                  <c:v>scoop</c:v>
                </c:pt>
                <c:pt idx="2">
                  <c:v>mécanisme ciseaux</c:v>
                </c:pt>
                <c:pt idx="3">
                  <c:v>bras take-out</c:v>
                </c:pt>
                <c:pt idx="4">
                  <c:v>machine</c:v>
                </c:pt>
                <c:pt idx="5">
                  <c:v>Coupure de courant</c:v>
                </c:pt>
                <c:pt idx="6">
                  <c:v>poincon</c:v>
                </c:pt>
                <c:pt idx="7">
                  <c:v>AEE</c:v>
                </c:pt>
                <c:pt idx="8">
                  <c:v>percage</c:v>
                </c:pt>
                <c:pt idx="9">
                  <c:v>bras transfert</c:v>
                </c:pt>
                <c:pt idx="10">
                  <c:v>tapis convoyeur mise a l'arche</c:v>
                </c:pt>
                <c:pt idx="11">
                  <c:v>faciliter le travail</c:v>
                </c:pt>
                <c:pt idx="12">
                  <c:v>bras de transfert</c:v>
                </c:pt>
                <c:pt idx="13">
                  <c:v>compression</c:v>
                </c:pt>
                <c:pt idx="14">
                  <c:v>cartouche</c:v>
                </c:pt>
                <c:pt idx="15">
                  <c:v>entonnoir</c:v>
                </c:pt>
                <c:pt idx="16">
                  <c:v>verti-flow fin</c:v>
                </c:pt>
                <c:pt idx="17">
                  <c:v>verti-flow</c:v>
                </c:pt>
                <c:pt idx="18">
                  <c:v>ATC</c:v>
                </c:pt>
                <c:pt idx="19">
                  <c:v>plaque finisseur</c:v>
                </c:pt>
                <c:pt idx="20">
                  <c:v>tapis d'arche</c:v>
                </c:pt>
                <c:pt idx="21">
                  <c:v>fermeture</c:v>
                </c:pt>
                <c:pt idx="22">
                  <c:v>rippeur</c:v>
                </c:pt>
                <c:pt idx="23">
                  <c:v>support compression</c:v>
                </c:pt>
                <c:pt idx="24">
                  <c:v>insert</c:v>
                </c:pt>
                <c:pt idx="25">
                  <c:v>morceau de refractaire</c:v>
                </c:pt>
                <c:pt idx="26">
                  <c:v>take-out</c:v>
                </c:pt>
                <c:pt idx="27">
                  <c:v>cartouche poincon</c:v>
                </c:pt>
                <c:pt idx="28">
                  <c:v>distributeur  poincon</c:v>
                </c:pt>
                <c:pt idx="29">
                  <c:v>gonflage</c:v>
                </c:pt>
                <c:pt idx="30">
                  <c:v>fermeture de moule</c:v>
                </c:pt>
                <c:pt idx="31">
                  <c:v>verti-flow Eb</c:v>
                </c:pt>
                <c:pt idx="32">
                  <c:v>plongeur</c:v>
                </c:pt>
                <c:pt idx="33">
                  <c:v>pincette</c:v>
                </c:pt>
                <c:pt idx="34">
                  <c:v>PDF</c:v>
                </c:pt>
                <c:pt idx="35">
                  <c:v>fermeture fin</c:v>
                </c:pt>
                <c:pt idx="36">
                  <c:v>console eb</c:v>
                </c:pt>
                <c:pt idx="37">
                  <c:v>rondelle</c:v>
                </c:pt>
                <c:pt idx="38">
                  <c:v>flexible de gonflage</c:v>
                </c:pt>
                <c:pt idx="39">
                  <c:v>console</c:v>
                </c:pt>
                <c:pt idx="40">
                  <c:v>tuyau d'air</c:v>
                </c:pt>
                <c:pt idx="41">
                  <c:v>support de gonflage</c:v>
                </c:pt>
                <c:pt idx="42">
                  <c:v>distributeur boite a valve</c:v>
                </c:pt>
                <c:pt idx="43">
                  <c:v>flexible support gonflage</c:v>
                </c:pt>
                <c:pt idx="44">
                  <c:v>distributeur de percage</c:v>
                </c:pt>
                <c:pt idx="45">
                  <c:v>convoyeur machine</c:v>
                </c:pt>
                <c:pt idx="46">
                  <c:v>boite a bouton</c:v>
                </c:pt>
                <c:pt idx="47">
                  <c:v>noyau</c:v>
                </c:pt>
                <c:pt idx="48">
                  <c:v>support gonflage</c:v>
                </c:pt>
                <c:pt idx="49">
                  <c:v>support entonnoir</c:v>
                </c:pt>
                <c:pt idx="50">
                  <c:v>distibuteur fond compression</c:v>
                </c:pt>
                <c:pt idx="51">
                  <c:v>flexible gonfalge</c:v>
                </c:pt>
                <c:pt idx="52">
                  <c:v>ouverture</c:v>
                </c:pt>
                <c:pt idx="53">
                  <c:v>facilliter le travail</c:v>
                </c:pt>
                <c:pt idx="54">
                  <c:v>distributeur</c:v>
                </c:pt>
                <c:pt idx="55">
                  <c:v>support tete gonflage</c:v>
                </c:pt>
                <c:pt idx="56">
                  <c:v>plaque d'attente</c:v>
                </c:pt>
                <c:pt idx="57">
                  <c:v>mauvaise fermeture</c:v>
                </c:pt>
                <c:pt idx="58">
                  <c:v>tete de gonflage</c:v>
                </c:pt>
              </c:strCache>
            </c:strRef>
          </c:cat>
          <c:val>
            <c:numRef>
              <c:f>PARETO!$C$3:$C$61</c:f>
              <c:numCache>
                <c:formatCode>General</c:formatCode>
                <c:ptCount val="59"/>
                <c:pt idx="0">
                  <c:v>1396</c:v>
                </c:pt>
                <c:pt idx="1">
                  <c:v>660</c:v>
                </c:pt>
                <c:pt idx="2">
                  <c:v>435</c:v>
                </c:pt>
                <c:pt idx="3">
                  <c:v>373.5</c:v>
                </c:pt>
                <c:pt idx="4">
                  <c:v>320</c:v>
                </c:pt>
                <c:pt idx="5">
                  <c:v>210</c:v>
                </c:pt>
                <c:pt idx="6">
                  <c:v>161</c:v>
                </c:pt>
                <c:pt idx="7">
                  <c:v>160</c:v>
                </c:pt>
                <c:pt idx="8">
                  <c:v>141</c:v>
                </c:pt>
                <c:pt idx="9">
                  <c:v>104.5</c:v>
                </c:pt>
                <c:pt idx="10">
                  <c:v>90</c:v>
                </c:pt>
                <c:pt idx="11">
                  <c:v>83.5</c:v>
                </c:pt>
                <c:pt idx="12">
                  <c:v>79.5</c:v>
                </c:pt>
                <c:pt idx="13">
                  <c:v>66</c:v>
                </c:pt>
                <c:pt idx="14">
                  <c:v>64</c:v>
                </c:pt>
                <c:pt idx="15">
                  <c:v>59.5</c:v>
                </c:pt>
                <c:pt idx="16">
                  <c:v>46</c:v>
                </c:pt>
                <c:pt idx="17">
                  <c:v>42</c:v>
                </c:pt>
                <c:pt idx="18">
                  <c:v>38</c:v>
                </c:pt>
                <c:pt idx="19">
                  <c:v>33</c:v>
                </c:pt>
                <c:pt idx="20">
                  <c:v>25</c:v>
                </c:pt>
                <c:pt idx="21">
                  <c:v>23.5</c:v>
                </c:pt>
                <c:pt idx="22">
                  <c:v>23</c:v>
                </c:pt>
                <c:pt idx="23">
                  <c:v>17</c:v>
                </c:pt>
                <c:pt idx="24">
                  <c:v>17</c:v>
                </c:pt>
                <c:pt idx="25">
                  <c:v>15</c:v>
                </c:pt>
                <c:pt idx="26">
                  <c:v>13.5</c:v>
                </c:pt>
                <c:pt idx="27">
                  <c:v>12.5</c:v>
                </c:pt>
                <c:pt idx="28">
                  <c:v>12</c:v>
                </c:pt>
                <c:pt idx="29">
                  <c:v>10.5</c:v>
                </c:pt>
                <c:pt idx="30">
                  <c:v>10.5</c:v>
                </c:pt>
                <c:pt idx="31">
                  <c:v>10</c:v>
                </c:pt>
                <c:pt idx="32">
                  <c:v>10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8</c:v>
                </c:pt>
                <c:pt idx="38">
                  <c:v>8</c:v>
                </c:pt>
                <c:pt idx="39">
                  <c:v>6.5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4.5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3.5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5-42E5-BEC3-78206939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33776"/>
        <c:axId val="124134496"/>
      </c:barChart>
      <c:lineChart>
        <c:grouping val="standard"/>
        <c:varyColors val="0"/>
        <c:ser>
          <c:idx val="1"/>
          <c:order val="1"/>
          <c:tx>
            <c:strRef>
              <c:f>PARETO!$E$2</c:f>
              <c:strCache>
                <c:ptCount val="1"/>
                <c:pt idx="0">
                  <c:v>% cumul</c:v>
                </c:pt>
              </c:strCache>
            </c:strRef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PARETO!$B$3:$B$61</c:f>
              <c:strCache>
                <c:ptCount val="59"/>
                <c:pt idx="0">
                  <c:v>Mise a l'arche</c:v>
                </c:pt>
                <c:pt idx="1">
                  <c:v>scoop</c:v>
                </c:pt>
                <c:pt idx="2">
                  <c:v>mécanisme ciseaux</c:v>
                </c:pt>
                <c:pt idx="3">
                  <c:v>bras take-out</c:v>
                </c:pt>
                <c:pt idx="4">
                  <c:v>machine</c:v>
                </c:pt>
                <c:pt idx="5">
                  <c:v>Coupure de courant</c:v>
                </c:pt>
                <c:pt idx="6">
                  <c:v>poincon</c:v>
                </c:pt>
                <c:pt idx="7">
                  <c:v>AEE</c:v>
                </c:pt>
                <c:pt idx="8">
                  <c:v>percage</c:v>
                </c:pt>
                <c:pt idx="9">
                  <c:v>bras transfert</c:v>
                </c:pt>
                <c:pt idx="10">
                  <c:v>tapis convoyeur mise a l'arche</c:v>
                </c:pt>
                <c:pt idx="11">
                  <c:v>faciliter le travail</c:v>
                </c:pt>
                <c:pt idx="12">
                  <c:v>bras de transfert</c:v>
                </c:pt>
                <c:pt idx="13">
                  <c:v>compression</c:v>
                </c:pt>
                <c:pt idx="14">
                  <c:v>cartouche</c:v>
                </c:pt>
                <c:pt idx="15">
                  <c:v>entonnoir</c:v>
                </c:pt>
                <c:pt idx="16">
                  <c:v>verti-flow fin</c:v>
                </c:pt>
                <c:pt idx="17">
                  <c:v>verti-flow</c:v>
                </c:pt>
                <c:pt idx="18">
                  <c:v>ATC</c:v>
                </c:pt>
                <c:pt idx="19">
                  <c:v>plaque finisseur</c:v>
                </c:pt>
                <c:pt idx="20">
                  <c:v>tapis d'arche</c:v>
                </c:pt>
                <c:pt idx="21">
                  <c:v>fermeture</c:v>
                </c:pt>
                <c:pt idx="22">
                  <c:v>rippeur</c:v>
                </c:pt>
                <c:pt idx="23">
                  <c:v>support compression</c:v>
                </c:pt>
                <c:pt idx="24">
                  <c:v>insert</c:v>
                </c:pt>
                <c:pt idx="25">
                  <c:v>morceau de refractaire</c:v>
                </c:pt>
                <c:pt idx="26">
                  <c:v>take-out</c:v>
                </c:pt>
                <c:pt idx="27">
                  <c:v>cartouche poincon</c:v>
                </c:pt>
                <c:pt idx="28">
                  <c:v>distributeur  poincon</c:v>
                </c:pt>
                <c:pt idx="29">
                  <c:v>gonflage</c:v>
                </c:pt>
                <c:pt idx="30">
                  <c:v>fermeture de moule</c:v>
                </c:pt>
                <c:pt idx="31">
                  <c:v>verti-flow Eb</c:v>
                </c:pt>
                <c:pt idx="32">
                  <c:v>plongeur</c:v>
                </c:pt>
                <c:pt idx="33">
                  <c:v>pincette</c:v>
                </c:pt>
                <c:pt idx="34">
                  <c:v>PDF</c:v>
                </c:pt>
                <c:pt idx="35">
                  <c:v>fermeture fin</c:v>
                </c:pt>
                <c:pt idx="36">
                  <c:v>console eb</c:v>
                </c:pt>
                <c:pt idx="37">
                  <c:v>rondelle</c:v>
                </c:pt>
                <c:pt idx="38">
                  <c:v>flexible de gonflage</c:v>
                </c:pt>
                <c:pt idx="39">
                  <c:v>console</c:v>
                </c:pt>
                <c:pt idx="40">
                  <c:v>tuyau d'air</c:v>
                </c:pt>
                <c:pt idx="41">
                  <c:v>support de gonflage</c:v>
                </c:pt>
                <c:pt idx="42">
                  <c:v>distributeur boite a valve</c:v>
                </c:pt>
                <c:pt idx="43">
                  <c:v>flexible support gonflage</c:v>
                </c:pt>
                <c:pt idx="44">
                  <c:v>distributeur de percage</c:v>
                </c:pt>
                <c:pt idx="45">
                  <c:v>convoyeur machine</c:v>
                </c:pt>
                <c:pt idx="46">
                  <c:v>boite a bouton</c:v>
                </c:pt>
                <c:pt idx="47">
                  <c:v>noyau</c:v>
                </c:pt>
                <c:pt idx="48">
                  <c:v>support gonflage</c:v>
                </c:pt>
                <c:pt idx="49">
                  <c:v>support entonnoir</c:v>
                </c:pt>
                <c:pt idx="50">
                  <c:v>distibuteur fond compression</c:v>
                </c:pt>
                <c:pt idx="51">
                  <c:v>flexible gonfalge</c:v>
                </c:pt>
                <c:pt idx="52">
                  <c:v>ouverture</c:v>
                </c:pt>
                <c:pt idx="53">
                  <c:v>facilliter le travail</c:v>
                </c:pt>
                <c:pt idx="54">
                  <c:v>distributeur</c:v>
                </c:pt>
                <c:pt idx="55">
                  <c:v>support tete gonflage</c:v>
                </c:pt>
                <c:pt idx="56">
                  <c:v>plaque d'attente</c:v>
                </c:pt>
                <c:pt idx="57">
                  <c:v>mauvaise fermeture</c:v>
                </c:pt>
                <c:pt idx="58">
                  <c:v>tete de gonflage</c:v>
                </c:pt>
              </c:strCache>
            </c:strRef>
          </c:cat>
          <c:val>
            <c:numRef>
              <c:f>PARETO!$E$3:$E$61</c:f>
              <c:numCache>
                <c:formatCode>0.00%</c:formatCode>
                <c:ptCount val="59"/>
                <c:pt idx="0">
                  <c:v>0.2852181019511697</c:v>
                </c:pt>
                <c:pt idx="1">
                  <c:v>0.42006333639799776</c:v>
                </c:pt>
                <c:pt idx="2">
                  <c:v>0.50893860455613449</c:v>
                </c:pt>
                <c:pt idx="3">
                  <c:v>0.58524874859536213</c:v>
                </c:pt>
                <c:pt idx="4">
                  <c:v>0.65062825620594544</c:v>
                </c:pt>
                <c:pt idx="5">
                  <c:v>0.69353355807539074</c:v>
                </c:pt>
                <c:pt idx="6">
                  <c:v>0.72642762284196549</c:v>
                </c:pt>
                <c:pt idx="7">
                  <c:v>0.75911737664725709</c:v>
                </c:pt>
                <c:pt idx="8">
                  <c:v>0.7879252221881704</c:v>
                </c:pt>
                <c:pt idx="9">
                  <c:v>0.80927571764225148</c:v>
                </c:pt>
                <c:pt idx="10">
                  <c:v>0.82766370415772805</c:v>
                </c:pt>
                <c:pt idx="11">
                  <c:v>0.84472366942486465</c:v>
                </c:pt>
                <c:pt idx="12">
                  <c:v>0.86096639084686899</c:v>
                </c:pt>
                <c:pt idx="13">
                  <c:v>0.87445091429155175</c:v>
                </c:pt>
                <c:pt idx="14">
                  <c:v>0.88752681581366843</c:v>
                </c:pt>
                <c:pt idx="15">
                  <c:v>0.89968331801001122</c:v>
                </c:pt>
                <c:pt idx="16">
                  <c:v>0.90908162222903255</c:v>
                </c:pt>
                <c:pt idx="17">
                  <c:v>0.91766268260292161</c:v>
                </c:pt>
                <c:pt idx="18">
                  <c:v>0.9254264991316784</c:v>
                </c:pt>
                <c:pt idx="19">
                  <c:v>0.93216876085401978</c:v>
                </c:pt>
                <c:pt idx="20">
                  <c:v>0.93727653488609664</c:v>
                </c:pt>
                <c:pt idx="21">
                  <c:v>0.94207784247624882</c:v>
                </c:pt>
                <c:pt idx="22">
                  <c:v>0.94677699458575948</c:v>
                </c:pt>
                <c:pt idx="23">
                  <c:v>0.9502502809275718</c:v>
                </c:pt>
                <c:pt idx="24">
                  <c:v>0.95372356726938401</c:v>
                </c:pt>
                <c:pt idx="25">
                  <c:v>0.95678823168863014</c:v>
                </c:pt>
                <c:pt idx="26">
                  <c:v>0.95954642966595161</c:v>
                </c:pt>
                <c:pt idx="27">
                  <c:v>0.96210031668199003</c:v>
                </c:pt>
                <c:pt idx="28">
                  <c:v>0.96455204821738683</c:v>
                </c:pt>
                <c:pt idx="29">
                  <c:v>0.96669731331085917</c:v>
                </c:pt>
                <c:pt idx="30">
                  <c:v>0.96884257840433141</c:v>
                </c:pt>
                <c:pt idx="31">
                  <c:v>0.97088568801716213</c:v>
                </c:pt>
                <c:pt idx="32">
                  <c:v>0.97292879762999285</c:v>
                </c:pt>
                <c:pt idx="33">
                  <c:v>0.97476759628154053</c:v>
                </c:pt>
                <c:pt idx="34">
                  <c:v>0.97660639493308821</c:v>
                </c:pt>
                <c:pt idx="35">
                  <c:v>0.97844519358463578</c:v>
                </c:pt>
                <c:pt idx="36">
                  <c:v>0.98028399223618345</c:v>
                </c:pt>
                <c:pt idx="37">
                  <c:v>0.9819184799264481</c:v>
                </c:pt>
                <c:pt idx="38">
                  <c:v>0.98355296761671263</c:v>
                </c:pt>
                <c:pt idx="39">
                  <c:v>0.9848809888650526</c:v>
                </c:pt>
                <c:pt idx="40">
                  <c:v>0.98610685463275105</c:v>
                </c:pt>
                <c:pt idx="41">
                  <c:v>0.9873327204004495</c:v>
                </c:pt>
                <c:pt idx="42">
                  <c:v>0.98855858616814796</c:v>
                </c:pt>
                <c:pt idx="43">
                  <c:v>0.98958014097456326</c:v>
                </c:pt>
                <c:pt idx="44">
                  <c:v>0.99060169578097867</c:v>
                </c:pt>
                <c:pt idx="45">
                  <c:v>0.99162325058739398</c:v>
                </c:pt>
                <c:pt idx="46">
                  <c:v>0.99264480539380939</c:v>
                </c:pt>
                <c:pt idx="47">
                  <c:v>0.99356420471958318</c:v>
                </c:pt>
                <c:pt idx="48">
                  <c:v>0.99438144856471544</c:v>
                </c:pt>
                <c:pt idx="49">
                  <c:v>0.99519869240984782</c:v>
                </c:pt>
                <c:pt idx="50">
                  <c:v>0.99601593625498008</c:v>
                </c:pt>
                <c:pt idx="51">
                  <c:v>0.99673102461947083</c:v>
                </c:pt>
                <c:pt idx="52">
                  <c:v>0.99734395750332006</c:v>
                </c:pt>
                <c:pt idx="53">
                  <c:v>0.99795689038716928</c:v>
                </c:pt>
                <c:pt idx="54">
                  <c:v>0.99856982327101851</c:v>
                </c:pt>
                <c:pt idx="55">
                  <c:v>0.99897844519358459</c:v>
                </c:pt>
                <c:pt idx="56">
                  <c:v>0.99938706711615077</c:v>
                </c:pt>
                <c:pt idx="57">
                  <c:v>0.99979568903871696</c:v>
                </c:pt>
                <c:pt idx="5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5-42E5-BEC3-78206939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060136"/>
        <c:axId val="837061936"/>
      </c:lineChart>
      <c:catAx>
        <c:axId val="1241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134496"/>
        <c:crosses val="autoZero"/>
        <c:auto val="1"/>
        <c:lblAlgn val="ctr"/>
        <c:lblOffset val="100"/>
        <c:noMultiLvlLbl val="0"/>
      </c:catAx>
      <c:valAx>
        <c:axId val="1241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133776"/>
        <c:crosses val="autoZero"/>
        <c:crossBetween val="between"/>
      </c:valAx>
      <c:valAx>
        <c:axId val="8370619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060136"/>
        <c:crosses val="max"/>
        <c:crossBetween val="between"/>
      </c:valAx>
      <c:catAx>
        <c:axId val="837060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061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69478303498553"/>
          <c:y val="0.94597840949858547"/>
          <c:w val="0.2950423998327627"/>
          <c:h val="5.4021578370110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163366</xdr:colOff>
      <xdr:row>235</xdr:row>
      <xdr:rowOff>48779</xdr:rowOff>
    </xdr:from>
    <xdr:to>
      <xdr:col>5</xdr:col>
      <xdr:colOff>590260</xdr:colOff>
      <xdr:row>250</xdr:row>
      <xdr:rowOff>26266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0C0CF86-9B59-A5C3-9D47-D79E0DF5F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173356</xdr:colOff>
      <xdr:row>4</xdr:row>
      <xdr:rowOff>130258</xdr:rowOff>
    </xdr:from>
    <xdr:to>
      <xdr:col>72</xdr:col>
      <xdr:colOff>635000</xdr:colOff>
      <xdr:row>120</xdr:row>
      <xdr:rowOff>37353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A70C468-E03A-CC06-469E-6BB24DFB2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0.04037</cdr:x>
      <cdr:y>0.084</cdr:y>
    </cdr:from>
    <cdr:to>
      <cdr:x>0.18576</cdr:x>
      <cdr:y>0.92381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5182C0E-880F-B9C8-8A1A-157F30CDA1D8}"/>
            </a:ext>
          </a:extLst>
        </cdr:cNvPr>
        <cdr:cNvSpPr/>
      </cdr:nvSpPr>
      <cdr:spPr>
        <a:xfrm xmlns:a="http://schemas.openxmlformats.org/drawingml/2006/main">
          <a:off x="1918408" y="1812095"/>
          <a:ext cx="6910294" cy="181161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635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  <cdr:relSizeAnchor xmlns:cdr="http://schemas.openxmlformats.org/drawingml/2006/chartDrawing">
    <cdr:from>
      <cdr:x>0.05932</cdr:x>
      <cdr:y>0.41372</cdr:y>
    </cdr:from>
    <cdr:to>
      <cdr:x>0.07885</cdr:x>
      <cdr:y>0.75583</cdr:y>
    </cdr:to>
    <cdr:sp macro="" textlink="">
      <cdr:nvSpPr>
        <cdr:cNvPr id="3" name="Ellipse 2">
          <a:extLst xmlns:a="http://schemas.openxmlformats.org/drawingml/2006/main">
            <a:ext uri="{FF2B5EF4-FFF2-40B4-BE49-F238E27FC236}">
              <a16:creationId xmlns:a16="http://schemas.microsoft.com/office/drawing/2014/main" id="{E07A58AD-8962-9318-AD4C-93BF30D65394}"/>
            </a:ext>
          </a:extLst>
        </cdr:cNvPr>
        <cdr:cNvSpPr/>
      </cdr:nvSpPr>
      <cdr:spPr>
        <a:xfrm xmlns:a="http://schemas.openxmlformats.org/drawingml/2006/main">
          <a:off x="2883136" y="8742425"/>
          <a:ext cx="949431" cy="722909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76200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766447</xdr:colOff>
      <xdr:row>1</xdr:row>
      <xdr:rowOff>52142</xdr:rowOff>
    </xdr:from>
    <xdr:to>
      <xdr:col>3</xdr:col>
      <xdr:colOff>302526</xdr:colOff>
      <xdr:row>3</xdr:row>
      <xdr:rowOff>231464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48E61DC-FEE8-1295-10F6-1663B685D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447" y="235586"/>
          <a:ext cx="1680968" cy="489767"/>
        </a:xfrm>
        <a:prstGeom prst="rect">
          <a:avLst/>
        </a:prstGeom>
      </xdr:spPr>
    </xdr:pic>
    <xdr:clientData/>
  </xdr:twoCellAnchor>
  <xdr:twoCellAnchor editAs="oneCell">
    <xdr:from>
      <xdr:col>2</xdr:col>
      <xdr:colOff>40969</xdr:colOff>
      <xdr:row>6</xdr:row>
      <xdr:rowOff>573549</xdr:rowOff>
    </xdr:from>
    <xdr:to>
      <xdr:col>3</xdr:col>
      <xdr:colOff>891</xdr:colOff>
      <xdr:row>9</xdr:row>
      <xdr:rowOff>30726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4588B77-8170-1FB9-2835-137530EA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130" y="1710404"/>
          <a:ext cx="1147096" cy="1423628"/>
        </a:xfrm>
        <a:prstGeom prst="rect">
          <a:avLst/>
        </a:prstGeom>
      </xdr:spPr>
    </xdr:pic>
    <xdr:clientData/>
  </xdr:twoCellAnchor>
  <xdr:twoCellAnchor editAs="oneCell">
    <xdr:from>
      <xdr:col>2</xdr:col>
      <xdr:colOff>143387</xdr:colOff>
      <xdr:row>12</xdr:row>
      <xdr:rowOff>112661</xdr:rowOff>
    </xdr:from>
    <xdr:to>
      <xdr:col>2</xdr:col>
      <xdr:colOff>1116371</xdr:colOff>
      <xdr:row>13</xdr:row>
      <xdr:rowOff>512097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A1F0F84-2ED6-0936-7DF7-3018D28D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3548" y="4506451"/>
          <a:ext cx="972984" cy="1505565"/>
        </a:xfrm>
        <a:prstGeom prst="rect">
          <a:avLst/>
        </a:prstGeom>
      </xdr:spPr>
    </xdr:pic>
    <xdr:clientData/>
  </xdr:twoCellAnchor>
  <xdr:twoCellAnchor editAs="oneCell">
    <xdr:from>
      <xdr:col>2</xdr:col>
      <xdr:colOff>40968</xdr:colOff>
      <xdr:row>14</xdr:row>
      <xdr:rowOff>20484</xdr:rowOff>
    </xdr:from>
    <xdr:to>
      <xdr:col>3</xdr:col>
      <xdr:colOff>891</xdr:colOff>
      <xdr:row>16</xdr:row>
      <xdr:rowOff>30724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ED39995-AAF7-61E6-0132-DE2C99DE5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1129" y="6073468"/>
          <a:ext cx="1147097" cy="1300725"/>
        </a:xfrm>
        <a:prstGeom prst="rect">
          <a:avLst/>
        </a:prstGeom>
      </xdr:spPr>
    </xdr:pic>
    <xdr:clientData/>
  </xdr:twoCellAnchor>
  <xdr:twoCellAnchor editAs="oneCell">
    <xdr:from>
      <xdr:col>2</xdr:col>
      <xdr:colOff>10241</xdr:colOff>
      <xdr:row>16</xdr:row>
      <xdr:rowOff>604274</xdr:rowOff>
    </xdr:from>
    <xdr:to>
      <xdr:col>3</xdr:col>
      <xdr:colOff>2616</xdr:colOff>
      <xdr:row>18</xdr:row>
      <xdr:rowOff>675968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6296874-9E15-F248-3349-08D49504A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0402" y="7947742"/>
          <a:ext cx="1188065" cy="1915241"/>
        </a:xfrm>
        <a:prstGeom prst="rect">
          <a:avLst/>
        </a:prstGeom>
      </xdr:spPr>
    </xdr:pic>
    <xdr:clientData/>
  </xdr:twoCellAnchor>
  <xdr:twoCellAnchor editAs="oneCell">
    <xdr:from>
      <xdr:col>2</xdr:col>
      <xdr:colOff>81936</xdr:colOff>
      <xdr:row>20</xdr:row>
      <xdr:rowOff>51210</xdr:rowOff>
    </xdr:from>
    <xdr:to>
      <xdr:col>2</xdr:col>
      <xdr:colOff>1157339</xdr:colOff>
      <xdr:row>21</xdr:row>
      <xdr:rowOff>522338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2E531EC-A042-4CF2-FC0A-946C8447B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2097" y="10344355"/>
          <a:ext cx="1075403" cy="10241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0</xdr:colOff>
      <xdr:row>28</xdr:row>
      <xdr:rowOff>836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B042B718-B98C-E032-BE80-FFC8C6B6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0161" y="13058468"/>
          <a:ext cx="1198307" cy="2396613"/>
        </a:xfrm>
        <a:prstGeom prst="rect">
          <a:avLst/>
        </a:prstGeom>
      </xdr:spPr>
    </xdr:pic>
    <xdr:clientData/>
  </xdr:twoCellAnchor>
  <xdr:twoCellAnchor editAs="oneCell">
    <xdr:from>
      <xdr:col>2</xdr:col>
      <xdr:colOff>20484</xdr:colOff>
      <xdr:row>28</xdr:row>
      <xdr:rowOff>30726</xdr:rowOff>
    </xdr:from>
    <xdr:to>
      <xdr:col>2</xdr:col>
      <xdr:colOff>1136855</xdr:colOff>
      <xdr:row>29</xdr:row>
      <xdr:rowOff>1707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C36E756-6A20-5D50-2415-04B9987EA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20645" y="15485807"/>
          <a:ext cx="1116371" cy="870564"/>
        </a:xfrm>
        <a:prstGeom prst="rect">
          <a:avLst/>
        </a:prstGeom>
      </xdr:spPr>
    </xdr:pic>
    <xdr:clientData/>
  </xdr:twoCellAnchor>
  <xdr:twoCellAnchor editAs="oneCell">
    <xdr:from>
      <xdr:col>2</xdr:col>
      <xdr:colOff>153628</xdr:colOff>
      <xdr:row>29</xdr:row>
      <xdr:rowOff>266289</xdr:rowOff>
    </xdr:from>
    <xdr:to>
      <xdr:col>2</xdr:col>
      <xdr:colOff>1075403</xdr:colOff>
      <xdr:row>31</xdr:row>
      <xdr:rowOff>61452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335DAC2-7D6B-9D3C-20AA-E753A508E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789" y="16643144"/>
          <a:ext cx="921775" cy="1638711"/>
        </a:xfrm>
        <a:prstGeom prst="rect">
          <a:avLst/>
        </a:prstGeom>
      </xdr:spPr>
    </xdr:pic>
    <xdr:clientData/>
  </xdr:twoCellAnchor>
  <xdr:twoCellAnchor editAs="oneCell">
    <xdr:from>
      <xdr:col>2</xdr:col>
      <xdr:colOff>184354</xdr:colOff>
      <xdr:row>32</xdr:row>
      <xdr:rowOff>184354</xdr:rowOff>
    </xdr:from>
    <xdr:to>
      <xdr:col>2</xdr:col>
      <xdr:colOff>1065161</xdr:colOff>
      <xdr:row>34</xdr:row>
      <xdr:rowOff>174113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156BAD44-4B2F-57FA-E4AC-0CBE57FD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4515" y="18957822"/>
          <a:ext cx="880807" cy="1648952"/>
        </a:xfrm>
        <a:prstGeom prst="rect">
          <a:avLst/>
        </a:prstGeom>
      </xdr:spPr>
    </xdr:pic>
    <xdr:clientData/>
  </xdr:twoCellAnchor>
  <xdr:twoCellAnchor editAs="oneCell">
    <xdr:from>
      <xdr:col>2</xdr:col>
      <xdr:colOff>81936</xdr:colOff>
      <xdr:row>35</xdr:row>
      <xdr:rowOff>225322</xdr:rowOff>
    </xdr:from>
    <xdr:to>
      <xdr:col>2</xdr:col>
      <xdr:colOff>1075404</xdr:colOff>
      <xdr:row>36</xdr:row>
      <xdr:rowOff>512096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E34AFD94-769C-6E31-50E5-BE5C62D8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097" y="21026693"/>
          <a:ext cx="993468" cy="1392904"/>
        </a:xfrm>
        <a:prstGeom prst="rect">
          <a:avLst/>
        </a:prstGeom>
      </xdr:spPr>
    </xdr:pic>
    <xdr:clientData/>
  </xdr:twoCellAnchor>
  <xdr:twoCellAnchor editAs="oneCell">
    <xdr:from>
      <xdr:col>2</xdr:col>
      <xdr:colOff>92178</xdr:colOff>
      <xdr:row>37</xdr:row>
      <xdr:rowOff>307257</xdr:rowOff>
    </xdr:from>
    <xdr:to>
      <xdr:col>2</xdr:col>
      <xdr:colOff>1136855</xdr:colOff>
      <xdr:row>39</xdr:row>
      <xdr:rowOff>532580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406DEABA-DAAC-9785-45A0-CF2F80A0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339" y="22952176"/>
          <a:ext cx="1044677" cy="13314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460886</xdr:rowOff>
    </xdr:from>
    <xdr:to>
      <xdr:col>2</xdr:col>
      <xdr:colOff>1157339</xdr:colOff>
      <xdr:row>42</xdr:row>
      <xdr:rowOff>389193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2239134F-7E2B-7957-582E-6EBFD7548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37580" t="17123" r="12901" b="11391"/>
        <a:stretch>
          <a:fillRect/>
        </a:stretch>
      </xdr:blipFill>
      <xdr:spPr bwMode="auto">
        <a:xfrm>
          <a:off x="1700161" y="24949354"/>
          <a:ext cx="1157339" cy="14031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256048</xdr:colOff>
      <xdr:row>43</xdr:row>
      <xdr:rowOff>143387</xdr:rowOff>
    </xdr:from>
    <xdr:to>
      <xdr:col>2</xdr:col>
      <xdr:colOff>860322</xdr:colOff>
      <xdr:row>44</xdr:row>
      <xdr:rowOff>573549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9875A541-C7A8-CF44-61EF-21578A73A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209" y="26844113"/>
          <a:ext cx="604274" cy="798871"/>
        </a:xfrm>
        <a:prstGeom prst="rect">
          <a:avLst/>
        </a:prstGeom>
      </xdr:spPr>
    </xdr:pic>
    <xdr:clientData/>
  </xdr:twoCellAnchor>
  <xdr:twoCellAnchor editAs="oneCell">
    <xdr:from>
      <xdr:col>2</xdr:col>
      <xdr:colOff>13957</xdr:colOff>
      <xdr:row>46</xdr:row>
      <xdr:rowOff>13956</xdr:rowOff>
    </xdr:from>
    <xdr:to>
      <xdr:col>2</xdr:col>
      <xdr:colOff>1151375</xdr:colOff>
      <xdr:row>46</xdr:row>
      <xdr:rowOff>760605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A0330A9E-8BA2-B96F-3785-C0B6818F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16594" y="28372637"/>
          <a:ext cx="1137418" cy="746649"/>
        </a:xfrm>
        <a:prstGeom prst="rect">
          <a:avLst/>
        </a:prstGeom>
      </xdr:spPr>
    </xdr:pic>
    <xdr:clientData/>
  </xdr:twoCellAnchor>
  <xdr:twoCellAnchor editAs="oneCell">
    <xdr:from>
      <xdr:col>2</xdr:col>
      <xdr:colOff>69780</xdr:colOff>
      <xdr:row>45</xdr:row>
      <xdr:rowOff>48847</xdr:rowOff>
    </xdr:from>
    <xdr:to>
      <xdr:col>2</xdr:col>
      <xdr:colOff>1123462</xdr:colOff>
      <xdr:row>45</xdr:row>
      <xdr:rowOff>669891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83AB3864-A13F-7958-DE57-6A692381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72417" y="27709726"/>
          <a:ext cx="1053682" cy="621044"/>
        </a:xfrm>
        <a:prstGeom prst="rect">
          <a:avLst/>
        </a:prstGeom>
      </xdr:spPr>
    </xdr:pic>
    <xdr:clientData/>
  </xdr:twoCellAnchor>
  <xdr:twoCellAnchor editAs="oneCell">
    <xdr:from>
      <xdr:col>2</xdr:col>
      <xdr:colOff>34890</xdr:colOff>
      <xdr:row>22</xdr:row>
      <xdr:rowOff>230275</xdr:rowOff>
    </xdr:from>
    <xdr:to>
      <xdr:col>2</xdr:col>
      <xdr:colOff>990037</xdr:colOff>
      <xdr:row>24</xdr:row>
      <xdr:rowOff>1601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9365954A-C93D-8701-27CA-5A2F9DBF7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527" y="11618407"/>
          <a:ext cx="955147" cy="1052839"/>
        </a:xfrm>
        <a:prstGeom prst="rect">
          <a:avLst/>
        </a:prstGeom>
      </xdr:spPr>
    </xdr:pic>
    <xdr:clientData/>
  </xdr:twoCellAnchor>
  <xdr:twoCellAnchor editAs="oneCell">
    <xdr:from>
      <xdr:col>2</xdr:col>
      <xdr:colOff>34890</xdr:colOff>
      <xdr:row>47</xdr:row>
      <xdr:rowOff>34890</xdr:rowOff>
    </xdr:from>
    <xdr:to>
      <xdr:col>2</xdr:col>
      <xdr:colOff>1137418</xdr:colOff>
      <xdr:row>48</xdr:row>
      <xdr:rowOff>484775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68105973-D944-0A42-73FE-B39DBB9F8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37527" y="29161154"/>
          <a:ext cx="1102528" cy="1179286"/>
        </a:xfrm>
        <a:prstGeom prst="rect">
          <a:avLst/>
        </a:prstGeom>
      </xdr:spPr>
    </xdr:pic>
    <xdr:clientData/>
  </xdr:twoCellAnchor>
  <xdr:twoCellAnchor editAs="oneCell">
    <xdr:from>
      <xdr:col>1</xdr:col>
      <xdr:colOff>928076</xdr:colOff>
      <xdr:row>49</xdr:row>
      <xdr:rowOff>13957</xdr:rowOff>
    </xdr:from>
    <xdr:to>
      <xdr:col>3</xdr:col>
      <xdr:colOff>4035</xdr:colOff>
      <xdr:row>49</xdr:row>
      <xdr:rowOff>837363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A28DCD77-833C-E6B0-D1F5-A9F716B48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8680" y="30431155"/>
          <a:ext cx="1186264" cy="82340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50</xdr:row>
      <xdr:rowOff>195384</xdr:rowOff>
    </xdr:from>
    <xdr:to>
      <xdr:col>2</xdr:col>
      <xdr:colOff>1158353</xdr:colOff>
      <xdr:row>52</xdr:row>
      <xdr:rowOff>320988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3CBBEA92-8B0A-D5F6-ED14-C4FF8854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02638" y="31533681"/>
          <a:ext cx="1158352" cy="1416539"/>
        </a:xfrm>
        <a:prstGeom prst="rect">
          <a:avLst/>
        </a:prstGeom>
      </xdr:spPr>
    </xdr:pic>
    <xdr:clientData/>
  </xdr:twoCellAnchor>
  <xdr:twoCellAnchor editAs="oneCell">
    <xdr:from>
      <xdr:col>2</xdr:col>
      <xdr:colOff>27912</xdr:colOff>
      <xdr:row>53</xdr:row>
      <xdr:rowOff>41868</xdr:rowOff>
    </xdr:from>
    <xdr:to>
      <xdr:col>2</xdr:col>
      <xdr:colOff>1150502</xdr:colOff>
      <xdr:row>54</xdr:row>
      <xdr:rowOff>307034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26E80E7C-BD47-255F-A7EE-C69D725D07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25779" t="23559" r="21314" b="15690"/>
        <a:stretch>
          <a:fillRect/>
        </a:stretch>
      </xdr:blipFill>
      <xdr:spPr bwMode="auto">
        <a:xfrm>
          <a:off x="1730549" y="33222363"/>
          <a:ext cx="1122590" cy="81642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95684</xdr:colOff>
      <xdr:row>54</xdr:row>
      <xdr:rowOff>347945</xdr:rowOff>
    </xdr:from>
    <xdr:to>
      <xdr:col>2</xdr:col>
      <xdr:colOff>1120294</xdr:colOff>
      <xdr:row>55</xdr:row>
      <xdr:rowOff>547455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641ABA47-C70F-7342-7FF0-3BF569715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l="20361" t="16668" r="5440" b="24606"/>
        <a:stretch>
          <a:fillRect/>
        </a:stretch>
      </xdr:blipFill>
      <xdr:spPr bwMode="auto">
        <a:xfrm>
          <a:off x="1800616" y="34646644"/>
          <a:ext cx="1024610" cy="5648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40147</xdr:colOff>
      <xdr:row>56</xdr:row>
      <xdr:rowOff>52193</xdr:rowOff>
    </xdr:from>
    <xdr:to>
      <xdr:col>3</xdr:col>
      <xdr:colOff>1053</xdr:colOff>
      <xdr:row>57</xdr:row>
      <xdr:rowOff>60336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CBD9401F-BA5E-F9C3-48E4-66314FA28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45079" y="35272946"/>
          <a:ext cx="1149843" cy="564855"/>
        </a:xfrm>
        <a:prstGeom prst="rect">
          <a:avLst/>
        </a:prstGeom>
      </xdr:spPr>
    </xdr:pic>
    <xdr:clientData/>
  </xdr:twoCellAnchor>
  <xdr:twoCellAnchor editAs="oneCell">
    <xdr:from>
      <xdr:col>2</xdr:col>
      <xdr:colOff>62803</xdr:colOff>
      <xdr:row>57</xdr:row>
      <xdr:rowOff>27911</xdr:rowOff>
    </xdr:from>
    <xdr:to>
      <xdr:col>2</xdr:col>
      <xdr:colOff>1165331</xdr:colOff>
      <xdr:row>57</xdr:row>
      <xdr:rowOff>648956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3C870FCB-C7E8-DB22-90CB-3CC4BC658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765440" y="35232032"/>
          <a:ext cx="1102528" cy="621045"/>
        </a:xfrm>
        <a:prstGeom prst="rect">
          <a:avLst/>
        </a:prstGeom>
      </xdr:spPr>
    </xdr:pic>
    <xdr:clientData/>
  </xdr:twoCellAnchor>
  <xdr:twoCellAnchor editAs="oneCell">
    <xdr:from>
      <xdr:col>2</xdr:col>
      <xdr:colOff>20935</xdr:colOff>
      <xdr:row>61</xdr:row>
      <xdr:rowOff>6979</xdr:rowOff>
    </xdr:from>
    <xdr:to>
      <xdr:col>3</xdr:col>
      <xdr:colOff>1</xdr:colOff>
      <xdr:row>62</xdr:row>
      <xdr:rowOff>2443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8820C83F-CA25-1FE4-9046-F49CC82CB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23572" y="37241704"/>
          <a:ext cx="1172308" cy="725714"/>
        </a:xfrm>
        <a:prstGeom prst="rect">
          <a:avLst/>
        </a:prstGeom>
      </xdr:spPr>
    </xdr:pic>
    <xdr:clientData/>
  </xdr:twoCellAnchor>
  <xdr:twoCellAnchor editAs="oneCell">
    <xdr:from>
      <xdr:col>2</xdr:col>
      <xdr:colOff>69781</xdr:colOff>
      <xdr:row>58</xdr:row>
      <xdr:rowOff>34890</xdr:rowOff>
    </xdr:from>
    <xdr:to>
      <xdr:col>3</xdr:col>
      <xdr:colOff>0</xdr:colOff>
      <xdr:row>58</xdr:row>
      <xdr:rowOff>690825</xdr:rowOff>
    </xdr:to>
    <xdr:pic>
      <xdr:nvPicPr>
        <xdr:cNvPr id="37" name="Image 36">
          <a:extLst>
            <a:ext uri="{FF2B5EF4-FFF2-40B4-BE49-F238E27FC236}">
              <a16:creationId xmlns:a16="http://schemas.microsoft.com/office/drawing/2014/main" id="{C737CC81-1330-A893-DCEC-33FD1F3F3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72418" y="35978681"/>
          <a:ext cx="1102527" cy="655935"/>
        </a:xfrm>
        <a:prstGeom prst="rect">
          <a:avLst/>
        </a:prstGeom>
      </xdr:spPr>
    </xdr:pic>
    <xdr:clientData/>
  </xdr:twoCellAnchor>
  <xdr:twoCellAnchor editAs="oneCell">
    <xdr:from>
      <xdr:col>2</xdr:col>
      <xdr:colOff>104672</xdr:colOff>
      <xdr:row>60</xdr:row>
      <xdr:rowOff>27911</xdr:rowOff>
    </xdr:from>
    <xdr:to>
      <xdr:col>2</xdr:col>
      <xdr:colOff>969946</xdr:colOff>
      <xdr:row>61</xdr:row>
      <xdr:rowOff>15118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B1ED7FCB-A9E7-9371-ACD8-1A8B039B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07309" y="36711373"/>
          <a:ext cx="865274" cy="516374"/>
        </a:xfrm>
        <a:prstGeom prst="rect">
          <a:avLst/>
        </a:prstGeom>
      </xdr:spPr>
    </xdr:pic>
    <xdr:clientData/>
  </xdr:twoCellAnchor>
  <xdr:twoCellAnchor editAs="oneCell">
    <xdr:from>
      <xdr:col>2</xdr:col>
      <xdr:colOff>32289</xdr:colOff>
      <xdr:row>59</xdr:row>
      <xdr:rowOff>32288</xdr:rowOff>
    </xdr:from>
    <xdr:to>
      <xdr:col>2</xdr:col>
      <xdr:colOff>1097798</xdr:colOff>
      <xdr:row>60</xdr:row>
      <xdr:rowOff>10763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A76C12A6-5EFA-DCC1-1DE9-B899A6CDF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32797" y="36582457"/>
          <a:ext cx="1065509" cy="7103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6E6E0-8D30-4492-9AB5-A01C11A3310D}" name="Tableau1" displayName="Tableau1" ref="A1:H232" totalsRowCount="1" headerRowDxfId="19" dataDxfId="17" headerRowBorderDxfId="18" tableBorderDxfId="16">
  <autoFilter ref="A1:H231" xr:uid="{6706E6E0-8D30-4492-9AB5-A01C11A3310D}">
    <filterColumn colId="3">
      <filters>
        <filter val="scoop"/>
      </filters>
    </filterColumn>
  </autoFilter>
  <tableColumns count="8">
    <tableColumn id="1" xr3:uid="{23963603-1269-4D91-8108-DAFB848FBDB1}" name="Date" dataDxfId="15" totalsRowDxfId="14"/>
    <tableColumn id="2" xr3:uid="{0C7B5F6E-E25C-455E-BE3D-E0717CBFFEF7}" name="Problème" dataDxfId="13" totalsRowDxfId="12"/>
    <tableColumn id="3" xr3:uid="{45D0E812-CF2D-4D69-8FD3-D74EE380412F}" name="Équipement/N° section" dataDxfId="11" totalsRowDxfId="10"/>
    <tableColumn id="4" xr3:uid="{53C3E8DB-FB24-4316-AC6C-9BF9F52BF7D7}" name="Famille" dataDxfId="9" totalsRowDxfId="8"/>
    <tableColumn id="5" xr3:uid="{F0D6CF18-2C50-4C23-801D-25259838CD71}" name="Temps d'arrêt (min)" totalsRowFunction="sum" dataDxfId="7" totalsRowDxfId="6"/>
    <tableColumn id="6" xr3:uid="{75AF0CB1-E151-4CF9-859C-6B939FD3A8E6}" name="MTBF(min)" dataDxfId="5" totalsRowDxfId="4">
      <calculatedColumnFormula>(24*60-15)/1</calculatedColumnFormula>
    </tableColumn>
    <tableColumn id="8" xr3:uid="{AD9DBDBD-DEA7-4C07-8728-5EAD831C9AF1}" name="MTTR(min)" dataDxfId="3" totalsRowDxfId="2"/>
    <tableColumn id="9" xr3:uid="{81681FF5-CAF2-452C-9E45-2C7C6A54FA2D}" name="D%" dataDxfId="1" totalsRowDxfId="0">
      <calculatedColumnFormula>Tableau1[[#This Row],[MTBF(min)]]/(Tableau1[[#This Row],[MTBF(min)]]+Tableau1[[#This Row],[MTTR(min)]])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DD15-AC63-45B1-89B2-94A80A80AF95}">
  <dimension ref="B1:M16"/>
  <sheetViews>
    <sheetView topLeftCell="C1" workbookViewId="0">
      <selection activeCell="I8" sqref="I8:M9"/>
    </sheetView>
  </sheetViews>
  <sheetFormatPr baseColWidth="10" defaultRowHeight="14.4" x14ac:dyDescent="0.3"/>
  <cols>
    <col min="3" max="3" width="37.5546875" bestFit="1" customWidth="1"/>
    <col min="10" max="10" width="28.77734375" bestFit="1" customWidth="1"/>
  </cols>
  <sheetData>
    <row r="1" spans="2:13" ht="15" thickBot="1" x14ac:dyDescent="0.35"/>
    <row r="2" spans="2:13" x14ac:dyDescent="0.3">
      <c r="B2" s="79" t="s">
        <v>4</v>
      </c>
      <c r="C2" s="80"/>
      <c r="D2" s="80"/>
      <c r="E2" s="80"/>
      <c r="F2" s="81"/>
      <c r="I2" s="79" t="s">
        <v>14</v>
      </c>
      <c r="J2" s="80"/>
      <c r="K2" s="80"/>
      <c r="L2" s="80"/>
      <c r="M2" s="81"/>
    </row>
    <row r="3" spans="2:13" ht="15" thickBot="1" x14ac:dyDescent="0.35">
      <c r="B3" s="82"/>
      <c r="C3" s="83"/>
      <c r="D3" s="83"/>
      <c r="E3" s="83"/>
      <c r="F3" s="84"/>
      <c r="I3" s="82"/>
      <c r="J3" s="83"/>
      <c r="K3" s="83"/>
      <c r="L3" s="83"/>
      <c r="M3" s="84"/>
    </row>
    <row r="4" spans="2:13" x14ac:dyDescent="0.3">
      <c r="B4" s="5">
        <v>45839</v>
      </c>
      <c r="C4" s="6" t="s">
        <v>3</v>
      </c>
      <c r="D4" s="6" t="s">
        <v>2</v>
      </c>
      <c r="E4" s="6" t="s">
        <v>0</v>
      </c>
      <c r="F4" s="7">
        <v>5</v>
      </c>
      <c r="I4" s="16">
        <v>45668</v>
      </c>
      <c r="J4" s="17" t="s">
        <v>10</v>
      </c>
      <c r="K4" s="10" t="s">
        <v>2</v>
      </c>
      <c r="L4" s="15" t="s">
        <v>2</v>
      </c>
      <c r="M4" s="10">
        <v>10</v>
      </c>
    </row>
    <row r="5" spans="2:13" x14ac:dyDescent="0.3">
      <c r="B5" s="4">
        <v>45775</v>
      </c>
      <c r="C5" s="2" t="s">
        <v>1</v>
      </c>
      <c r="D5" s="2" t="s">
        <v>2</v>
      </c>
      <c r="E5" s="2" t="s">
        <v>0</v>
      </c>
      <c r="F5" s="3">
        <v>20</v>
      </c>
      <c r="I5" s="16">
        <v>45797</v>
      </c>
      <c r="J5" s="18" t="s">
        <v>12</v>
      </c>
      <c r="K5" s="19" t="s">
        <v>0</v>
      </c>
      <c r="L5" s="15" t="s">
        <v>2</v>
      </c>
      <c r="M5" s="13">
        <v>10</v>
      </c>
    </row>
    <row r="6" spans="2:13" x14ac:dyDescent="0.3">
      <c r="I6" s="16">
        <v>45828</v>
      </c>
      <c r="J6" s="17" t="s">
        <v>13</v>
      </c>
      <c r="K6" s="20" t="s">
        <v>0</v>
      </c>
      <c r="L6" s="17" t="s">
        <v>2</v>
      </c>
      <c r="M6" s="10">
        <v>10</v>
      </c>
    </row>
    <row r="7" spans="2:13" ht="15" thickBot="1" x14ac:dyDescent="0.35"/>
    <row r="8" spans="2:13" x14ac:dyDescent="0.3">
      <c r="B8" s="79" t="s">
        <v>9</v>
      </c>
      <c r="C8" s="80"/>
      <c r="D8" s="80"/>
      <c r="E8" s="80"/>
      <c r="F8" s="81"/>
      <c r="I8" s="79" t="s">
        <v>18</v>
      </c>
      <c r="J8" s="80"/>
      <c r="K8" s="80"/>
      <c r="L8" s="80"/>
      <c r="M8" s="81"/>
    </row>
    <row r="9" spans="2:13" ht="15" thickBot="1" x14ac:dyDescent="0.35">
      <c r="B9" s="82"/>
      <c r="C9" s="83"/>
      <c r="D9" s="83"/>
      <c r="E9" s="83"/>
      <c r="F9" s="84"/>
      <c r="I9" s="82"/>
      <c r="J9" s="83"/>
      <c r="K9" s="83"/>
      <c r="L9" s="83"/>
      <c r="M9" s="84"/>
    </row>
    <row r="10" spans="2:13" x14ac:dyDescent="0.3">
      <c r="B10" s="8">
        <v>45688</v>
      </c>
      <c r="C10" s="9" t="s">
        <v>5</v>
      </c>
      <c r="D10" s="10" t="s">
        <v>2</v>
      </c>
      <c r="E10" s="10" t="s">
        <v>0</v>
      </c>
      <c r="F10" s="10">
        <v>240</v>
      </c>
      <c r="I10" s="16">
        <v>45755</v>
      </c>
      <c r="J10" s="17" t="s">
        <v>15</v>
      </c>
      <c r="K10" s="21" t="s">
        <v>0</v>
      </c>
      <c r="L10" s="15" t="s">
        <v>2</v>
      </c>
      <c r="M10" s="10">
        <v>15</v>
      </c>
    </row>
    <row r="11" spans="2:13" x14ac:dyDescent="0.3">
      <c r="B11" s="11">
        <v>45702</v>
      </c>
      <c r="C11" s="12" t="s">
        <v>6</v>
      </c>
      <c r="D11" s="13" t="s">
        <v>2</v>
      </c>
      <c r="E11" s="13" t="s">
        <v>0</v>
      </c>
      <c r="F11" s="13">
        <v>215</v>
      </c>
      <c r="I11" s="16">
        <v>45800</v>
      </c>
      <c r="J11" s="18" t="s">
        <v>10</v>
      </c>
      <c r="K11" s="19" t="s">
        <v>0</v>
      </c>
      <c r="L11" s="15" t="s">
        <v>2</v>
      </c>
      <c r="M11" s="13">
        <v>5</v>
      </c>
    </row>
    <row r="12" spans="2:13" x14ac:dyDescent="0.3">
      <c r="B12" s="8">
        <v>45747</v>
      </c>
      <c r="C12" s="9" t="s">
        <v>7</v>
      </c>
      <c r="D12" s="10" t="s">
        <v>2</v>
      </c>
      <c r="E12" s="10" t="s">
        <v>0</v>
      </c>
      <c r="F12" s="10">
        <v>10</v>
      </c>
      <c r="I12" s="16">
        <v>45806</v>
      </c>
      <c r="J12" s="17" t="s">
        <v>16</v>
      </c>
      <c r="K12" s="21" t="s">
        <v>0</v>
      </c>
      <c r="L12" s="15" t="s">
        <v>2</v>
      </c>
      <c r="M12" s="10">
        <v>7</v>
      </c>
    </row>
    <row r="13" spans="2:13" x14ac:dyDescent="0.3">
      <c r="B13" s="14">
        <v>45784</v>
      </c>
      <c r="C13" s="12" t="s">
        <v>8</v>
      </c>
      <c r="D13" s="15" t="s">
        <v>2</v>
      </c>
      <c r="E13" s="15" t="s">
        <v>0</v>
      </c>
      <c r="F13" s="13">
        <v>165</v>
      </c>
      <c r="I13" s="22">
        <v>45814</v>
      </c>
      <c r="J13" s="23" t="s">
        <v>10</v>
      </c>
      <c r="K13" s="24" t="s">
        <v>0</v>
      </c>
      <c r="L13" s="25" t="s">
        <v>2</v>
      </c>
      <c r="M13" s="26">
        <v>15</v>
      </c>
    </row>
    <row r="14" spans="2:13" x14ac:dyDescent="0.3">
      <c r="I14" s="27">
        <v>45816</v>
      </c>
      <c r="J14" s="28" t="s">
        <v>10</v>
      </c>
      <c r="K14" s="24" t="s">
        <v>0</v>
      </c>
      <c r="L14" s="25" t="s">
        <v>2</v>
      </c>
      <c r="M14" s="29">
        <v>10</v>
      </c>
    </row>
    <row r="15" spans="2:13" x14ac:dyDescent="0.3">
      <c r="I15" s="22">
        <v>45851</v>
      </c>
      <c r="J15" s="23" t="s">
        <v>17</v>
      </c>
      <c r="K15" s="24" t="s">
        <v>0</v>
      </c>
      <c r="L15" s="2" t="s">
        <v>2</v>
      </c>
      <c r="M15" s="26">
        <v>15</v>
      </c>
    </row>
    <row r="16" spans="2:13" x14ac:dyDescent="0.3">
      <c r="I16" s="27">
        <v>45864</v>
      </c>
      <c r="J16" s="28" t="s">
        <v>11</v>
      </c>
      <c r="K16" s="24" t="s">
        <v>0</v>
      </c>
      <c r="L16" s="1" t="s">
        <v>2</v>
      </c>
      <c r="M16" s="29">
        <v>10</v>
      </c>
    </row>
  </sheetData>
  <mergeCells count="4">
    <mergeCell ref="B2:F3"/>
    <mergeCell ref="B8:F9"/>
    <mergeCell ref="I2:M3"/>
    <mergeCell ref="I8:M9"/>
  </mergeCells>
  <dataValidations count="1">
    <dataValidation type="list" allowBlank="1" showInputMessage="1" showErrorMessage="1" sqref="L4:L5 L10:L12" xr:uid="{4DD55FB8-F00C-41D7-880F-C96ACE2C6F83}">
      <formula1>FamilleEquipement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34FA-F263-49C3-BE01-6992190A03D3}">
  <dimension ref="A1:H232"/>
  <sheetViews>
    <sheetView zoomScale="80" workbookViewId="0">
      <selection activeCell="E259" sqref="E259"/>
    </sheetView>
  </sheetViews>
  <sheetFormatPr baseColWidth="10" defaultRowHeight="14.4" x14ac:dyDescent="0.3"/>
  <cols>
    <col min="2" max="2" width="45.21875" bestFit="1" customWidth="1"/>
    <col min="3" max="3" width="22.21875" customWidth="1"/>
    <col min="4" max="4" width="26.109375" bestFit="1" customWidth="1"/>
    <col min="5" max="5" width="19.44140625" customWidth="1"/>
    <col min="6" max="6" width="19.21875" customWidth="1"/>
    <col min="7" max="7" width="14.88671875" customWidth="1"/>
    <col min="8" max="8" width="11.77734375" customWidth="1"/>
    <col min="9" max="9" width="21.109375" customWidth="1"/>
  </cols>
  <sheetData>
    <row r="1" spans="1:8" x14ac:dyDescent="0.3">
      <c r="A1" s="56" t="s">
        <v>177</v>
      </c>
      <c r="B1" s="57" t="s">
        <v>178</v>
      </c>
      <c r="C1" s="58" t="s">
        <v>179</v>
      </c>
      <c r="D1" s="58" t="s">
        <v>180</v>
      </c>
      <c r="E1" s="57" t="s">
        <v>181</v>
      </c>
      <c r="F1" s="59" t="s">
        <v>191</v>
      </c>
      <c r="G1" s="59" t="s">
        <v>192</v>
      </c>
      <c r="H1" s="59" t="s">
        <v>193</v>
      </c>
    </row>
    <row r="2" spans="1:8" hidden="1" x14ac:dyDescent="0.3">
      <c r="A2" s="30">
        <v>45665</v>
      </c>
      <c r="B2" s="31" t="s">
        <v>19</v>
      </c>
      <c r="C2" s="32" t="s">
        <v>20</v>
      </c>
      <c r="D2" s="33" t="s">
        <v>20</v>
      </c>
      <c r="E2" s="34">
        <v>10</v>
      </c>
      <c r="F2" s="43">
        <f>(24*60-15)/1</f>
        <v>1425</v>
      </c>
      <c r="G2" s="43"/>
      <c r="H2" s="43">
        <f>Tableau1[[#This Row],[MTBF(min)]]/(Tableau1[[#This Row],[MTBF(min)]]+Tableau1[[#This Row],[MTTR(min)]])</f>
        <v>1</v>
      </c>
    </row>
    <row r="3" spans="1:8" hidden="1" x14ac:dyDescent="0.3">
      <c r="A3" s="30">
        <v>45667</v>
      </c>
      <c r="B3" s="31" t="s">
        <v>21</v>
      </c>
      <c r="C3" s="32" t="s">
        <v>22</v>
      </c>
      <c r="D3" s="32" t="s">
        <v>22</v>
      </c>
      <c r="E3" s="34">
        <v>10</v>
      </c>
      <c r="F3" s="43">
        <f t="shared" ref="F3:F65" si="0">(24*60-15)/1</f>
        <v>1425</v>
      </c>
      <c r="G3" s="43"/>
      <c r="H3" s="43">
        <f>Tableau1[[#This Row],[MTBF(min)]]/(Tableau1[[#This Row],[MTBF(min)]]+Tableau1[[#This Row],[MTTR(min)]])</f>
        <v>1</v>
      </c>
    </row>
    <row r="4" spans="1:8" hidden="1" x14ac:dyDescent="0.3">
      <c r="A4" s="30">
        <v>45668</v>
      </c>
      <c r="B4" s="31" t="s">
        <v>21</v>
      </c>
      <c r="C4" s="32" t="s">
        <v>22</v>
      </c>
      <c r="D4" s="32" t="s">
        <v>22</v>
      </c>
      <c r="E4" s="34">
        <v>90</v>
      </c>
      <c r="F4" s="43">
        <f t="shared" si="0"/>
        <v>1425</v>
      </c>
      <c r="G4" s="43"/>
      <c r="H4" s="43">
        <f>Tableau1[[#This Row],[MTBF(min)]]/(Tableau1[[#This Row],[MTBF(min)]]+Tableau1[[#This Row],[MTTR(min)]])</f>
        <v>1</v>
      </c>
    </row>
    <row r="5" spans="1:8" hidden="1" x14ac:dyDescent="0.3">
      <c r="A5" s="30">
        <v>45668</v>
      </c>
      <c r="B5" s="31" t="s">
        <v>21</v>
      </c>
      <c r="C5" s="32" t="s">
        <v>22</v>
      </c>
      <c r="D5" s="32" t="s">
        <v>22</v>
      </c>
      <c r="E5" s="34">
        <v>125</v>
      </c>
      <c r="F5" s="43">
        <f t="shared" si="0"/>
        <v>1425</v>
      </c>
      <c r="G5" s="43"/>
      <c r="H5" s="43">
        <f>Tableau1[[#This Row],[MTBF(min)]]/(Tableau1[[#This Row],[MTBF(min)]]+Tableau1[[#This Row],[MTTR(min)]])</f>
        <v>1</v>
      </c>
    </row>
    <row r="6" spans="1:8" hidden="1" x14ac:dyDescent="0.3">
      <c r="A6" s="30">
        <v>45668</v>
      </c>
      <c r="B6" s="31" t="s">
        <v>23</v>
      </c>
      <c r="C6" s="34" t="s">
        <v>24</v>
      </c>
      <c r="D6" s="33" t="s">
        <v>23</v>
      </c>
      <c r="E6" s="34">
        <v>270</v>
      </c>
      <c r="F6" s="43">
        <f t="shared" si="0"/>
        <v>1425</v>
      </c>
      <c r="G6" s="43"/>
      <c r="H6" s="43">
        <f>Tableau1[[#This Row],[MTBF(min)]]/(Tableau1[[#This Row],[MTBF(min)]]+Tableau1[[#This Row],[MTTR(min)]])</f>
        <v>1</v>
      </c>
    </row>
    <row r="7" spans="1:8" hidden="1" x14ac:dyDescent="0.3">
      <c r="A7" s="30">
        <v>45668</v>
      </c>
      <c r="B7" s="31" t="s">
        <v>23</v>
      </c>
      <c r="C7" s="34" t="s">
        <v>24</v>
      </c>
      <c r="D7" s="33" t="s">
        <v>23</v>
      </c>
      <c r="E7" s="34">
        <v>15</v>
      </c>
      <c r="F7" s="43">
        <f t="shared" si="0"/>
        <v>1425</v>
      </c>
      <c r="G7" s="43"/>
      <c r="H7" s="43">
        <f>Tableau1[[#This Row],[MTBF(min)]]/(Tableau1[[#This Row],[MTBF(min)]]+Tableau1[[#This Row],[MTTR(min)]])</f>
        <v>1</v>
      </c>
    </row>
    <row r="8" spans="1:8" hidden="1" x14ac:dyDescent="0.3">
      <c r="A8" s="30">
        <v>45668</v>
      </c>
      <c r="B8" s="31" t="s">
        <v>21</v>
      </c>
      <c r="C8" s="32" t="s">
        <v>22</v>
      </c>
      <c r="D8" s="32" t="s">
        <v>22</v>
      </c>
      <c r="E8" s="34">
        <v>50</v>
      </c>
      <c r="F8" s="43">
        <f t="shared" si="0"/>
        <v>1425</v>
      </c>
      <c r="G8" s="43"/>
      <c r="H8" s="43">
        <f>Tableau1[[#This Row],[MTBF(min)]]/(Tableau1[[#This Row],[MTBF(min)]]+Tableau1[[#This Row],[MTTR(min)]])</f>
        <v>1</v>
      </c>
    </row>
    <row r="9" spans="1:8" hidden="1" x14ac:dyDescent="0.3">
      <c r="A9" s="30">
        <v>45669</v>
      </c>
      <c r="B9" s="31" t="s">
        <v>25</v>
      </c>
      <c r="C9" s="34" t="s">
        <v>26</v>
      </c>
      <c r="D9" s="33" t="s">
        <v>27</v>
      </c>
      <c r="E9" s="34">
        <v>100</v>
      </c>
      <c r="F9" s="43">
        <f t="shared" si="0"/>
        <v>1425</v>
      </c>
      <c r="G9" s="43"/>
      <c r="H9" s="43">
        <f>Tableau1[[#This Row],[MTBF(min)]]/(Tableau1[[#This Row],[MTBF(min)]]+Tableau1[[#This Row],[MTTR(min)]])</f>
        <v>1</v>
      </c>
    </row>
    <row r="10" spans="1:8" hidden="1" x14ac:dyDescent="0.3">
      <c r="A10" s="30">
        <v>45669</v>
      </c>
      <c r="B10" s="31" t="s">
        <v>28</v>
      </c>
      <c r="C10" s="34" t="s">
        <v>29</v>
      </c>
      <c r="D10" s="33" t="s">
        <v>30</v>
      </c>
      <c r="E10" s="34">
        <v>30</v>
      </c>
      <c r="F10" s="43">
        <f t="shared" si="0"/>
        <v>1425</v>
      </c>
      <c r="G10" s="43"/>
      <c r="H10" s="43">
        <f>Tableau1[[#This Row],[MTBF(min)]]/(Tableau1[[#This Row],[MTBF(min)]]+Tableau1[[#This Row],[MTTR(min)]])</f>
        <v>1</v>
      </c>
    </row>
    <row r="11" spans="1:8" hidden="1" x14ac:dyDescent="0.3">
      <c r="A11" s="30">
        <v>45670</v>
      </c>
      <c r="B11" s="31" t="s">
        <v>31</v>
      </c>
      <c r="C11" s="34" t="s">
        <v>32</v>
      </c>
      <c r="D11" s="33" t="s">
        <v>33</v>
      </c>
      <c r="E11" s="34">
        <v>360</v>
      </c>
      <c r="F11" s="43">
        <f t="shared" si="0"/>
        <v>1425</v>
      </c>
      <c r="G11" s="43"/>
      <c r="H11" s="43">
        <f>Tableau1[[#This Row],[MTBF(min)]]/(Tableau1[[#This Row],[MTBF(min)]]+Tableau1[[#This Row],[MTTR(min)]])</f>
        <v>1</v>
      </c>
    </row>
    <row r="12" spans="1:8" hidden="1" x14ac:dyDescent="0.3">
      <c r="A12" s="30">
        <v>45671</v>
      </c>
      <c r="B12" s="33" t="s">
        <v>34</v>
      </c>
      <c r="C12" s="34" t="s">
        <v>32</v>
      </c>
      <c r="D12" s="33" t="s">
        <v>34</v>
      </c>
      <c r="E12" s="34">
        <v>30</v>
      </c>
      <c r="F12" s="43">
        <f t="shared" si="0"/>
        <v>1425</v>
      </c>
      <c r="G12" s="43"/>
      <c r="H12" s="43">
        <f>Tableau1[[#This Row],[MTBF(min)]]/(Tableau1[[#This Row],[MTBF(min)]]+Tableau1[[#This Row],[MTTR(min)]])</f>
        <v>1</v>
      </c>
    </row>
    <row r="13" spans="1:8" hidden="1" x14ac:dyDescent="0.3">
      <c r="A13" s="30">
        <v>45672</v>
      </c>
      <c r="B13" s="31" t="s">
        <v>35</v>
      </c>
      <c r="C13" s="34" t="s">
        <v>36</v>
      </c>
      <c r="D13" s="33" t="s">
        <v>23</v>
      </c>
      <c r="E13" s="34">
        <v>40</v>
      </c>
      <c r="F13" s="43">
        <f t="shared" si="0"/>
        <v>1425</v>
      </c>
      <c r="G13" s="43"/>
      <c r="H13" s="43">
        <f>Tableau1[[#This Row],[MTBF(min)]]/(Tableau1[[#This Row],[MTBF(min)]]+Tableau1[[#This Row],[MTTR(min)]])</f>
        <v>1</v>
      </c>
    </row>
    <row r="14" spans="1:8" hidden="1" x14ac:dyDescent="0.3">
      <c r="A14" s="30">
        <v>45672</v>
      </c>
      <c r="B14" s="31" t="s">
        <v>35</v>
      </c>
      <c r="C14" s="34" t="s">
        <v>36</v>
      </c>
      <c r="D14" s="33" t="s">
        <v>23</v>
      </c>
      <c r="E14" s="34">
        <v>180</v>
      </c>
      <c r="F14" s="43">
        <f t="shared" si="0"/>
        <v>1425</v>
      </c>
      <c r="G14" s="43"/>
      <c r="H14" s="43">
        <f>Tableau1[[#This Row],[MTBF(min)]]/(Tableau1[[#This Row],[MTBF(min)]]+Tableau1[[#This Row],[MTTR(min)]])</f>
        <v>1</v>
      </c>
    </row>
    <row r="15" spans="1:8" hidden="1" x14ac:dyDescent="0.3">
      <c r="A15" s="30">
        <v>45672</v>
      </c>
      <c r="B15" s="31" t="s">
        <v>22</v>
      </c>
      <c r="C15" s="31" t="s">
        <v>22</v>
      </c>
      <c r="D15" s="31" t="s">
        <v>22</v>
      </c>
      <c r="E15" s="34">
        <v>5</v>
      </c>
      <c r="F15" s="43">
        <f t="shared" si="0"/>
        <v>1425</v>
      </c>
      <c r="G15" s="43"/>
      <c r="H15" s="43">
        <f>Tableau1[[#This Row],[MTBF(min)]]/(Tableau1[[#This Row],[MTBF(min)]]+Tableau1[[#This Row],[MTTR(min)]])</f>
        <v>1</v>
      </c>
    </row>
    <row r="16" spans="1:8" hidden="1" x14ac:dyDescent="0.3">
      <c r="A16" s="30">
        <v>45672</v>
      </c>
      <c r="B16" s="31" t="s">
        <v>37</v>
      </c>
      <c r="C16" s="34" t="s">
        <v>24</v>
      </c>
      <c r="D16" s="33" t="s">
        <v>38</v>
      </c>
      <c r="E16" s="34">
        <v>120</v>
      </c>
      <c r="F16" s="43">
        <f t="shared" si="0"/>
        <v>1425</v>
      </c>
      <c r="G16" s="43"/>
      <c r="H16" s="43">
        <f>Tableau1[[#This Row],[MTBF(min)]]/(Tableau1[[#This Row],[MTBF(min)]]+Tableau1[[#This Row],[MTTR(min)]])</f>
        <v>1</v>
      </c>
    </row>
    <row r="17" spans="1:8" hidden="1" x14ac:dyDescent="0.3">
      <c r="A17" s="30">
        <v>45673</v>
      </c>
      <c r="B17" s="31" t="s">
        <v>22</v>
      </c>
      <c r="C17" s="31" t="s">
        <v>22</v>
      </c>
      <c r="D17" s="31" t="s">
        <v>22</v>
      </c>
      <c r="E17" s="34">
        <v>20</v>
      </c>
      <c r="F17" s="43">
        <f t="shared" si="0"/>
        <v>1425</v>
      </c>
      <c r="G17" s="43"/>
      <c r="H17" s="43">
        <f>Tableau1[[#This Row],[MTBF(min)]]/(Tableau1[[#This Row],[MTBF(min)]]+Tableau1[[#This Row],[MTTR(min)]])</f>
        <v>1</v>
      </c>
    </row>
    <row r="18" spans="1:8" hidden="1" x14ac:dyDescent="0.3">
      <c r="A18" s="30">
        <v>45673</v>
      </c>
      <c r="B18" s="31" t="s">
        <v>22</v>
      </c>
      <c r="C18" s="31" t="s">
        <v>22</v>
      </c>
      <c r="D18" s="31" t="s">
        <v>22</v>
      </c>
      <c r="E18" s="34">
        <v>10</v>
      </c>
      <c r="F18" s="43">
        <f t="shared" si="0"/>
        <v>1425</v>
      </c>
      <c r="G18" s="43"/>
      <c r="H18" s="43">
        <f>Tableau1[[#This Row],[MTBF(min)]]/(Tableau1[[#This Row],[MTBF(min)]]+Tableau1[[#This Row],[MTTR(min)]])</f>
        <v>1</v>
      </c>
    </row>
    <row r="19" spans="1:8" hidden="1" x14ac:dyDescent="0.3">
      <c r="A19" s="30">
        <v>45674</v>
      </c>
      <c r="B19" s="31" t="s">
        <v>39</v>
      </c>
      <c r="C19" s="34" t="s">
        <v>24</v>
      </c>
      <c r="D19" s="31" t="s">
        <v>39</v>
      </c>
      <c r="E19" s="34">
        <v>20</v>
      </c>
      <c r="F19" s="43">
        <f t="shared" si="0"/>
        <v>1425</v>
      </c>
      <c r="G19" s="43"/>
      <c r="H19" s="43">
        <f>Tableau1[[#This Row],[MTBF(min)]]/(Tableau1[[#This Row],[MTBF(min)]]+Tableau1[[#This Row],[MTTR(min)]])</f>
        <v>1</v>
      </c>
    </row>
    <row r="20" spans="1:8" hidden="1" x14ac:dyDescent="0.3">
      <c r="A20" s="30">
        <v>45674</v>
      </c>
      <c r="B20" s="31" t="s">
        <v>22</v>
      </c>
      <c r="C20" s="31" t="s">
        <v>22</v>
      </c>
      <c r="D20" s="31" t="s">
        <v>22</v>
      </c>
      <c r="E20" s="34">
        <v>5</v>
      </c>
      <c r="F20" s="43">
        <f t="shared" si="0"/>
        <v>1425</v>
      </c>
      <c r="G20" s="43"/>
      <c r="H20" s="43">
        <f>Tableau1[[#This Row],[MTBF(min)]]/(Tableau1[[#This Row],[MTBF(min)]]+Tableau1[[#This Row],[MTTR(min)]])</f>
        <v>1</v>
      </c>
    </row>
    <row r="21" spans="1:8" hidden="1" x14ac:dyDescent="0.3">
      <c r="A21" s="30">
        <v>45679</v>
      </c>
      <c r="B21" s="31" t="s">
        <v>40</v>
      </c>
      <c r="C21" s="32" t="s">
        <v>41</v>
      </c>
      <c r="D21" s="33" t="s">
        <v>0</v>
      </c>
      <c r="E21" s="34">
        <v>10</v>
      </c>
      <c r="F21" s="43">
        <f t="shared" si="0"/>
        <v>1425</v>
      </c>
      <c r="G21" s="43"/>
      <c r="H21" s="43">
        <f>Tableau1[[#This Row],[MTBF(min)]]/(Tableau1[[#This Row],[MTBF(min)]]+Tableau1[[#This Row],[MTTR(min)]])</f>
        <v>1</v>
      </c>
    </row>
    <row r="22" spans="1:8" hidden="1" x14ac:dyDescent="0.3">
      <c r="A22" s="30">
        <v>45680</v>
      </c>
      <c r="B22" s="31" t="s">
        <v>22</v>
      </c>
      <c r="C22" s="31" t="s">
        <v>22</v>
      </c>
      <c r="D22" s="31" t="s">
        <v>22</v>
      </c>
      <c r="E22" s="34">
        <v>32</v>
      </c>
      <c r="F22" s="43">
        <f t="shared" si="0"/>
        <v>1425</v>
      </c>
      <c r="G22" s="43"/>
      <c r="H22" s="43">
        <f>Tableau1[[#This Row],[MTBF(min)]]/(Tableau1[[#This Row],[MTBF(min)]]+Tableau1[[#This Row],[MTTR(min)]])</f>
        <v>1</v>
      </c>
    </row>
    <row r="23" spans="1:8" hidden="1" x14ac:dyDescent="0.3">
      <c r="A23" s="30">
        <v>45680</v>
      </c>
      <c r="B23" s="31" t="s">
        <v>22</v>
      </c>
      <c r="C23" s="31" t="s">
        <v>22</v>
      </c>
      <c r="D23" s="31" t="s">
        <v>22</v>
      </c>
      <c r="E23" s="34">
        <v>8</v>
      </c>
      <c r="F23" s="43">
        <f t="shared" si="0"/>
        <v>1425</v>
      </c>
      <c r="G23" s="43"/>
      <c r="H23" s="43">
        <f>Tableau1[[#This Row],[MTBF(min)]]/(Tableau1[[#This Row],[MTBF(min)]]+Tableau1[[#This Row],[MTTR(min)]])</f>
        <v>1</v>
      </c>
    </row>
    <row r="24" spans="1:8" hidden="1" x14ac:dyDescent="0.3">
      <c r="A24" s="30">
        <v>45681</v>
      </c>
      <c r="B24" s="31" t="s">
        <v>42</v>
      </c>
      <c r="C24" s="31" t="s">
        <v>42</v>
      </c>
      <c r="D24" s="33" t="s">
        <v>0</v>
      </c>
      <c r="E24" s="34">
        <v>180</v>
      </c>
      <c r="F24" s="43">
        <f t="shared" si="0"/>
        <v>1425</v>
      </c>
      <c r="G24" s="43"/>
      <c r="H24" s="43">
        <f>Tableau1[[#This Row],[MTBF(min)]]/(Tableau1[[#This Row],[MTBF(min)]]+Tableau1[[#This Row],[MTTR(min)]])</f>
        <v>1</v>
      </c>
    </row>
    <row r="25" spans="1:8" hidden="1" x14ac:dyDescent="0.3">
      <c r="A25" s="30">
        <v>45682</v>
      </c>
      <c r="B25" s="31" t="s">
        <v>43</v>
      </c>
      <c r="C25" s="34" t="s">
        <v>32</v>
      </c>
      <c r="D25" s="33" t="s">
        <v>33</v>
      </c>
      <c r="E25" s="34">
        <v>180</v>
      </c>
      <c r="F25" s="43">
        <f t="shared" si="0"/>
        <v>1425</v>
      </c>
      <c r="G25" s="43"/>
      <c r="H25" s="43">
        <f>Tableau1[[#This Row],[MTBF(min)]]/(Tableau1[[#This Row],[MTBF(min)]]+Tableau1[[#This Row],[MTTR(min)]])</f>
        <v>1</v>
      </c>
    </row>
    <row r="26" spans="1:8" hidden="1" x14ac:dyDescent="0.3">
      <c r="A26" s="30">
        <v>45682</v>
      </c>
      <c r="B26" s="31" t="s">
        <v>44</v>
      </c>
      <c r="C26" s="34" t="s">
        <v>45</v>
      </c>
      <c r="D26" s="33" t="s">
        <v>46</v>
      </c>
      <c r="E26" s="34">
        <v>40</v>
      </c>
      <c r="F26" s="43">
        <f t="shared" si="0"/>
        <v>1425</v>
      </c>
      <c r="G26" s="43"/>
      <c r="H26" s="43">
        <f>Tableau1[[#This Row],[MTBF(min)]]/(Tableau1[[#This Row],[MTBF(min)]]+Tableau1[[#This Row],[MTTR(min)]])</f>
        <v>1</v>
      </c>
    </row>
    <row r="27" spans="1:8" hidden="1" x14ac:dyDescent="0.3">
      <c r="A27" s="30">
        <v>45682</v>
      </c>
      <c r="B27" s="31" t="s">
        <v>44</v>
      </c>
      <c r="C27" s="34" t="s">
        <v>47</v>
      </c>
      <c r="D27" s="33" t="s">
        <v>46</v>
      </c>
      <c r="E27" s="34">
        <v>40</v>
      </c>
      <c r="F27" s="43">
        <f t="shared" si="0"/>
        <v>1425</v>
      </c>
      <c r="G27" s="43"/>
      <c r="H27" s="43">
        <f>Tableau1[[#This Row],[MTBF(min)]]/(Tableau1[[#This Row],[MTBF(min)]]+Tableau1[[#This Row],[MTTR(min)]])</f>
        <v>1</v>
      </c>
    </row>
    <row r="28" spans="1:8" hidden="1" x14ac:dyDescent="0.3">
      <c r="A28" s="30">
        <v>45683</v>
      </c>
      <c r="B28" s="34" t="s">
        <v>48</v>
      </c>
      <c r="C28" s="32" t="s">
        <v>49</v>
      </c>
      <c r="D28" s="32" t="s">
        <v>49</v>
      </c>
      <c r="E28" s="35">
        <v>15</v>
      </c>
      <c r="F28" s="43">
        <f t="shared" si="0"/>
        <v>1425</v>
      </c>
      <c r="G28" s="43"/>
      <c r="H28" s="43">
        <f>Tableau1[[#This Row],[MTBF(min)]]/(Tableau1[[#This Row],[MTBF(min)]]+Tableau1[[#This Row],[MTTR(min)]])</f>
        <v>1</v>
      </c>
    </row>
    <row r="29" spans="1:8" hidden="1" x14ac:dyDescent="0.3">
      <c r="A29" s="30">
        <v>45683</v>
      </c>
      <c r="B29" s="31" t="s">
        <v>21</v>
      </c>
      <c r="C29" s="32" t="s">
        <v>22</v>
      </c>
      <c r="D29" s="32" t="s">
        <v>22</v>
      </c>
      <c r="E29" s="34">
        <v>10</v>
      </c>
      <c r="F29" s="43">
        <f t="shared" si="0"/>
        <v>1425</v>
      </c>
      <c r="G29" s="43"/>
      <c r="H29" s="43">
        <f>Tableau1[[#This Row],[MTBF(min)]]/(Tableau1[[#This Row],[MTBF(min)]]+Tableau1[[#This Row],[MTTR(min)]])</f>
        <v>1</v>
      </c>
    </row>
    <row r="30" spans="1:8" hidden="1" x14ac:dyDescent="0.3">
      <c r="A30" s="30">
        <v>45683</v>
      </c>
      <c r="B30" s="34" t="s">
        <v>50</v>
      </c>
      <c r="C30" s="32" t="s">
        <v>41</v>
      </c>
      <c r="D30" s="32" t="s">
        <v>41</v>
      </c>
      <c r="E30" s="34">
        <v>10</v>
      </c>
      <c r="F30" s="43">
        <f t="shared" si="0"/>
        <v>1425</v>
      </c>
      <c r="G30" s="43"/>
      <c r="H30" s="43">
        <f>Tableau1[[#This Row],[MTBF(min)]]/(Tableau1[[#This Row],[MTBF(min)]]+Tableau1[[#This Row],[MTTR(min)]])</f>
        <v>1</v>
      </c>
    </row>
    <row r="31" spans="1:8" hidden="1" x14ac:dyDescent="0.3">
      <c r="A31" s="30">
        <v>45683</v>
      </c>
      <c r="B31" s="31" t="s">
        <v>21</v>
      </c>
      <c r="C31" s="32" t="s">
        <v>22</v>
      </c>
      <c r="D31" s="32" t="s">
        <v>22</v>
      </c>
      <c r="E31" s="34">
        <v>10</v>
      </c>
      <c r="F31" s="43">
        <f t="shared" si="0"/>
        <v>1425</v>
      </c>
      <c r="G31" s="43"/>
      <c r="H31" s="43">
        <f>Tableau1[[#This Row],[MTBF(min)]]/(Tableau1[[#This Row],[MTBF(min)]]+Tableau1[[#This Row],[MTTR(min)]])</f>
        <v>1</v>
      </c>
    </row>
    <row r="32" spans="1:8" hidden="1" x14ac:dyDescent="0.3">
      <c r="A32" s="30">
        <v>45686</v>
      </c>
      <c r="B32" s="34" t="s">
        <v>48</v>
      </c>
      <c r="C32" s="32" t="s">
        <v>49</v>
      </c>
      <c r="D32" s="32" t="s">
        <v>49</v>
      </c>
      <c r="E32" s="34">
        <v>10</v>
      </c>
      <c r="F32" s="43">
        <f t="shared" si="0"/>
        <v>1425</v>
      </c>
      <c r="G32" s="43"/>
      <c r="H32" s="43">
        <f>Tableau1[[#This Row],[MTBF(min)]]/(Tableau1[[#This Row],[MTBF(min)]]+Tableau1[[#This Row],[MTTR(min)]])</f>
        <v>1</v>
      </c>
    </row>
    <row r="33" spans="1:8" hidden="1" x14ac:dyDescent="0.3">
      <c r="A33" s="30">
        <v>45686</v>
      </c>
      <c r="B33" s="31" t="s">
        <v>22</v>
      </c>
      <c r="C33" s="31" t="s">
        <v>22</v>
      </c>
      <c r="D33" s="31" t="s">
        <v>22</v>
      </c>
      <c r="E33" s="34">
        <v>45</v>
      </c>
      <c r="F33" s="43">
        <f t="shared" si="0"/>
        <v>1425</v>
      </c>
      <c r="G33" s="43"/>
      <c r="H33" s="43">
        <f>Tableau1[[#This Row],[MTBF(min)]]/(Tableau1[[#This Row],[MTBF(min)]]+Tableau1[[#This Row],[MTTR(min)]])</f>
        <v>1</v>
      </c>
    </row>
    <row r="34" spans="1:8" hidden="1" x14ac:dyDescent="0.3">
      <c r="A34" s="30">
        <v>45686</v>
      </c>
      <c r="B34" s="31" t="s">
        <v>51</v>
      </c>
      <c r="C34" s="34" t="s">
        <v>26</v>
      </c>
      <c r="D34" s="32" t="s">
        <v>52</v>
      </c>
      <c r="E34" s="34">
        <v>85</v>
      </c>
      <c r="F34" s="43">
        <f t="shared" si="0"/>
        <v>1425</v>
      </c>
      <c r="G34" s="43"/>
      <c r="H34" s="43">
        <f>Tableau1[[#This Row],[MTBF(min)]]/(Tableau1[[#This Row],[MTBF(min)]]+Tableau1[[#This Row],[MTTR(min)]])</f>
        <v>1</v>
      </c>
    </row>
    <row r="35" spans="1:8" hidden="1" x14ac:dyDescent="0.3">
      <c r="A35" s="30">
        <v>45687</v>
      </c>
      <c r="B35" s="31" t="s">
        <v>20</v>
      </c>
      <c r="C35" s="32" t="s">
        <v>20</v>
      </c>
      <c r="D35" s="33" t="s">
        <v>20</v>
      </c>
      <c r="E35" s="34">
        <v>3</v>
      </c>
      <c r="F35" s="43">
        <f t="shared" si="0"/>
        <v>1425</v>
      </c>
      <c r="G35" s="43"/>
      <c r="H35" s="43">
        <f>Tableau1[[#This Row],[MTBF(min)]]/(Tableau1[[#This Row],[MTBF(min)]]+Tableau1[[#This Row],[MTTR(min)]])</f>
        <v>1</v>
      </c>
    </row>
    <row r="36" spans="1:8" hidden="1" x14ac:dyDescent="0.3">
      <c r="A36" s="30">
        <v>45688</v>
      </c>
      <c r="B36" s="31" t="s">
        <v>22</v>
      </c>
      <c r="C36" s="31" t="s">
        <v>22</v>
      </c>
      <c r="D36" s="31" t="s">
        <v>22</v>
      </c>
      <c r="E36" s="34">
        <v>445</v>
      </c>
      <c r="F36" s="43">
        <f t="shared" si="0"/>
        <v>1425</v>
      </c>
      <c r="G36" s="43"/>
      <c r="H36" s="43">
        <f>Tableau1[[#This Row],[MTBF(min)]]/(Tableau1[[#This Row],[MTBF(min)]]+Tableau1[[#This Row],[MTTR(min)]])</f>
        <v>1</v>
      </c>
    </row>
    <row r="37" spans="1:8" hidden="1" x14ac:dyDescent="0.3">
      <c r="A37" s="30">
        <v>45689</v>
      </c>
      <c r="B37" s="31" t="s">
        <v>53</v>
      </c>
      <c r="C37" s="34" t="s">
        <v>45</v>
      </c>
      <c r="D37" s="33" t="s">
        <v>52</v>
      </c>
      <c r="E37" s="34">
        <v>55</v>
      </c>
      <c r="F37" s="43">
        <f t="shared" si="0"/>
        <v>1425</v>
      </c>
      <c r="G37" s="43"/>
      <c r="H37" s="43">
        <f>Tableau1[[#This Row],[MTBF(min)]]/(Tableau1[[#This Row],[MTBF(min)]]+Tableau1[[#This Row],[MTTR(min)]])</f>
        <v>1</v>
      </c>
    </row>
    <row r="38" spans="1:8" hidden="1" x14ac:dyDescent="0.3">
      <c r="A38" s="30">
        <v>45689</v>
      </c>
      <c r="B38" s="31" t="s">
        <v>54</v>
      </c>
      <c r="C38" s="34" t="s">
        <v>36</v>
      </c>
      <c r="D38" s="33" t="s">
        <v>55</v>
      </c>
      <c r="E38" s="34">
        <v>30</v>
      </c>
      <c r="F38" s="43">
        <f t="shared" si="0"/>
        <v>1425</v>
      </c>
      <c r="G38" s="43"/>
      <c r="H38" s="43">
        <f>Tableau1[[#This Row],[MTBF(min)]]/(Tableau1[[#This Row],[MTBF(min)]]+Tableau1[[#This Row],[MTTR(min)]])</f>
        <v>1</v>
      </c>
    </row>
    <row r="39" spans="1:8" hidden="1" x14ac:dyDescent="0.3">
      <c r="A39" s="30">
        <v>45689</v>
      </c>
      <c r="B39" s="31" t="s">
        <v>56</v>
      </c>
      <c r="C39" s="34" t="s">
        <v>57</v>
      </c>
      <c r="D39" s="33" t="s">
        <v>58</v>
      </c>
      <c r="E39" s="34">
        <v>90</v>
      </c>
      <c r="F39" s="43">
        <f t="shared" si="0"/>
        <v>1425</v>
      </c>
      <c r="G39" s="43"/>
      <c r="H39" s="43">
        <f>Tableau1[[#This Row],[MTBF(min)]]/(Tableau1[[#This Row],[MTBF(min)]]+Tableau1[[#This Row],[MTTR(min)]])</f>
        <v>1</v>
      </c>
    </row>
    <row r="40" spans="1:8" hidden="1" x14ac:dyDescent="0.3">
      <c r="A40" s="30">
        <v>45690</v>
      </c>
      <c r="B40" s="31" t="s">
        <v>56</v>
      </c>
      <c r="C40" s="34" t="s">
        <v>57</v>
      </c>
      <c r="D40" s="33" t="s">
        <v>58</v>
      </c>
      <c r="E40" s="34">
        <v>45</v>
      </c>
      <c r="F40" s="43">
        <f t="shared" si="0"/>
        <v>1425</v>
      </c>
      <c r="G40" s="43"/>
      <c r="H40" s="43">
        <f>Tableau1[[#This Row],[MTBF(min)]]/(Tableau1[[#This Row],[MTBF(min)]]+Tableau1[[#This Row],[MTTR(min)]])</f>
        <v>1</v>
      </c>
    </row>
    <row r="41" spans="1:8" hidden="1" x14ac:dyDescent="0.3">
      <c r="A41" s="30">
        <v>45690</v>
      </c>
      <c r="B41" s="31" t="s">
        <v>22</v>
      </c>
      <c r="C41" s="32" t="s">
        <v>22</v>
      </c>
      <c r="D41" s="32" t="s">
        <v>22</v>
      </c>
      <c r="E41" s="34">
        <v>5</v>
      </c>
      <c r="F41" s="43">
        <f t="shared" si="0"/>
        <v>1425</v>
      </c>
      <c r="G41" s="43"/>
      <c r="H41" s="43">
        <f>Tableau1[[#This Row],[MTBF(min)]]/(Tableau1[[#This Row],[MTBF(min)]]+Tableau1[[#This Row],[MTTR(min)]])</f>
        <v>1</v>
      </c>
    </row>
    <row r="42" spans="1:8" hidden="1" x14ac:dyDescent="0.3">
      <c r="A42" s="30">
        <v>45696</v>
      </c>
      <c r="B42" s="34" t="s">
        <v>50</v>
      </c>
      <c r="C42" s="32" t="s">
        <v>41</v>
      </c>
      <c r="D42" s="32" t="s">
        <v>41</v>
      </c>
      <c r="E42" s="34">
        <v>20</v>
      </c>
      <c r="F42" s="43">
        <f t="shared" si="0"/>
        <v>1425</v>
      </c>
      <c r="G42" s="43"/>
      <c r="H42" s="43">
        <f>Tableau1[[#This Row],[MTBF(min)]]/(Tableau1[[#This Row],[MTBF(min)]]+Tableau1[[#This Row],[MTTR(min)]])</f>
        <v>1</v>
      </c>
    </row>
    <row r="43" spans="1:8" hidden="1" x14ac:dyDescent="0.3">
      <c r="A43" s="30">
        <v>45696</v>
      </c>
      <c r="B43" s="31" t="s">
        <v>59</v>
      </c>
      <c r="C43" s="34" t="s">
        <v>36</v>
      </c>
      <c r="D43" s="32" t="s">
        <v>60</v>
      </c>
      <c r="E43" s="34">
        <v>110</v>
      </c>
      <c r="F43" s="43">
        <f t="shared" si="0"/>
        <v>1425</v>
      </c>
      <c r="G43" s="43"/>
      <c r="H43" s="43">
        <f>Tableau1[[#This Row],[MTBF(min)]]/(Tableau1[[#This Row],[MTBF(min)]]+Tableau1[[#This Row],[MTTR(min)]])</f>
        <v>1</v>
      </c>
    </row>
    <row r="44" spans="1:8" hidden="1" x14ac:dyDescent="0.3">
      <c r="A44" s="30">
        <v>45696</v>
      </c>
      <c r="B44" s="31" t="s">
        <v>61</v>
      </c>
      <c r="C44" s="34" t="s">
        <v>62</v>
      </c>
      <c r="D44" s="33" t="s">
        <v>60</v>
      </c>
      <c r="E44" s="34">
        <v>40</v>
      </c>
      <c r="F44" s="43">
        <f t="shared" si="0"/>
        <v>1425</v>
      </c>
      <c r="G44" s="43"/>
      <c r="H44" s="43">
        <f>Tableau1[[#This Row],[MTBF(min)]]/(Tableau1[[#This Row],[MTBF(min)]]+Tableau1[[#This Row],[MTTR(min)]])</f>
        <v>1</v>
      </c>
    </row>
    <row r="45" spans="1:8" hidden="1" x14ac:dyDescent="0.3">
      <c r="A45" s="30">
        <v>45697</v>
      </c>
      <c r="B45" s="31" t="s">
        <v>43</v>
      </c>
      <c r="C45" s="34" t="s">
        <v>45</v>
      </c>
      <c r="D45" s="33" t="s">
        <v>33</v>
      </c>
      <c r="E45" s="34">
        <v>100</v>
      </c>
      <c r="F45" s="43">
        <f t="shared" si="0"/>
        <v>1425</v>
      </c>
      <c r="G45" s="43"/>
      <c r="H45" s="43">
        <f>Tableau1[[#This Row],[MTBF(min)]]/(Tableau1[[#This Row],[MTBF(min)]]+Tableau1[[#This Row],[MTTR(min)]])</f>
        <v>1</v>
      </c>
    </row>
    <row r="46" spans="1:8" hidden="1" x14ac:dyDescent="0.3">
      <c r="A46" s="30">
        <v>45697</v>
      </c>
      <c r="B46" s="34" t="s">
        <v>50</v>
      </c>
      <c r="C46" s="32" t="s">
        <v>41</v>
      </c>
      <c r="D46" s="32" t="s">
        <v>41</v>
      </c>
      <c r="E46" s="34">
        <v>20</v>
      </c>
      <c r="F46" s="43">
        <f t="shared" si="0"/>
        <v>1425</v>
      </c>
      <c r="G46" s="43"/>
      <c r="H46" s="43">
        <f>Tableau1[[#This Row],[MTBF(min)]]/(Tableau1[[#This Row],[MTBF(min)]]+Tableau1[[#This Row],[MTTR(min)]])</f>
        <v>1</v>
      </c>
    </row>
    <row r="47" spans="1:8" hidden="1" x14ac:dyDescent="0.3">
      <c r="A47" s="30">
        <v>45698</v>
      </c>
      <c r="B47" s="31" t="s">
        <v>63</v>
      </c>
      <c r="C47" s="34" t="s">
        <v>36</v>
      </c>
      <c r="D47" s="33" t="s">
        <v>64</v>
      </c>
      <c r="E47" s="34">
        <v>30</v>
      </c>
      <c r="F47" s="43">
        <f t="shared" si="0"/>
        <v>1425</v>
      </c>
      <c r="G47" s="43"/>
      <c r="H47" s="43">
        <f>Tableau1[[#This Row],[MTBF(min)]]/(Tableau1[[#This Row],[MTBF(min)]]+Tableau1[[#This Row],[MTTR(min)]])</f>
        <v>1</v>
      </c>
    </row>
    <row r="48" spans="1:8" hidden="1" x14ac:dyDescent="0.3">
      <c r="A48" s="30">
        <v>45698</v>
      </c>
      <c r="B48" s="31" t="s">
        <v>65</v>
      </c>
      <c r="C48" s="34" t="s">
        <v>45</v>
      </c>
      <c r="D48" s="33"/>
      <c r="E48" s="34">
        <v>990</v>
      </c>
      <c r="F48" s="43">
        <f t="shared" si="0"/>
        <v>1425</v>
      </c>
      <c r="G48" s="43"/>
      <c r="H48" s="43">
        <f>Tableau1[[#This Row],[MTBF(min)]]/(Tableau1[[#This Row],[MTBF(min)]]+Tableau1[[#This Row],[MTTR(min)]])</f>
        <v>1</v>
      </c>
    </row>
    <row r="49" spans="1:8" hidden="1" x14ac:dyDescent="0.3">
      <c r="A49" s="30">
        <v>45698</v>
      </c>
      <c r="B49" s="31" t="s">
        <v>66</v>
      </c>
      <c r="C49" s="34" t="s">
        <v>32</v>
      </c>
      <c r="D49" s="33" t="s">
        <v>66</v>
      </c>
      <c r="E49" s="34">
        <v>305</v>
      </c>
      <c r="F49" s="43">
        <f t="shared" si="0"/>
        <v>1425</v>
      </c>
      <c r="G49" s="43"/>
      <c r="H49" s="43">
        <f>Tableau1[[#This Row],[MTBF(min)]]/(Tableau1[[#This Row],[MTBF(min)]]+Tableau1[[#This Row],[MTTR(min)]])</f>
        <v>1</v>
      </c>
    </row>
    <row r="50" spans="1:8" hidden="1" x14ac:dyDescent="0.3">
      <c r="A50" s="30">
        <v>45698</v>
      </c>
      <c r="B50" s="31" t="s">
        <v>66</v>
      </c>
      <c r="C50" s="34" t="s">
        <v>36</v>
      </c>
      <c r="D50" s="33" t="s">
        <v>66</v>
      </c>
      <c r="E50" s="34">
        <v>330</v>
      </c>
      <c r="F50" s="43">
        <f t="shared" si="0"/>
        <v>1425</v>
      </c>
      <c r="G50" s="43"/>
      <c r="H50" s="43">
        <f>Tableau1[[#This Row],[MTBF(min)]]/(Tableau1[[#This Row],[MTBF(min)]]+Tableau1[[#This Row],[MTTR(min)]])</f>
        <v>1</v>
      </c>
    </row>
    <row r="51" spans="1:8" hidden="1" x14ac:dyDescent="0.3">
      <c r="A51" s="30">
        <v>45699</v>
      </c>
      <c r="B51" s="31" t="s">
        <v>67</v>
      </c>
      <c r="C51" s="34" t="s">
        <v>47</v>
      </c>
      <c r="D51" s="33" t="s">
        <v>68</v>
      </c>
      <c r="E51" s="34">
        <v>15</v>
      </c>
      <c r="F51" s="43">
        <f t="shared" si="0"/>
        <v>1425</v>
      </c>
      <c r="G51" s="43"/>
      <c r="H51" s="43">
        <f>Tableau1[[#This Row],[MTBF(min)]]/(Tableau1[[#This Row],[MTBF(min)]]+Tableau1[[#This Row],[MTTR(min)]])</f>
        <v>1</v>
      </c>
    </row>
    <row r="52" spans="1:8" hidden="1" x14ac:dyDescent="0.3">
      <c r="A52" s="30">
        <v>45704</v>
      </c>
      <c r="B52" s="31" t="s">
        <v>50</v>
      </c>
      <c r="C52" s="32" t="s">
        <v>0</v>
      </c>
      <c r="D52" s="33" t="s">
        <v>41</v>
      </c>
      <c r="E52" s="34">
        <v>5</v>
      </c>
      <c r="F52" s="43">
        <f t="shared" si="0"/>
        <v>1425</v>
      </c>
      <c r="G52" s="43"/>
      <c r="H52" s="43">
        <f>Tableau1[[#This Row],[MTBF(min)]]/(Tableau1[[#This Row],[MTBF(min)]]+Tableau1[[#This Row],[MTTR(min)]])</f>
        <v>1</v>
      </c>
    </row>
    <row r="53" spans="1:8" hidden="1" x14ac:dyDescent="0.3">
      <c r="A53" s="30">
        <v>45644</v>
      </c>
      <c r="B53" s="31" t="s">
        <v>69</v>
      </c>
      <c r="C53" s="34" t="s">
        <v>70</v>
      </c>
      <c r="D53" s="33" t="s">
        <v>33</v>
      </c>
      <c r="E53" s="34">
        <v>50</v>
      </c>
      <c r="F53" s="43">
        <f t="shared" si="0"/>
        <v>1425</v>
      </c>
      <c r="G53" s="43"/>
      <c r="H53" s="43">
        <f>Tableau1[[#This Row],[MTBF(min)]]/(Tableau1[[#This Row],[MTBF(min)]]+Tableau1[[#This Row],[MTTR(min)]])</f>
        <v>1</v>
      </c>
    </row>
    <row r="54" spans="1:8" hidden="1" x14ac:dyDescent="0.3">
      <c r="A54" s="30">
        <v>45645</v>
      </c>
      <c r="B54" s="31" t="s">
        <v>71</v>
      </c>
      <c r="C54" s="34" t="s">
        <v>45</v>
      </c>
      <c r="D54" s="33" t="s">
        <v>72</v>
      </c>
      <c r="E54" s="34">
        <v>25</v>
      </c>
      <c r="F54" s="43">
        <f t="shared" si="0"/>
        <v>1425</v>
      </c>
      <c r="G54" s="43"/>
      <c r="H54" s="43">
        <f>Tableau1[[#This Row],[MTBF(min)]]/(Tableau1[[#This Row],[MTBF(min)]]+Tableau1[[#This Row],[MTTR(min)]])</f>
        <v>1</v>
      </c>
    </row>
    <row r="55" spans="1:8" hidden="1" x14ac:dyDescent="0.3">
      <c r="A55" s="30">
        <v>45645</v>
      </c>
      <c r="B55" s="31" t="s">
        <v>73</v>
      </c>
      <c r="C55" s="34" t="s">
        <v>32</v>
      </c>
      <c r="D55" s="33" t="s">
        <v>74</v>
      </c>
      <c r="E55" s="34">
        <v>10</v>
      </c>
      <c r="F55" s="43">
        <f t="shared" si="0"/>
        <v>1425</v>
      </c>
      <c r="G55" s="43"/>
      <c r="H55" s="43">
        <f>Tableau1[[#This Row],[MTBF(min)]]/(Tableau1[[#This Row],[MTBF(min)]]+Tableau1[[#This Row],[MTTR(min)]])</f>
        <v>1</v>
      </c>
    </row>
    <row r="56" spans="1:8" hidden="1" x14ac:dyDescent="0.3">
      <c r="A56" s="30">
        <v>45648</v>
      </c>
      <c r="B56" s="31" t="s">
        <v>75</v>
      </c>
      <c r="C56" s="34" t="s">
        <v>62</v>
      </c>
      <c r="D56" s="33" t="s">
        <v>76</v>
      </c>
      <c r="E56" s="34">
        <v>70</v>
      </c>
      <c r="F56" s="43">
        <f t="shared" si="0"/>
        <v>1425</v>
      </c>
      <c r="G56" s="43"/>
      <c r="H56" s="43">
        <f>Tableau1[[#This Row],[MTBF(min)]]/(Tableau1[[#This Row],[MTBF(min)]]+Tableau1[[#This Row],[MTTR(min)]])</f>
        <v>1</v>
      </c>
    </row>
    <row r="57" spans="1:8" hidden="1" x14ac:dyDescent="0.3">
      <c r="A57" s="30">
        <v>45648</v>
      </c>
      <c r="B57" s="31" t="s">
        <v>77</v>
      </c>
      <c r="C57" s="34" t="s">
        <v>26</v>
      </c>
      <c r="D57" s="33" t="s">
        <v>72</v>
      </c>
      <c r="E57" s="34">
        <v>40</v>
      </c>
      <c r="F57" s="43">
        <f t="shared" si="0"/>
        <v>1425</v>
      </c>
      <c r="G57" s="43"/>
      <c r="H57" s="43">
        <f>Tableau1[[#This Row],[MTBF(min)]]/(Tableau1[[#This Row],[MTBF(min)]]+Tableau1[[#This Row],[MTTR(min)]])</f>
        <v>1</v>
      </c>
    </row>
    <row r="58" spans="1:8" hidden="1" x14ac:dyDescent="0.3">
      <c r="A58" s="30">
        <v>45648</v>
      </c>
      <c r="B58" s="31" t="s">
        <v>59</v>
      </c>
      <c r="C58" s="34" t="s">
        <v>62</v>
      </c>
      <c r="D58" s="32" t="s">
        <v>60</v>
      </c>
      <c r="E58" s="34">
        <v>305</v>
      </c>
      <c r="F58" s="43">
        <f t="shared" si="0"/>
        <v>1425</v>
      </c>
      <c r="G58" s="43"/>
      <c r="H58" s="43">
        <f>Tableau1[[#This Row],[MTBF(min)]]/(Tableau1[[#This Row],[MTBF(min)]]+Tableau1[[#This Row],[MTTR(min)]])</f>
        <v>1</v>
      </c>
    </row>
    <row r="59" spans="1:8" hidden="1" x14ac:dyDescent="0.3">
      <c r="A59" s="30">
        <v>45718</v>
      </c>
      <c r="B59" s="31" t="s">
        <v>54</v>
      </c>
      <c r="C59" s="34" t="s">
        <v>57</v>
      </c>
      <c r="D59" s="33" t="s">
        <v>55</v>
      </c>
      <c r="E59" s="34">
        <v>75</v>
      </c>
      <c r="F59" s="43">
        <f t="shared" si="0"/>
        <v>1425</v>
      </c>
      <c r="G59" s="43"/>
      <c r="H59" s="43">
        <f>Tableau1[[#This Row],[MTBF(min)]]/(Tableau1[[#This Row],[MTBF(min)]]+Tableau1[[#This Row],[MTTR(min)]])</f>
        <v>1</v>
      </c>
    </row>
    <row r="60" spans="1:8" hidden="1" x14ac:dyDescent="0.3">
      <c r="A60" s="30">
        <v>45720</v>
      </c>
      <c r="B60" s="31" t="s">
        <v>59</v>
      </c>
      <c r="C60" s="34" t="s">
        <v>70</v>
      </c>
      <c r="D60" s="33" t="s">
        <v>60</v>
      </c>
      <c r="E60" s="34">
        <v>90</v>
      </c>
      <c r="F60" s="43">
        <f t="shared" si="0"/>
        <v>1425</v>
      </c>
      <c r="G60" s="43"/>
      <c r="H60" s="43">
        <f>Tableau1[[#This Row],[MTBF(min)]]/(Tableau1[[#This Row],[MTBF(min)]]+Tableau1[[#This Row],[MTTR(min)]])</f>
        <v>1</v>
      </c>
    </row>
    <row r="61" spans="1:8" hidden="1" x14ac:dyDescent="0.3">
      <c r="A61" s="30">
        <v>45720</v>
      </c>
      <c r="B61" s="31" t="s">
        <v>59</v>
      </c>
      <c r="C61" s="34" t="s">
        <v>70</v>
      </c>
      <c r="D61" s="33" t="s">
        <v>60</v>
      </c>
      <c r="E61" s="34">
        <v>75</v>
      </c>
      <c r="F61" s="43">
        <f t="shared" si="0"/>
        <v>1425</v>
      </c>
      <c r="G61" s="43"/>
      <c r="H61" s="43">
        <f>Tableau1[[#This Row],[MTBF(min)]]/(Tableau1[[#This Row],[MTBF(min)]]+Tableau1[[#This Row],[MTTR(min)]])</f>
        <v>1</v>
      </c>
    </row>
    <row r="62" spans="1:8" hidden="1" x14ac:dyDescent="0.3">
      <c r="A62" s="30">
        <v>45722</v>
      </c>
      <c r="B62" s="31" t="s">
        <v>78</v>
      </c>
      <c r="C62" s="34" t="s">
        <v>70</v>
      </c>
      <c r="D62" s="33" t="s">
        <v>79</v>
      </c>
      <c r="E62" s="34">
        <v>90</v>
      </c>
      <c r="F62" s="43">
        <f t="shared" si="0"/>
        <v>1425</v>
      </c>
      <c r="G62" s="43"/>
      <c r="H62" s="43">
        <f>Tableau1[[#This Row],[MTBF(min)]]/(Tableau1[[#This Row],[MTBF(min)]]+Tableau1[[#This Row],[MTTR(min)]])</f>
        <v>1</v>
      </c>
    </row>
    <row r="63" spans="1:8" hidden="1" x14ac:dyDescent="0.3">
      <c r="A63" s="30">
        <v>45728</v>
      </c>
      <c r="B63" s="31" t="s">
        <v>80</v>
      </c>
      <c r="C63" s="32" t="s">
        <v>20</v>
      </c>
      <c r="D63" s="33" t="s">
        <v>20</v>
      </c>
      <c r="E63" s="34">
        <v>10</v>
      </c>
      <c r="F63" s="43">
        <f t="shared" si="0"/>
        <v>1425</v>
      </c>
      <c r="G63" s="43"/>
      <c r="H63" s="43">
        <f>Tableau1[[#This Row],[MTBF(min)]]/(Tableau1[[#This Row],[MTBF(min)]]+Tableau1[[#This Row],[MTTR(min)]])</f>
        <v>1</v>
      </c>
    </row>
    <row r="64" spans="1:8" hidden="1" x14ac:dyDescent="0.3">
      <c r="A64" s="30">
        <v>45731</v>
      </c>
      <c r="B64" s="34" t="s">
        <v>50</v>
      </c>
      <c r="C64" s="34" t="s">
        <v>0</v>
      </c>
      <c r="D64" s="36" t="s">
        <v>41</v>
      </c>
      <c r="E64" s="34">
        <v>30</v>
      </c>
      <c r="F64" s="43">
        <f t="shared" si="0"/>
        <v>1425</v>
      </c>
      <c r="G64" s="43"/>
      <c r="H64" s="43">
        <f>Tableau1[[#This Row],[MTBF(min)]]/(Tableau1[[#This Row],[MTBF(min)]]+Tableau1[[#This Row],[MTTR(min)]])</f>
        <v>1</v>
      </c>
    </row>
    <row r="65" spans="1:8" hidden="1" x14ac:dyDescent="0.3">
      <c r="A65" s="30">
        <v>45734</v>
      </c>
      <c r="B65" s="31" t="s">
        <v>59</v>
      </c>
      <c r="C65" s="34" t="s">
        <v>47</v>
      </c>
      <c r="D65" s="33" t="s">
        <v>60</v>
      </c>
      <c r="E65" s="34">
        <v>30</v>
      </c>
      <c r="F65" s="43">
        <f t="shared" si="0"/>
        <v>1425</v>
      </c>
      <c r="G65" s="43"/>
      <c r="H65" s="43">
        <f>Tableau1[[#This Row],[MTBF(min)]]/(Tableau1[[#This Row],[MTBF(min)]]+Tableau1[[#This Row],[MTTR(min)]])</f>
        <v>1</v>
      </c>
    </row>
    <row r="66" spans="1:8" hidden="1" x14ac:dyDescent="0.3">
      <c r="A66" s="30">
        <v>45735</v>
      </c>
      <c r="B66" s="34" t="s">
        <v>50</v>
      </c>
      <c r="C66" s="34" t="s">
        <v>0</v>
      </c>
      <c r="D66" s="36" t="s">
        <v>41</v>
      </c>
      <c r="E66" s="34">
        <v>15</v>
      </c>
      <c r="F66" s="43">
        <f t="shared" ref="F66:F129" si="1">(24*60-15)/1</f>
        <v>1425</v>
      </c>
      <c r="G66" s="43"/>
      <c r="H66" s="43">
        <f>Tableau1[[#This Row],[MTBF(min)]]/(Tableau1[[#This Row],[MTBF(min)]]+Tableau1[[#This Row],[MTTR(min)]])</f>
        <v>1</v>
      </c>
    </row>
    <row r="67" spans="1:8" hidden="1" x14ac:dyDescent="0.3">
      <c r="A67" s="30">
        <v>45735</v>
      </c>
      <c r="B67" s="31" t="s">
        <v>81</v>
      </c>
      <c r="C67" s="34" t="s">
        <v>0</v>
      </c>
      <c r="D67" s="33" t="s">
        <v>82</v>
      </c>
      <c r="E67" s="34">
        <v>20</v>
      </c>
      <c r="F67" s="43">
        <f t="shared" si="1"/>
        <v>1425</v>
      </c>
      <c r="G67" s="43"/>
      <c r="H67" s="43">
        <f>Tableau1[[#This Row],[MTBF(min)]]/(Tableau1[[#This Row],[MTBF(min)]]+Tableau1[[#This Row],[MTTR(min)]])</f>
        <v>1</v>
      </c>
    </row>
    <row r="68" spans="1:8" hidden="1" x14ac:dyDescent="0.3">
      <c r="A68" s="30">
        <v>45736</v>
      </c>
      <c r="B68" s="31" t="s">
        <v>83</v>
      </c>
      <c r="C68" s="32" t="s">
        <v>0</v>
      </c>
      <c r="D68" s="33" t="s">
        <v>82</v>
      </c>
      <c r="E68" s="34">
        <v>35</v>
      </c>
      <c r="F68" s="43">
        <f t="shared" si="1"/>
        <v>1425</v>
      </c>
      <c r="G68" s="43"/>
      <c r="H68" s="43">
        <f>Tableau1[[#This Row],[MTBF(min)]]/(Tableau1[[#This Row],[MTBF(min)]]+Tableau1[[#This Row],[MTTR(min)]])</f>
        <v>1</v>
      </c>
    </row>
    <row r="69" spans="1:8" hidden="1" x14ac:dyDescent="0.3">
      <c r="A69" s="30">
        <v>45737</v>
      </c>
      <c r="B69" s="31" t="s">
        <v>84</v>
      </c>
      <c r="C69" s="34" t="s">
        <v>62</v>
      </c>
      <c r="D69" s="33" t="s">
        <v>85</v>
      </c>
      <c r="E69" s="34">
        <v>35</v>
      </c>
      <c r="F69" s="43">
        <f t="shared" si="1"/>
        <v>1425</v>
      </c>
      <c r="G69" s="43"/>
      <c r="H69" s="43">
        <f>Tableau1[[#This Row],[MTBF(min)]]/(Tableau1[[#This Row],[MTBF(min)]]+Tableau1[[#This Row],[MTTR(min)]])</f>
        <v>1</v>
      </c>
    </row>
    <row r="70" spans="1:8" hidden="1" x14ac:dyDescent="0.3">
      <c r="A70" s="30">
        <v>45739</v>
      </c>
      <c r="B70" s="31" t="s">
        <v>86</v>
      </c>
      <c r="C70" s="32" t="s">
        <v>0</v>
      </c>
      <c r="D70" s="33" t="s">
        <v>0</v>
      </c>
      <c r="E70" s="34">
        <v>130</v>
      </c>
      <c r="F70" s="43">
        <f t="shared" si="1"/>
        <v>1425</v>
      </c>
      <c r="G70" s="43"/>
      <c r="H70" s="43">
        <f>Tableau1[[#This Row],[MTBF(min)]]/(Tableau1[[#This Row],[MTBF(min)]]+Tableau1[[#This Row],[MTTR(min)]])</f>
        <v>1</v>
      </c>
    </row>
    <row r="71" spans="1:8" hidden="1" x14ac:dyDescent="0.3">
      <c r="A71" s="30">
        <v>45740</v>
      </c>
      <c r="B71" s="31" t="s">
        <v>87</v>
      </c>
      <c r="C71" s="34" t="s">
        <v>45</v>
      </c>
      <c r="D71" s="33" t="s">
        <v>88</v>
      </c>
      <c r="E71" s="34">
        <v>145</v>
      </c>
      <c r="F71" s="43">
        <f t="shared" si="1"/>
        <v>1425</v>
      </c>
      <c r="G71" s="43"/>
      <c r="H71" s="43">
        <f>Tableau1[[#This Row],[MTBF(min)]]/(Tableau1[[#This Row],[MTBF(min)]]+Tableau1[[#This Row],[MTTR(min)]])</f>
        <v>1</v>
      </c>
    </row>
    <row r="72" spans="1:8" hidden="1" x14ac:dyDescent="0.3">
      <c r="A72" s="30">
        <v>45747</v>
      </c>
      <c r="B72" s="37" t="s">
        <v>50</v>
      </c>
      <c r="C72" s="33" t="s">
        <v>0</v>
      </c>
      <c r="D72" s="33" t="s">
        <v>82</v>
      </c>
      <c r="E72" s="34">
        <v>10</v>
      </c>
      <c r="F72" s="43">
        <f t="shared" si="1"/>
        <v>1425</v>
      </c>
      <c r="G72" s="43"/>
      <c r="H72" s="43">
        <f>Tableau1[[#This Row],[MTBF(min)]]/(Tableau1[[#This Row],[MTBF(min)]]+Tableau1[[#This Row],[MTTR(min)]])</f>
        <v>1</v>
      </c>
    </row>
    <row r="73" spans="1:8" hidden="1" x14ac:dyDescent="0.3">
      <c r="A73" s="30">
        <v>45748</v>
      </c>
      <c r="B73" s="37" t="s">
        <v>50</v>
      </c>
      <c r="C73" s="33" t="s">
        <v>0</v>
      </c>
      <c r="D73" s="33" t="s">
        <v>82</v>
      </c>
      <c r="E73" s="34">
        <v>5</v>
      </c>
      <c r="F73" s="43">
        <f t="shared" si="1"/>
        <v>1425</v>
      </c>
      <c r="G73" s="43"/>
      <c r="H73" s="43">
        <f>Tableau1[[#This Row],[MTBF(min)]]/(Tableau1[[#This Row],[MTBF(min)]]+Tableau1[[#This Row],[MTTR(min)]])</f>
        <v>1</v>
      </c>
    </row>
    <row r="74" spans="1:8" hidden="1" x14ac:dyDescent="0.3">
      <c r="A74" s="30">
        <v>45753</v>
      </c>
      <c r="B74" s="31" t="s">
        <v>89</v>
      </c>
      <c r="C74" s="34" t="s">
        <v>36</v>
      </c>
      <c r="D74" s="33" t="s">
        <v>90</v>
      </c>
      <c r="E74" s="34">
        <v>40</v>
      </c>
      <c r="F74" s="43">
        <f t="shared" si="1"/>
        <v>1425</v>
      </c>
      <c r="G74" s="43"/>
      <c r="H74" s="43">
        <f>Tableau1[[#This Row],[MTBF(min)]]/(Tableau1[[#This Row],[MTBF(min)]]+Tableau1[[#This Row],[MTTR(min)]])</f>
        <v>1</v>
      </c>
    </row>
    <row r="75" spans="1:8" hidden="1" x14ac:dyDescent="0.3">
      <c r="A75" s="30">
        <v>45754</v>
      </c>
      <c r="B75" s="31" t="s">
        <v>21</v>
      </c>
      <c r="C75" s="32" t="s">
        <v>22</v>
      </c>
      <c r="D75" s="33" t="s">
        <v>91</v>
      </c>
      <c r="E75" s="34">
        <v>10</v>
      </c>
      <c r="F75" s="43">
        <f t="shared" si="1"/>
        <v>1425</v>
      </c>
      <c r="G75" s="43"/>
      <c r="H75" s="43">
        <f>Tableau1[[#This Row],[MTBF(min)]]/(Tableau1[[#This Row],[MTBF(min)]]+Tableau1[[#This Row],[MTTR(min)]])</f>
        <v>1</v>
      </c>
    </row>
    <row r="76" spans="1:8" x14ac:dyDescent="0.3">
      <c r="A76" s="30">
        <v>45755</v>
      </c>
      <c r="B76" s="31" t="s">
        <v>15</v>
      </c>
      <c r="C76" s="32" t="s">
        <v>0</v>
      </c>
      <c r="D76" s="33" t="s">
        <v>2</v>
      </c>
      <c r="E76" s="34">
        <v>20</v>
      </c>
      <c r="F76" s="34">
        <f>(24*60-Tableau1[[#This Row],[Temps d''arrêt (min)]])/1</f>
        <v>1420</v>
      </c>
      <c r="G76" s="34">
        <v>20</v>
      </c>
      <c r="H76" s="63">
        <f>Tableau1[[#This Row],[MTBF(min)]]/(Tableau1[[#This Row],[MTBF(min)]]+Tableau1[[#This Row],[MTTR(min)]])</f>
        <v>0.98611111111111116</v>
      </c>
    </row>
    <row r="77" spans="1:8" hidden="1" x14ac:dyDescent="0.3">
      <c r="A77" s="30">
        <v>45755</v>
      </c>
      <c r="B77" s="31" t="s">
        <v>92</v>
      </c>
      <c r="C77" s="34" t="s">
        <v>57</v>
      </c>
      <c r="D77" s="33" t="s">
        <v>68</v>
      </c>
      <c r="E77" s="34">
        <v>30</v>
      </c>
      <c r="F77" s="43">
        <f t="shared" si="1"/>
        <v>1425</v>
      </c>
      <c r="G77" s="43"/>
      <c r="H77" s="43">
        <f>Tableau1[[#This Row],[MTBF(min)]]/(Tableau1[[#This Row],[MTBF(min)]]+Tableau1[[#This Row],[MTTR(min)]])</f>
        <v>1</v>
      </c>
    </row>
    <row r="78" spans="1:8" hidden="1" x14ac:dyDescent="0.3">
      <c r="A78" s="30">
        <v>45758</v>
      </c>
      <c r="B78" s="31" t="s">
        <v>21</v>
      </c>
      <c r="C78" s="32" t="s">
        <v>22</v>
      </c>
      <c r="D78" s="32" t="s">
        <v>22</v>
      </c>
      <c r="E78" s="34">
        <v>50</v>
      </c>
      <c r="F78" s="43">
        <f t="shared" si="1"/>
        <v>1425</v>
      </c>
      <c r="G78" s="43"/>
      <c r="H78" s="43">
        <f>Tableau1[[#This Row],[MTBF(min)]]/(Tableau1[[#This Row],[MTBF(min)]]+Tableau1[[#This Row],[MTTR(min)]])</f>
        <v>1</v>
      </c>
    </row>
    <row r="79" spans="1:8" hidden="1" x14ac:dyDescent="0.3">
      <c r="A79" s="30">
        <v>45759</v>
      </c>
      <c r="B79" s="31" t="s">
        <v>93</v>
      </c>
      <c r="C79" s="34" t="s">
        <v>70</v>
      </c>
      <c r="D79" s="33" t="s">
        <v>94</v>
      </c>
      <c r="E79" s="34">
        <v>40</v>
      </c>
      <c r="F79" s="43">
        <f t="shared" si="1"/>
        <v>1425</v>
      </c>
      <c r="G79" s="43"/>
      <c r="H79" s="43">
        <f>Tableau1[[#This Row],[MTBF(min)]]/(Tableau1[[#This Row],[MTBF(min)]]+Tableau1[[#This Row],[MTTR(min)]])</f>
        <v>1</v>
      </c>
    </row>
    <row r="80" spans="1:8" hidden="1" x14ac:dyDescent="0.3">
      <c r="A80" s="30">
        <v>45760</v>
      </c>
      <c r="B80" s="31" t="s">
        <v>95</v>
      </c>
      <c r="C80" s="34" t="s">
        <v>47</v>
      </c>
      <c r="D80" s="33" t="s">
        <v>52</v>
      </c>
      <c r="E80" s="34">
        <v>45</v>
      </c>
      <c r="F80" s="43">
        <f t="shared" si="1"/>
        <v>1425</v>
      </c>
      <c r="G80" s="43"/>
      <c r="H80" s="43">
        <f>Tableau1[[#This Row],[MTBF(min)]]/(Tableau1[[#This Row],[MTBF(min)]]+Tableau1[[#This Row],[MTTR(min)]])</f>
        <v>1</v>
      </c>
    </row>
    <row r="81" spans="1:8" hidden="1" x14ac:dyDescent="0.3">
      <c r="A81" s="30">
        <v>45761</v>
      </c>
      <c r="B81" s="31" t="s">
        <v>69</v>
      </c>
      <c r="C81" s="34" t="s">
        <v>24</v>
      </c>
      <c r="D81" s="33" t="s">
        <v>33</v>
      </c>
      <c r="E81" s="34">
        <v>30</v>
      </c>
      <c r="F81" s="43">
        <f t="shared" si="1"/>
        <v>1425</v>
      </c>
      <c r="G81" s="43"/>
      <c r="H81" s="43">
        <f>Tableau1[[#This Row],[MTBF(min)]]/(Tableau1[[#This Row],[MTBF(min)]]+Tableau1[[#This Row],[MTTR(min)]])</f>
        <v>1</v>
      </c>
    </row>
    <row r="82" spans="1:8" hidden="1" x14ac:dyDescent="0.3">
      <c r="A82" s="30">
        <v>45761</v>
      </c>
      <c r="B82" s="31" t="s">
        <v>96</v>
      </c>
      <c r="C82" s="34" t="s">
        <v>45</v>
      </c>
      <c r="D82" s="33" t="s">
        <v>97</v>
      </c>
      <c r="E82" s="34">
        <v>120</v>
      </c>
      <c r="F82" s="43">
        <f t="shared" si="1"/>
        <v>1425</v>
      </c>
      <c r="G82" s="43"/>
      <c r="H82" s="43">
        <f>Tableau1[[#This Row],[MTBF(min)]]/(Tableau1[[#This Row],[MTBF(min)]]+Tableau1[[#This Row],[MTTR(min)]])</f>
        <v>1</v>
      </c>
    </row>
    <row r="83" spans="1:8" hidden="1" x14ac:dyDescent="0.3">
      <c r="A83" s="30">
        <v>45761</v>
      </c>
      <c r="B83" s="31" t="s">
        <v>98</v>
      </c>
      <c r="C83" s="34" t="s">
        <v>36</v>
      </c>
      <c r="D83" s="33" t="s">
        <v>99</v>
      </c>
      <c r="E83" s="34">
        <v>20</v>
      </c>
      <c r="F83" s="43">
        <f t="shared" si="1"/>
        <v>1425</v>
      </c>
      <c r="G83" s="43"/>
      <c r="H83" s="43">
        <f>Tableau1[[#This Row],[MTBF(min)]]/(Tableau1[[#This Row],[MTBF(min)]]+Tableau1[[#This Row],[MTTR(min)]])</f>
        <v>1</v>
      </c>
    </row>
    <row r="84" spans="1:8" hidden="1" x14ac:dyDescent="0.3">
      <c r="A84" s="30">
        <v>45761</v>
      </c>
      <c r="B84" s="31" t="s">
        <v>100</v>
      </c>
      <c r="C84" s="32" t="s">
        <v>0</v>
      </c>
      <c r="D84" s="33" t="s">
        <v>101</v>
      </c>
      <c r="E84" s="34">
        <v>10</v>
      </c>
      <c r="F84" s="43">
        <f t="shared" si="1"/>
        <v>1425</v>
      </c>
      <c r="G84" s="43"/>
      <c r="H84" s="43">
        <f>Tableau1[[#This Row],[MTBF(min)]]/(Tableau1[[#This Row],[MTBF(min)]]+Tableau1[[#This Row],[MTTR(min)]])</f>
        <v>1</v>
      </c>
    </row>
    <row r="85" spans="1:8" hidden="1" x14ac:dyDescent="0.3">
      <c r="A85" s="30">
        <v>45762</v>
      </c>
      <c r="B85" s="31" t="s">
        <v>102</v>
      </c>
      <c r="C85" s="34" t="s">
        <v>47</v>
      </c>
      <c r="D85" s="33" t="s">
        <v>103</v>
      </c>
      <c r="E85" s="34">
        <v>30</v>
      </c>
      <c r="F85" s="43">
        <f t="shared" si="1"/>
        <v>1425</v>
      </c>
      <c r="G85" s="43"/>
      <c r="H85" s="43">
        <f>Tableau1[[#This Row],[MTBF(min)]]/(Tableau1[[#This Row],[MTBF(min)]]+Tableau1[[#This Row],[MTTR(min)]])</f>
        <v>1</v>
      </c>
    </row>
    <row r="86" spans="1:8" hidden="1" x14ac:dyDescent="0.3">
      <c r="A86" s="30">
        <v>45762</v>
      </c>
      <c r="B86" s="31" t="s">
        <v>21</v>
      </c>
      <c r="C86" s="32" t="s">
        <v>22</v>
      </c>
      <c r="D86" s="33" t="s">
        <v>91</v>
      </c>
      <c r="E86" s="34">
        <v>10</v>
      </c>
      <c r="F86" s="43">
        <f t="shared" si="1"/>
        <v>1425</v>
      </c>
      <c r="G86" s="43"/>
      <c r="H86" s="43">
        <f>Tableau1[[#This Row],[MTBF(min)]]/(Tableau1[[#This Row],[MTBF(min)]]+Tableau1[[#This Row],[MTTR(min)]])</f>
        <v>1</v>
      </c>
    </row>
    <row r="87" spans="1:8" hidden="1" x14ac:dyDescent="0.3">
      <c r="A87" s="30">
        <v>45762</v>
      </c>
      <c r="B87" s="31" t="s">
        <v>84</v>
      </c>
      <c r="C87" s="34" t="s">
        <v>57</v>
      </c>
      <c r="D87" s="33" t="s">
        <v>85</v>
      </c>
      <c r="E87" s="34">
        <v>90</v>
      </c>
      <c r="F87" s="43">
        <f t="shared" si="1"/>
        <v>1425</v>
      </c>
      <c r="G87" s="43"/>
      <c r="H87" s="43">
        <f>Tableau1[[#This Row],[MTBF(min)]]/(Tableau1[[#This Row],[MTBF(min)]]+Tableau1[[#This Row],[MTTR(min)]])</f>
        <v>1</v>
      </c>
    </row>
    <row r="88" spans="1:8" hidden="1" x14ac:dyDescent="0.3">
      <c r="A88" s="30">
        <v>45762</v>
      </c>
      <c r="B88" s="31" t="s">
        <v>87</v>
      </c>
      <c r="C88" s="34" t="s">
        <v>26</v>
      </c>
      <c r="D88" s="33" t="s">
        <v>88</v>
      </c>
      <c r="E88" s="34">
        <v>60</v>
      </c>
      <c r="F88" s="43">
        <f t="shared" si="1"/>
        <v>1425</v>
      </c>
      <c r="G88" s="43"/>
      <c r="H88" s="43">
        <f>Tableau1[[#This Row],[MTBF(min)]]/(Tableau1[[#This Row],[MTBF(min)]]+Tableau1[[#This Row],[MTTR(min)]])</f>
        <v>1</v>
      </c>
    </row>
    <row r="89" spans="1:8" hidden="1" x14ac:dyDescent="0.3">
      <c r="A89" s="30">
        <v>45762</v>
      </c>
      <c r="B89" s="31" t="s">
        <v>102</v>
      </c>
      <c r="C89" s="34" t="s">
        <v>47</v>
      </c>
      <c r="D89" s="33" t="s">
        <v>103</v>
      </c>
      <c r="E89" s="34">
        <v>45</v>
      </c>
      <c r="F89" s="43">
        <f t="shared" si="1"/>
        <v>1425</v>
      </c>
      <c r="G89" s="43"/>
      <c r="H89" s="43">
        <f>Tableau1[[#This Row],[MTBF(min)]]/(Tableau1[[#This Row],[MTBF(min)]]+Tableau1[[#This Row],[MTTR(min)]])</f>
        <v>1</v>
      </c>
    </row>
    <row r="90" spans="1:8" hidden="1" x14ac:dyDescent="0.3">
      <c r="A90" s="30">
        <v>45763</v>
      </c>
      <c r="B90" s="31" t="s">
        <v>21</v>
      </c>
      <c r="C90" s="32" t="s">
        <v>22</v>
      </c>
      <c r="D90" s="33" t="s">
        <v>91</v>
      </c>
      <c r="E90" s="34">
        <v>43</v>
      </c>
      <c r="F90" s="43">
        <f t="shared" si="1"/>
        <v>1425</v>
      </c>
      <c r="G90" s="43"/>
      <c r="H90" s="43">
        <f>Tableau1[[#This Row],[MTBF(min)]]/(Tableau1[[#This Row],[MTBF(min)]]+Tableau1[[#This Row],[MTTR(min)]])</f>
        <v>1</v>
      </c>
    </row>
    <row r="91" spans="1:8" hidden="1" x14ac:dyDescent="0.3">
      <c r="A91" s="30">
        <v>45763</v>
      </c>
      <c r="B91" s="31" t="s">
        <v>104</v>
      </c>
      <c r="C91" s="34" t="s">
        <v>32</v>
      </c>
      <c r="D91" s="33" t="s">
        <v>103</v>
      </c>
      <c r="E91" s="34">
        <v>50</v>
      </c>
      <c r="F91" s="43">
        <f t="shared" si="1"/>
        <v>1425</v>
      </c>
      <c r="G91" s="43"/>
      <c r="H91" s="43">
        <f>Tableau1[[#This Row],[MTBF(min)]]/(Tableau1[[#This Row],[MTBF(min)]]+Tableau1[[#This Row],[MTTR(min)]])</f>
        <v>1</v>
      </c>
    </row>
    <row r="92" spans="1:8" hidden="1" x14ac:dyDescent="0.3">
      <c r="A92" s="30">
        <v>45764</v>
      </c>
      <c r="B92" s="31" t="s">
        <v>21</v>
      </c>
      <c r="C92" s="32" t="s">
        <v>22</v>
      </c>
      <c r="D92" s="33" t="s">
        <v>91</v>
      </c>
      <c r="E92" s="34">
        <v>30</v>
      </c>
      <c r="F92" s="43">
        <f t="shared" si="1"/>
        <v>1425</v>
      </c>
      <c r="G92" s="43"/>
      <c r="H92" s="43">
        <f>Tableau1[[#This Row],[MTBF(min)]]/(Tableau1[[#This Row],[MTBF(min)]]+Tableau1[[#This Row],[MTTR(min)]])</f>
        <v>1</v>
      </c>
    </row>
    <row r="93" spans="1:8" hidden="1" x14ac:dyDescent="0.3">
      <c r="A93" s="30">
        <v>45764</v>
      </c>
      <c r="B93" s="31" t="s">
        <v>98</v>
      </c>
      <c r="C93" s="34" t="s">
        <v>36</v>
      </c>
      <c r="D93" s="33" t="s">
        <v>99</v>
      </c>
      <c r="E93" s="34">
        <v>30</v>
      </c>
      <c r="F93" s="43">
        <f t="shared" si="1"/>
        <v>1425</v>
      </c>
      <c r="G93" s="43"/>
      <c r="H93" s="43">
        <f>Tableau1[[#This Row],[MTBF(min)]]/(Tableau1[[#This Row],[MTBF(min)]]+Tableau1[[#This Row],[MTTR(min)]])</f>
        <v>1</v>
      </c>
    </row>
    <row r="94" spans="1:8" hidden="1" x14ac:dyDescent="0.3">
      <c r="A94" s="30">
        <v>45766</v>
      </c>
      <c r="B94" s="31" t="s">
        <v>105</v>
      </c>
      <c r="C94" s="34" t="s">
        <v>32</v>
      </c>
      <c r="D94" s="33" t="s">
        <v>34</v>
      </c>
      <c r="E94" s="34">
        <v>60</v>
      </c>
      <c r="F94" s="43">
        <f t="shared" si="1"/>
        <v>1425</v>
      </c>
      <c r="G94" s="43"/>
      <c r="H94" s="43">
        <f>Tableau1[[#This Row],[MTBF(min)]]/(Tableau1[[#This Row],[MTBF(min)]]+Tableau1[[#This Row],[MTTR(min)]])</f>
        <v>1</v>
      </c>
    </row>
    <row r="95" spans="1:8" hidden="1" x14ac:dyDescent="0.3">
      <c r="A95" s="30">
        <v>45766</v>
      </c>
      <c r="B95" s="37" t="s">
        <v>50</v>
      </c>
      <c r="C95" s="32" t="s">
        <v>0</v>
      </c>
      <c r="D95" s="33" t="s">
        <v>41</v>
      </c>
      <c r="E95" s="34">
        <v>10</v>
      </c>
      <c r="F95" s="43">
        <f t="shared" si="1"/>
        <v>1425</v>
      </c>
      <c r="G95" s="43"/>
      <c r="H95" s="43">
        <f>Tableau1[[#This Row],[MTBF(min)]]/(Tableau1[[#This Row],[MTBF(min)]]+Tableau1[[#This Row],[MTTR(min)]])</f>
        <v>1</v>
      </c>
    </row>
    <row r="96" spans="1:8" hidden="1" x14ac:dyDescent="0.3">
      <c r="A96" s="30">
        <v>45766</v>
      </c>
      <c r="B96" s="31" t="s">
        <v>21</v>
      </c>
      <c r="C96" s="32" t="s">
        <v>22</v>
      </c>
      <c r="D96" s="33" t="s">
        <v>91</v>
      </c>
      <c r="E96" s="34">
        <v>15</v>
      </c>
      <c r="F96" s="43">
        <f t="shared" si="1"/>
        <v>1425</v>
      </c>
      <c r="G96" s="43"/>
      <c r="H96" s="43">
        <f>Tableau1[[#This Row],[MTBF(min)]]/(Tableau1[[#This Row],[MTBF(min)]]+Tableau1[[#This Row],[MTTR(min)]])</f>
        <v>1</v>
      </c>
    </row>
    <row r="97" spans="1:8" hidden="1" x14ac:dyDescent="0.3">
      <c r="A97" s="30">
        <v>45766</v>
      </c>
      <c r="B97" s="31" t="s">
        <v>21</v>
      </c>
      <c r="C97" s="32" t="s">
        <v>22</v>
      </c>
      <c r="D97" s="33" t="s">
        <v>91</v>
      </c>
      <c r="E97" s="34">
        <v>8</v>
      </c>
      <c r="F97" s="43">
        <f t="shared" si="1"/>
        <v>1425</v>
      </c>
      <c r="G97" s="43"/>
      <c r="H97" s="43">
        <f>Tableau1[[#This Row],[MTBF(min)]]/(Tableau1[[#This Row],[MTBF(min)]]+Tableau1[[#This Row],[MTTR(min)]])</f>
        <v>1</v>
      </c>
    </row>
    <row r="98" spans="1:8" hidden="1" x14ac:dyDescent="0.3">
      <c r="A98" s="30">
        <v>45770</v>
      </c>
      <c r="B98" s="31" t="s">
        <v>106</v>
      </c>
      <c r="C98" s="34" t="s">
        <v>62</v>
      </c>
      <c r="D98" s="32" t="s">
        <v>107</v>
      </c>
      <c r="E98" s="34">
        <v>30</v>
      </c>
      <c r="F98" s="43">
        <f t="shared" si="1"/>
        <v>1425</v>
      </c>
      <c r="G98" s="43"/>
      <c r="H98" s="43">
        <f>Tableau1[[#This Row],[MTBF(min)]]/(Tableau1[[#This Row],[MTBF(min)]]+Tableau1[[#This Row],[MTTR(min)]])</f>
        <v>1</v>
      </c>
    </row>
    <row r="99" spans="1:8" hidden="1" x14ac:dyDescent="0.3">
      <c r="A99" s="30">
        <v>45770</v>
      </c>
      <c r="B99" s="31" t="s">
        <v>108</v>
      </c>
      <c r="C99" s="34" t="s">
        <v>70</v>
      </c>
      <c r="D99" s="33" t="s">
        <v>109</v>
      </c>
      <c r="E99" s="34">
        <v>60</v>
      </c>
      <c r="F99" s="43">
        <f t="shared" si="1"/>
        <v>1425</v>
      </c>
      <c r="G99" s="43"/>
      <c r="H99" s="43">
        <f>Tableau1[[#This Row],[MTBF(min)]]/(Tableau1[[#This Row],[MTBF(min)]]+Tableau1[[#This Row],[MTTR(min)]])</f>
        <v>1</v>
      </c>
    </row>
    <row r="100" spans="1:8" hidden="1" x14ac:dyDescent="0.3">
      <c r="A100" s="30">
        <v>45770</v>
      </c>
      <c r="B100" s="31" t="s">
        <v>95</v>
      </c>
      <c r="C100" s="34" t="s">
        <v>45</v>
      </c>
      <c r="D100" s="33" t="s">
        <v>52</v>
      </c>
      <c r="E100" s="34">
        <v>40</v>
      </c>
      <c r="F100" s="43">
        <f t="shared" si="1"/>
        <v>1425</v>
      </c>
      <c r="G100" s="43"/>
      <c r="H100" s="43">
        <f>Tableau1[[#This Row],[MTBF(min)]]/(Tableau1[[#This Row],[MTBF(min)]]+Tableau1[[#This Row],[MTTR(min)]])</f>
        <v>1</v>
      </c>
    </row>
    <row r="101" spans="1:8" hidden="1" x14ac:dyDescent="0.3">
      <c r="A101" s="30">
        <v>45771</v>
      </c>
      <c r="B101" s="31" t="s">
        <v>21</v>
      </c>
      <c r="C101" s="32" t="s">
        <v>22</v>
      </c>
      <c r="D101" s="32" t="s">
        <v>22</v>
      </c>
      <c r="E101" s="34">
        <v>35</v>
      </c>
      <c r="F101" s="43">
        <f t="shared" si="1"/>
        <v>1425</v>
      </c>
      <c r="G101" s="43"/>
      <c r="H101" s="43">
        <f>Tableau1[[#This Row],[MTBF(min)]]/(Tableau1[[#This Row],[MTBF(min)]]+Tableau1[[#This Row],[MTTR(min)]])</f>
        <v>1</v>
      </c>
    </row>
    <row r="102" spans="1:8" hidden="1" x14ac:dyDescent="0.3">
      <c r="A102" s="30">
        <v>45773</v>
      </c>
      <c r="B102" s="31" t="s">
        <v>69</v>
      </c>
      <c r="C102" s="34" t="s">
        <v>45</v>
      </c>
      <c r="D102" s="33" t="s">
        <v>33</v>
      </c>
      <c r="E102" s="34">
        <v>30</v>
      </c>
      <c r="F102" s="43">
        <f t="shared" si="1"/>
        <v>1425</v>
      </c>
      <c r="G102" s="43"/>
      <c r="H102" s="43">
        <f>Tableau1[[#This Row],[MTBF(min)]]/(Tableau1[[#This Row],[MTBF(min)]]+Tableau1[[#This Row],[MTTR(min)]])</f>
        <v>1</v>
      </c>
    </row>
    <row r="103" spans="1:8" hidden="1" x14ac:dyDescent="0.3">
      <c r="A103" s="30">
        <v>45774</v>
      </c>
      <c r="B103" s="31" t="s">
        <v>69</v>
      </c>
      <c r="C103" s="34" t="s">
        <v>45</v>
      </c>
      <c r="D103" s="33" t="s">
        <v>33</v>
      </c>
      <c r="E103" s="34">
        <v>45</v>
      </c>
      <c r="F103" s="43">
        <f t="shared" si="1"/>
        <v>1425</v>
      </c>
      <c r="G103" s="43"/>
      <c r="H103" s="43">
        <f>Tableau1[[#This Row],[MTBF(min)]]/(Tableau1[[#This Row],[MTBF(min)]]+Tableau1[[#This Row],[MTTR(min)]])</f>
        <v>1</v>
      </c>
    </row>
    <row r="104" spans="1:8" hidden="1" x14ac:dyDescent="0.3">
      <c r="A104" s="30">
        <v>45776</v>
      </c>
      <c r="B104" s="31" t="s">
        <v>110</v>
      </c>
      <c r="C104" s="34" t="s">
        <v>45</v>
      </c>
      <c r="D104" s="33" t="s">
        <v>68</v>
      </c>
      <c r="E104" s="34">
        <v>60</v>
      </c>
      <c r="F104" s="43">
        <f t="shared" si="1"/>
        <v>1425</v>
      </c>
      <c r="G104" s="43"/>
      <c r="H104" s="43">
        <f>Tableau1[[#This Row],[MTBF(min)]]/(Tableau1[[#This Row],[MTBF(min)]]+Tableau1[[#This Row],[MTTR(min)]])</f>
        <v>1</v>
      </c>
    </row>
    <row r="105" spans="1:8" hidden="1" x14ac:dyDescent="0.3">
      <c r="A105" s="30">
        <v>45776</v>
      </c>
      <c r="B105" s="31" t="s">
        <v>111</v>
      </c>
      <c r="C105" s="31" t="s">
        <v>91</v>
      </c>
      <c r="D105" s="31" t="s">
        <v>91</v>
      </c>
      <c r="E105" s="34">
        <v>10</v>
      </c>
      <c r="F105" s="43">
        <f t="shared" si="1"/>
        <v>1425</v>
      </c>
      <c r="G105" s="43"/>
      <c r="H105" s="43">
        <f>Tableau1[[#This Row],[MTBF(min)]]/(Tableau1[[#This Row],[MTBF(min)]]+Tableau1[[#This Row],[MTTR(min)]])</f>
        <v>1</v>
      </c>
    </row>
    <row r="106" spans="1:8" hidden="1" x14ac:dyDescent="0.3">
      <c r="A106" s="30">
        <v>45779</v>
      </c>
      <c r="B106" s="31" t="s">
        <v>95</v>
      </c>
      <c r="C106" s="34" t="s">
        <v>45</v>
      </c>
      <c r="D106" s="33" t="s">
        <v>52</v>
      </c>
      <c r="E106" s="34">
        <v>60</v>
      </c>
      <c r="F106" s="43">
        <f t="shared" si="1"/>
        <v>1425</v>
      </c>
      <c r="G106" s="43"/>
      <c r="H106" s="43">
        <f>Tableau1[[#This Row],[MTBF(min)]]/(Tableau1[[#This Row],[MTBF(min)]]+Tableau1[[#This Row],[MTTR(min)]])</f>
        <v>1</v>
      </c>
    </row>
    <row r="107" spans="1:8" hidden="1" x14ac:dyDescent="0.3">
      <c r="A107" s="30">
        <v>45781</v>
      </c>
      <c r="B107" s="31" t="s">
        <v>105</v>
      </c>
      <c r="C107" s="34" t="s">
        <v>32</v>
      </c>
      <c r="D107" s="33" t="s">
        <v>34</v>
      </c>
      <c r="E107" s="34">
        <v>90</v>
      </c>
      <c r="F107" s="43">
        <f t="shared" si="1"/>
        <v>1425</v>
      </c>
      <c r="G107" s="43"/>
      <c r="H107" s="43">
        <f>Tableau1[[#This Row],[MTBF(min)]]/(Tableau1[[#This Row],[MTBF(min)]]+Tableau1[[#This Row],[MTTR(min)]])</f>
        <v>1</v>
      </c>
    </row>
    <row r="108" spans="1:8" hidden="1" x14ac:dyDescent="0.3">
      <c r="A108" s="38">
        <v>45783</v>
      </c>
      <c r="B108" s="34" t="s">
        <v>112</v>
      </c>
      <c r="C108" s="33" t="s">
        <v>62</v>
      </c>
      <c r="D108" s="36" t="s">
        <v>88</v>
      </c>
      <c r="E108" s="35">
        <v>30</v>
      </c>
      <c r="F108" s="43">
        <f t="shared" si="1"/>
        <v>1425</v>
      </c>
      <c r="G108" s="43"/>
      <c r="H108" s="43">
        <f>Tableau1[[#This Row],[MTBF(min)]]/(Tableau1[[#This Row],[MTBF(min)]]+Tableau1[[#This Row],[MTTR(min)]])</f>
        <v>1</v>
      </c>
    </row>
    <row r="109" spans="1:8" hidden="1" x14ac:dyDescent="0.3">
      <c r="A109" s="38">
        <v>45784</v>
      </c>
      <c r="B109" s="31" t="s">
        <v>113</v>
      </c>
      <c r="C109" s="33" t="s">
        <v>26</v>
      </c>
      <c r="D109" s="33" t="s">
        <v>114</v>
      </c>
      <c r="E109" s="34">
        <v>300</v>
      </c>
      <c r="F109" s="43">
        <f t="shared" si="1"/>
        <v>1425</v>
      </c>
      <c r="G109" s="43"/>
      <c r="H109" s="43">
        <f>Tableau1[[#This Row],[MTBF(min)]]/(Tableau1[[#This Row],[MTBF(min)]]+Tableau1[[#This Row],[MTTR(min)]])</f>
        <v>1</v>
      </c>
    </row>
    <row r="110" spans="1:8" hidden="1" x14ac:dyDescent="0.3">
      <c r="A110" s="38">
        <v>45785</v>
      </c>
      <c r="B110" s="31" t="s">
        <v>113</v>
      </c>
      <c r="C110" s="33" t="s">
        <v>26</v>
      </c>
      <c r="D110" s="33" t="s">
        <v>114</v>
      </c>
      <c r="E110" s="34">
        <v>340</v>
      </c>
      <c r="F110" s="43">
        <f t="shared" si="1"/>
        <v>1425</v>
      </c>
      <c r="G110" s="43"/>
      <c r="H110" s="43">
        <f>Tableau1[[#This Row],[MTBF(min)]]/(Tableau1[[#This Row],[MTBF(min)]]+Tableau1[[#This Row],[MTTR(min)]])</f>
        <v>1</v>
      </c>
    </row>
    <row r="111" spans="1:8" hidden="1" x14ac:dyDescent="0.3">
      <c r="A111" s="30">
        <v>45787</v>
      </c>
      <c r="B111" s="31" t="s">
        <v>98</v>
      </c>
      <c r="C111" s="34" t="s">
        <v>45</v>
      </c>
      <c r="D111" s="33" t="s">
        <v>99</v>
      </c>
      <c r="E111" s="34">
        <v>120</v>
      </c>
      <c r="F111" s="43">
        <f t="shared" si="1"/>
        <v>1425</v>
      </c>
      <c r="G111" s="43"/>
      <c r="H111" s="43">
        <f>Tableau1[[#This Row],[MTBF(min)]]/(Tableau1[[#This Row],[MTBF(min)]]+Tableau1[[#This Row],[MTTR(min)]])</f>
        <v>1</v>
      </c>
    </row>
    <row r="112" spans="1:8" hidden="1" x14ac:dyDescent="0.3">
      <c r="A112" s="30">
        <v>45788</v>
      </c>
      <c r="B112" s="31" t="s">
        <v>95</v>
      </c>
      <c r="C112" s="34" t="s">
        <v>47</v>
      </c>
      <c r="D112" s="33" t="s">
        <v>52</v>
      </c>
      <c r="E112" s="34">
        <v>50</v>
      </c>
      <c r="F112" s="43">
        <f t="shared" si="1"/>
        <v>1425</v>
      </c>
      <c r="G112" s="43"/>
      <c r="H112" s="43">
        <f>Tableau1[[#This Row],[MTBF(min)]]/(Tableau1[[#This Row],[MTBF(min)]]+Tableau1[[#This Row],[MTTR(min)]])</f>
        <v>1</v>
      </c>
    </row>
    <row r="113" spans="1:8" hidden="1" x14ac:dyDescent="0.3">
      <c r="A113" s="30">
        <v>45793</v>
      </c>
      <c r="B113" s="31" t="s">
        <v>115</v>
      </c>
      <c r="C113" s="34" t="s">
        <v>29</v>
      </c>
      <c r="D113" s="33" t="s">
        <v>34</v>
      </c>
      <c r="E113" s="34">
        <v>90</v>
      </c>
      <c r="F113" s="43">
        <f t="shared" si="1"/>
        <v>1425</v>
      </c>
      <c r="G113" s="43"/>
      <c r="H113" s="43">
        <f>Tableau1[[#This Row],[MTBF(min)]]/(Tableau1[[#This Row],[MTBF(min)]]+Tableau1[[#This Row],[MTTR(min)]])</f>
        <v>1</v>
      </c>
    </row>
    <row r="114" spans="1:8" hidden="1" x14ac:dyDescent="0.3">
      <c r="A114" s="30">
        <v>45794</v>
      </c>
      <c r="B114" s="31" t="s">
        <v>50</v>
      </c>
      <c r="C114" s="32" t="s">
        <v>0</v>
      </c>
      <c r="D114" s="33" t="s">
        <v>41</v>
      </c>
      <c r="E114" s="34">
        <v>20</v>
      </c>
      <c r="F114" s="43">
        <f t="shared" si="1"/>
        <v>1425</v>
      </c>
      <c r="G114" s="43"/>
      <c r="H114" s="43">
        <f>Tableau1[[#This Row],[MTBF(min)]]/(Tableau1[[#This Row],[MTBF(min)]]+Tableau1[[#This Row],[MTTR(min)]])</f>
        <v>1</v>
      </c>
    </row>
    <row r="115" spans="1:8" hidden="1" x14ac:dyDescent="0.3">
      <c r="A115" s="30">
        <v>45794</v>
      </c>
      <c r="B115" s="31" t="s">
        <v>116</v>
      </c>
      <c r="C115" s="34" t="s">
        <v>57</v>
      </c>
      <c r="D115" s="33" t="s">
        <v>117</v>
      </c>
      <c r="E115" s="34">
        <v>50</v>
      </c>
      <c r="F115" s="43">
        <f t="shared" si="1"/>
        <v>1425</v>
      </c>
      <c r="G115" s="43"/>
      <c r="H115" s="43">
        <f>Tableau1[[#This Row],[MTBF(min)]]/(Tableau1[[#This Row],[MTBF(min)]]+Tableau1[[#This Row],[MTTR(min)]])</f>
        <v>1</v>
      </c>
    </row>
    <row r="116" spans="1:8" hidden="1" x14ac:dyDescent="0.3">
      <c r="A116" s="30">
        <v>45797</v>
      </c>
      <c r="B116" s="31" t="s">
        <v>23</v>
      </c>
      <c r="C116" s="34" t="s">
        <v>70</v>
      </c>
      <c r="D116" s="33" t="s">
        <v>23</v>
      </c>
      <c r="E116" s="34">
        <v>30</v>
      </c>
      <c r="F116" s="43">
        <f t="shared" si="1"/>
        <v>1425</v>
      </c>
      <c r="G116" s="43"/>
      <c r="H116" s="43">
        <f>Tableau1[[#This Row],[MTBF(min)]]/(Tableau1[[#This Row],[MTBF(min)]]+Tableau1[[#This Row],[MTTR(min)]])</f>
        <v>1</v>
      </c>
    </row>
    <row r="117" spans="1:8" hidden="1" x14ac:dyDescent="0.3">
      <c r="A117" s="30">
        <v>45798</v>
      </c>
      <c r="B117" s="31" t="s">
        <v>23</v>
      </c>
      <c r="C117" s="34" t="s">
        <v>45</v>
      </c>
      <c r="D117" s="33" t="s">
        <v>23</v>
      </c>
      <c r="E117" s="34">
        <v>30</v>
      </c>
      <c r="F117" s="43">
        <f t="shared" si="1"/>
        <v>1425</v>
      </c>
      <c r="G117" s="43"/>
      <c r="H117" s="43">
        <f>Tableau1[[#This Row],[MTBF(min)]]/(Tableau1[[#This Row],[MTBF(min)]]+Tableau1[[#This Row],[MTTR(min)]])</f>
        <v>1</v>
      </c>
    </row>
    <row r="118" spans="1:8" hidden="1" x14ac:dyDescent="0.3">
      <c r="A118" s="30">
        <v>45799</v>
      </c>
      <c r="B118" s="31" t="s">
        <v>110</v>
      </c>
      <c r="C118" s="34" t="s">
        <v>32</v>
      </c>
      <c r="D118" s="33" t="s">
        <v>118</v>
      </c>
      <c r="E118" s="34">
        <v>60</v>
      </c>
      <c r="F118" s="43">
        <f t="shared" si="1"/>
        <v>1425</v>
      </c>
      <c r="G118" s="43"/>
      <c r="H118" s="43">
        <f>Tableau1[[#This Row],[MTBF(min)]]/(Tableau1[[#This Row],[MTBF(min)]]+Tableau1[[#This Row],[MTTR(min)]])</f>
        <v>1</v>
      </c>
    </row>
    <row r="119" spans="1:8" hidden="1" x14ac:dyDescent="0.3">
      <c r="A119" s="30">
        <v>45799</v>
      </c>
      <c r="B119" s="31" t="s">
        <v>95</v>
      </c>
      <c r="C119" s="34" t="s">
        <v>45</v>
      </c>
      <c r="D119" s="33" t="s">
        <v>52</v>
      </c>
      <c r="E119" s="34">
        <v>945</v>
      </c>
      <c r="F119" s="43">
        <f t="shared" si="1"/>
        <v>1425</v>
      </c>
      <c r="G119" s="43"/>
      <c r="H119" s="43">
        <f>Tableau1[[#This Row],[MTBF(min)]]/(Tableau1[[#This Row],[MTBF(min)]]+Tableau1[[#This Row],[MTTR(min)]])</f>
        <v>1</v>
      </c>
    </row>
    <row r="120" spans="1:8" hidden="1" x14ac:dyDescent="0.3">
      <c r="A120" s="30">
        <v>45799</v>
      </c>
      <c r="B120" s="31" t="s">
        <v>21</v>
      </c>
      <c r="C120" s="32" t="s">
        <v>22</v>
      </c>
      <c r="D120" s="33" t="s">
        <v>91</v>
      </c>
      <c r="E120" s="34">
        <v>100</v>
      </c>
      <c r="F120" s="43">
        <f t="shared" si="1"/>
        <v>1425</v>
      </c>
      <c r="G120" s="43"/>
      <c r="H120" s="43">
        <f>Tableau1[[#This Row],[MTBF(min)]]/(Tableau1[[#This Row],[MTBF(min)]]+Tableau1[[#This Row],[MTTR(min)]])</f>
        <v>1</v>
      </c>
    </row>
    <row r="121" spans="1:8" hidden="1" x14ac:dyDescent="0.3">
      <c r="A121" s="30">
        <v>45800</v>
      </c>
      <c r="B121" s="31" t="s">
        <v>95</v>
      </c>
      <c r="C121" s="34" t="s">
        <v>45</v>
      </c>
      <c r="D121" s="33" t="s">
        <v>52</v>
      </c>
      <c r="E121" s="34">
        <v>465</v>
      </c>
      <c r="F121" s="43">
        <f t="shared" si="1"/>
        <v>1425</v>
      </c>
      <c r="G121" s="43"/>
      <c r="H121" s="43">
        <f>Tableau1[[#This Row],[MTBF(min)]]/(Tableau1[[#This Row],[MTBF(min)]]+Tableau1[[#This Row],[MTTR(min)]])</f>
        <v>1</v>
      </c>
    </row>
    <row r="122" spans="1:8" x14ac:dyDescent="0.3">
      <c r="A122" s="30">
        <v>45800</v>
      </c>
      <c r="B122" s="31" t="s">
        <v>10</v>
      </c>
      <c r="C122" s="32" t="s">
        <v>0</v>
      </c>
      <c r="D122" s="33" t="s">
        <v>2</v>
      </c>
      <c r="E122" s="34">
        <v>30</v>
      </c>
      <c r="F122" s="34">
        <f>(24*60-Tableau1[[#This Row],[Temps d''arrêt (min)]])/1</f>
        <v>1410</v>
      </c>
      <c r="G122" s="34">
        <v>30</v>
      </c>
      <c r="H122" s="63">
        <f>Tableau1[[#This Row],[MTBF(min)]]/(Tableau1[[#This Row],[MTBF(min)]]+Tableau1[[#This Row],[MTTR(min)]])</f>
        <v>0.97916666666666663</v>
      </c>
    </row>
    <row r="123" spans="1:8" hidden="1" x14ac:dyDescent="0.3">
      <c r="A123" s="30">
        <v>45800</v>
      </c>
      <c r="B123" s="31" t="s">
        <v>119</v>
      </c>
      <c r="C123" s="34" t="s">
        <v>45</v>
      </c>
      <c r="D123" s="33" t="s">
        <v>120</v>
      </c>
      <c r="E123" s="34">
        <v>35</v>
      </c>
      <c r="F123" s="43">
        <f t="shared" si="1"/>
        <v>1425</v>
      </c>
      <c r="G123" s="43"/>
      <c r="H123" s="43">
        <f>Tableau1[[#This Row],[MTBF(min)]]/(Tableau1[[#This Row],[MTBF(min)]]+Tableau1[[#This Row],[MTTR(min)]])</f>
        <v>1</v>
      </c>
    </row>
    <row r="124" spans="1:8" hidden="1" x14ac:dyDescent="0.3">
      <c r="A124" s="30">
        <v>45801</v>
      </c>
      <c r="B124" s="31" t="s">
        <v>21</v>
      </c>
      <c r="C124" s="32" t="s">
        <v>22</v>
      </c>
      <c r="D124" s="33" t="s">
        <v>91</v>
      </c>
      <c r="E124" s="34">
        <v>15</v>
      </c>
      <c r="F124" s="43">
        <f t="shared" si="1"/>
        <v>1425</v>
      </c>
      <c r="G124" s="43"/>
      <c r="H124" s="43">
        <f>Tableau1[[#This Row],[MTBF(min)]]/(Tableau1[[#This Row],[MTBF(min)]]+Tableau1[[#This Row],[MTTR(min)]])</f>
        <v>1</v>
      </c>
    </row>
    <row r="125" spans="1:8" hidden="1" x14ac:dyDescent="0.3">
      <c r="A125" s="30">
        <v>45801</v>
      </c>
      <c r="B125" s="31" t="s">
        <v>121</v>
      </c>
      <c r="C125" s="34" t="s">
        <v>45</v>
      </c>
      <c r="D125" s="33" t="s">
        <v>121</v>
      </c>
      <c r="E125" s="34">
        <v>90</v>
      </c>
      <c r="F125" s="43">
        <f t="shared" si="1"/>
        <v>1425</v>
      </c>
      <c r="G125" s="43"/>
      <c r="H125" s="43">
        <f>Tableau1[[#This Row],[MTBF(min)]]/(Tableau1[[#This Row],[MTBF(min)]]+Tableau1[[#This Row],[MTTR(min)]])</f>
        <v>1</v>
      </c>
    </row>
    <row r="126" spans="1:8" hidden="1" x14ac:dyDescent="0.3">
      <c r="A126" s="30">
        <v>45803</v>
      </c>
      <c r="B126" s="31" t="s">
        <v>122</v>
      </c>
      <c r="C126" s="34" t="s">
        <v>36</v>
      </c>
      <c r="D126" s="33" t="s">
        <v>123</v>
      </c>
      <c r="E126" s="34">
        <v>225</v>
      </c>
      <c r="F126" s="43">
        <f t="shared" si="1"/>
        <v>1425</v>
      </c>
      <c r="G126" s="43"/>
      <c r="H126" s="43">
        <f>Tableau1[[#This Row],[MTBF(min)]]/(Tableau1[[#This Row],[MTBF(min)]]+Tableau1[[#This Row],[MTTR(min)]])</f>
        <v>1</v>
      </c>
    </row>
    <row r="127" spans="1:8" hidden="1" x14ac:dyDescent="0.3">
      <c r="A127" s="30">
        <v>45803</v>
      </c>
      <c r="B127" s="31" t="s">
        <v>66</v>
      </c>
      <c r="C127" s="34" t="s">
        <v>45</v>
      </c>
      <c r="D127" s="33" t="s">
        <v>46</v>
      </c>
      <c r="E127" s="34">
        <v>60</v>
      </c>
      <c r="F127" s="43">
        <f t="shared" si="1"/>
        <v>1425</v>
      </c>
      <c r="G127" s="43"/>
      <c r="H127" s="43">
        <f>Tableau1[[#This Row],[MTBF(min)]]/(Tableau1[[#This Row],[MTBF(min)]]+Tableau1[[#This Row],[MTTR(min)]])</f>
        <v>1</v>
      </c>
    </row>
    <row r="128" spans="1:8" x14ac:dyDescent="0.3">
      <c r="A128" s="30">
        <v>45806</v>
      </c>
      <c r="B128" s="31" t="s">
        <v>16</v>
      </c>
      <c r="C128" s="32" t="s">
        <v>0</v>
      </c>
      <c r="D128" s="33" t="s">
        <v>2</v>
      </c>
      <c r="E128" s="34">
        <v>100</v>
      </c>
      <c r="F128" s="34">
        <f>(24*60-Tableau1[[#This Row],[Temps d''arrêt (min)]])/1</f>
        <v>1340</v>
      </c>
      <c r="G128" s="34">
        <v>100</v>
      </c>
      <c r="H128" s="63">
        <f>Tableau1[[#This Row],[MTBF(min)]]/(Tableau1[[#This Row],[MTBF(min)]]+Tableau1[[#This Row],[MTTR(min)]])</f>
        <v>0.93055555555555558</v>
      </c>
    </row>
    <row r="129" spans="1:8" hidden="1" x14ac:dyDescent="0.3">
      <c r="A129" s="30">
        <v>45806</v>
      </c>
      <c r="B129" s="31" t="s">
        <v>124</v>
      </c>
      <c r="C129" s="34" t="s">
        <v>32</v>
      </c>
      <c r="D129" s="33" t="s">
        <v>107</v>
      </c>
      <c r="E129" s="34">
        <v>25</v>
      </c>
      <c r="F129" s="43">
        <f t="shared" si="1"/>
        <v>1425</v>
      </c>
      <c r="G129" s="43"/>
      <c r="H129" s="43">
        <f>Tableau1[[#This Row],[MTBF(min)]]/(Tableau1[[#This Row],[MTBF(min)]]+Tableau1[[#This Row],[MTTR(min)]])</f>
        <v>1</v>
      </c>
    </row>
    <row r="130" spans="1:8" hidden="1" x14ac:dyDescent="0.3">
      <c r="A130" s="30">
        <v>45807</v>
      </c>
      <c r="B130" s="31" t="s">
        <v>105</v>
      </c>
      <c r="C130" s="34" t="s">
        <v>29</v>
      </c>
      <c r="D130" s="33" t="s">
        <v>34</v>
      </c>
      <c r="E130" s="34">
        <v>90</v>
      </c>
      <c r="F130" s="43">
        <f t="shared" ref="F130:F193" si="2">(24*60-15)/1</f>
        <v>1425</v>
      </c>
      <c r="G130" s="43"/>
      <c r="H130" s="43">
        <f>Tableau1[[#This Row],[MTBF(min)]]/(Tableau1[[#This Row],[MTBF(min)]]+Tableau1[[#This Row],[MTTR(min)]])</f>
        <v>1</v>
      </c>
    </row>
    <row r="131" spans="1:8" hidden="1" x14ac:dyDescent="0.3">
      <c r="A131" s="30">
        <v>45807</v>
      </c>
      <c r="B131" s="31" t="s">
        <v>111</v>
      </c>
      <c r="C131" s="31" t="s">
        <v>91</v>
      </c>
      <c r="D131" s="31" t="s">
        <v>91</v>
      </c>
      <c r="E131" s="34">
        <v>20</v>
      </c>
      <c r="F131" s="43">
        <f t="shared" si="2"/>
        <v>1425</v>
      </c>
      <c r="G131" s="43"/>
      <c r="H131" s="43">
        <f>Tableau1[[#This Row],[MTBF(min)]]/(Tableau1[[#This Row],[MTBF(min)]]+Tableau1[[#This Row],[MTTR(min)]])</f>
        <v>1</v>
      </c>
    </row>
    <row r="132" spans="1:8" hidden="1" x14ac:dyDescent="0.3">
      <c r="A132" s="30">
        <v>45809</v>
      </c>
      <c r="B132" s="31" t="s">
        <v>95</v>
      </c>
      <c r="C132" s="34" t="s">
        <v>45</v>
      </c>
      <c r="D132" s="33" t="s">
        <v>52</v>
      </c>
      <c r="E132" s="34">
        <v>100</v>
      </c>
      <c r="F132" s="43">
        <f t="shared" si="2"/>
        <v>1425</v>
      </c>
      <c r="G132" s="43"/>
      <c r="H132" s="43">
        <f>Tableau1[[#This Row],[MTBF(min)]]/(Tableau1[[#This Row],[MTBF(min)]]+Tableau1[[#This Row],[MTTR(min)]])</f>
        <v>1</v>
      </c>
    </row>
    <row r="133" spans="1:8" hidden="1" x14ac:dyDescent="0.3">
      <c r="A133" s="30">
        <v>45810</v>
      </c>
      <c r="B133" s="39" t="s">
        <v>125</v>
      </c>
      <c r="C133" s="40" t="s">
        <v>22</v>
      </c>
      <c r="D133" s="41" t="s">
        <v>22</v>
      </c>
      <c r="E133" s="40">
        <v>7</v>
      </c>
      <c r="F133" s="43">
        <f t="shared" si="2"/>
        <v>1425</v>
      </c>
      <c r="G133" s="43"/>
      <c r="H133" s="43">
        <f>Tableau1[[#This Row],[MTBF(min)]]/(Tableau1[[#This Row],[MTBF(min)]]+Tableau1[[#This Row],[MTTR(min)]])</f>
        <v>1</v>
      </c>
    </row>
    <row r="134" spans="1:8" hidden="1" x14ac:dyDescent="0.3">
      <c r="A134" s="30">
        <v>45810</v>
      </c>
      <c r="B134" s="39" t="s">
        <v>126</v>
      </c>
      <c r="C134" s="40" t="s">
        <v>0</v>
      </c>
      <c r="D134" s="41" t="s">
        <v>126</v>
      </c>
      <c r="E134" s="40">
        <v>15</v>
      </c>
      <c r="F134" s="43">
        <f t="shared" si="2"/>
        <v>1425</v>
      </c>
      <c r="G134" s="43"/>
      <c r="H134" s="43">
        <f>Tableau1[[#This Row],[MTBF(min)]]/(Tableau1[[#This Row],[MTBF(min)]]+Tableau1[[#This Row],[MTTR(min)]])</f>
        <v>1</v>
      </c>
    </row>
    <row r="135" spans="1:8" hidden="1" x14ac:dyDescent="0.3">
      <c r="A135" s="30">
        <v>45810</v>
      </c>
      <c r="B135" s="39" t="s">
        <v>127</v>
      </c>
      <c r="C135" s="34" t="s">
        <v>57</v>
      </c>
      <c r="D135" s="41" t="s">
        <v>128</v>
      </c>
      <c r="E135" s="40">
        <v>90</v>
      </c>
      <c r="F135" s="43">
        <f t="shared" si="2"/>
        <v>1425</v>
      </c>
      <c r="G135" s="43"/>
      <c r="H135" s="43">
        <f>Tableau1[[#This Row],[MTBF(min)]]/(Tableau1[[#This Row],[MTBF(min)]]+Tableau1[[#This Row],[MTTR(min)]])</f>
        <v>1</v>
      </c>
    </row>
    <row r="136" spans="1:8" hidden="1" x14ac:dyDescent="0.3">
      <c r="A136" s="30">
        <v>45810</v>
      </c>
      <c r="B136" s="39" t="s">
        <v>66</v>
      </c>
      <c r="C136" s="34" t="s">
        <v>26</v>
      </c>
      <c r="D136" s="41" t="s">
        <v>129</v>
      </c>
      <c r="E136" s="40">
        <v>30</v>
      </c>
      <c r="F136" s="43">
        <f t="shared" si="2"/>
        <v>1425</v>
      </c>
      <c r="G136" s="43"/>
      <c r="H136" s="43">
        <f>Tableau1[[#This Row],[MTBF(min)]]/(Tableau1[[#This Row],[MTBF(min)]]+Tableau1[[#This Row],[MTTR(min)]])</f>
        <v>1</v>
      </c>
    </row>
    <row r="137" spans="1:8" hidden="1" x14ac:dyDescent="0.3">
      <c r="A137" s="30">
        <v>45810</v>
      </c>
      <c r="B137" s="31" t="s">
        <v>124</v>
      </c>
      <c r="C137" s="34" t="s">
        <v>45</v>
      </c>
      <c r="D137" s="33" t="s">
        <v>107</v>
      </c>
      <c r="E137" s="34">
        <v>25</v>
      </c>
      <c r="F137" s="43">
        <f t="shared" si="2"/>
        <v>1425</v>
      </c>
      <c r="G137" s="43"/>
      <c r="H137" s="43">
        <f>Tableau1[[#This Row],[MTBF(min)]]/(Tableau1[[#This Row],[MTBF(min)]]+Tableau1[[#This Row],[MTTR(min)]])</f>
        <v>1</v>
      </c>
    </row>
    <row r="138" spans="1:8" hidden="1" x14ac:dyDescent="0.3">
      <c r="A138" s="30">
        <v>45811</v>
      </c>
      <c r="B138" s="31" t="s">
        <v>42</v>
      </c>
      <c r="C138" s="60" t="s">
        <v>42</v>
      </c>
      <c r="D138" s="60" t="s">
        <v>42</v>
      </c>
      <c r="E138" s="40">
        <v>120</v>
      </c>
      <c r="F138" s="43">
        <f t="shared" si="2"/>
        <v>1425</v>
      </c>
      <c r="G138" s="43"/>
      <c r="H138" s="43">
        <f>Tableau1[[#This Row],[MTBF(min)]]/(Tableau1[[#This Row],[MTBF(min)]]+Tableau1[[#This Row],[MTTR(min)]])</f>
        <v>1</v>
      </c>
    </row>
    <row r="139" spans="1:8" x14ac:dyDescent="0.3">
      <c r="A139" s="42">
        <v>45814</v>
      </c>
      <c r="B139" s="39" t="s">
        <v>10</v>
      </c>
      <c r="C139" s="34" t="s">
        <v>0</v>
      </c>
      <c r="D139" s="33" t="s">
        <v>2</v>
      </c>
      <c r="E139" s="34">
        <v>300</v>
      </c>
      <c r="F139" s="34">
        <f>(24*60-Tableau1[[#This Row],[Temps d''arrêt (min)]])/1</f>
        <v>1140</v>
      </c>
      <c r="G139" s="34">
        <v>300</v>
      </c>
      <c r="H139" s="63">
        <f>Tableau1[[#This Row],[MTBF(min)]]/(Tableau1[[#This Row],[MTBF(min)]]+Tableau1[[#This Row],[MTTR(min)]])</f>
        <v>0.79166666666666663</v>
      </c>
    </row>
    <row r="140" spans="1:8" hidden="1" x14ac:dyDescent="0.3">
      <c r="A140" s="42">
        <v>45814</v>
      </c>
      <c r="B140" s="39" t="s">
        <v>130</v>
      </c>
      <c r="C140" s="40" t="s">
        <v>70</v>
      </c>
      <c r="D140" s="41" t="s">
        <v>123</v>
      </c>
      <c r="E140" s="40">
        <v>240</v>
      </c>
      <c r="F140" s="43">
        <f t="shared" si="2"/>
        <v>1425</v>
      </c>
      <c r="G140" s="43"/>
      <c r="H140" s="43">
        <f>Tableau1[[#This Row],[MTBF(min)]]/(Tableau1[[#This Row],[MTBF(min)]]+Tableau1[[#This Row],[MTTR(min)]])</f>
        <v>1</v>
      </c>
    </row>
    <row r="141" spans="1:8" x14ac:dyDescent="0.3">
      <c r="A141" s="42">
        <v>45816</v>
      </c>
      <c r="B141" s="39" t="s">
        <v>10</v>
      </c>
      <c r="C141" s="34" t="s">
        <v>0</v>
      </c>
      <c r="D141" s="33" t="s">
        <v>2</v>
      </c>
      <c r="E141" s="34">
        <v>160</v>
      </c>
      <c r="F141" s="34">
        <f>(24*60-Tableau1[[#This Row],[Temps d''arrêt (min)]])/1</f>
        <v>1280</v>
      </c>
      <c r="G141" s="34">
        <v>160</v>
      </c>
      <c r="H141" s="63">
        <f>Tableau1[[#This Row],[MTBF(min)]]/(Tableau1[[#This Row],[MTBF(min)]]+Tableau1[[#This Row],[MTTR(min)]])</f>
        <v>0.88888888888888884</v>
      </c>
    </row>
    <row r="142" spans="1:8" hidden="1" x14ac:dyDescent="0.3">
      <c r="A142" s="42">
        <v>45816</v>
      </c>
      <c r="B142" s="39" t="s">
        <v>131</v>
      </c>
      <c r="C142" s="62" t="s">
        <v>70</v>
      </c>
      <c r="D142" s="41" t="s">
        <v>123</v>
      </c>
      <c r="E142" s="40">
        <v>45</v>
      </c>
      <c r="F142" s="43">
        <f t="shared" si="2"/>
        <v>1425</v>
      </c>
      <c r="G142" s="43"/>
      <c r="H142" s="43">
        <f>Tableau1[[#This Row],[MTBF(min)]]/(Tableau1[[#This Row],[MTBF(min)]]+Tableau1[[#This Row],[MTTR(min)]])</f>
        <v>1</v>
      </c>
    </row>
    <row r="143" spans="1:8" hidden="1" x14ac:dyDescent="0.3">
      <c r="A143" s="42">
        <v>45819</v>
      </c>
      <c r="B143" s="31" t="s">
        <v>124</v>
      </c>
      <c r="C143" s="34" t="s">
        <v>26</v>
      </c>
      <c r="D143" s="33" t="s">
        <v>107</v>
      </c>
      <c r="E143" s="34">
        <v>30</v>
      </c>
      <c r="F143" s="43">
        <f t="shared" si="2"/>
        <v>1425</v>
      </c>
      <c r="G143" s="43"/>
      <c r="H143" s="43">
        <f>Tableau1[[#This Row],[MTBF(min)]]/(Tableau1[[#This Row],[MTBF(min)]]+Tableau1[[#This Row],[MTTR(min)]])</f>
        <v>1</v>
      </c>
    </row>
    <row r="144" spans="1:8" hidden="1" x14ac:dyDescent="0.3">
      <c r="A144" s="42">
        <v>45819</v>
      </c>
      <c r="B144" s="31" t="s">
        <v>95</v>
      </c>
      <c r="C144" s="34" t="s">
        <v>47</v>
      </c>
      <c r="D144" s="33" t="s">
        <v>52</v>
      </c>
      <c r="E144" s="34">
        <v>60</v>
      </c>
      <c r="F144" s="43">
        <f t="shared" si="2"/>
        <v>1425</v>
      </c>
      <c r="G144" s="43"/>
      <c r="H144" s="43">
        <f>Tableau1[[#This Row],[MTBF(min)]]/(Tableau1[[#This Row],[MTBF(min)]]+Tableau1[[#This Row],[MTTR(min)]])</f>
        <v>1</v>
      </c>
    </row>
    <row r="145" spans="1:8" hidden="1" x14ac:dyDescent="0.3">
      <c r="A145" s="42">
        <v>45821</v>
      </c>
      <c r="B145" s="39" t="s">
        <v>110</v>
      </c>
      <c r="C145" s="34" t="s">
        <v>57</v>
      </c>
      <c r="D145" s="41" t="s">
        <v>118</v>
      </c>
      <c r="E145" s="40">
        <v>20</v>
      </c>
      <c r="F145" s="43">
        <f t="shared" si="2"/>
        <v>1425</v>
      </c>
      <c r="G145" s="43"/>
      <c r="H145" s="43">
        <f>Tableau1[[#This Row],[MTBF(min)]]/(Tableau1[[#This Row],[MTBF(min)]]+Tableau1[[#This Row],[MTTR(min)]])</f>
        <v>1</v>
      </c>
    </row>
    <row r="146" spans="1:8" hidden="1" x14ac:dyDescent="0.3">
      <c r="A146" s="42">
        <v>45821</v>
      </c>
      <c r="B146" s="31" t="s">
        <v>95</v>
      </c>
      <c r="C146" s="34" t="s">
        <v>70</v>
      </c>
      <c r="D146" s="33" t="s">
        <v>52</v>
      </c>
      <c r="E146" s="34">
        <v>60</v>
      </c>
      <c r="F146" s="43">
        <f t="shared" si="2"/>
        <v>1425</v>
      </c>
      <c r="G146" s="43"/>
      <c r="H146" s="43">
        <f>Tableau1[[#This Row],[MTBF(min)]]/(Tableau1[[#This Row],[MTBF(min)]]+Tableau1[[#This Row],[MTTR(min)]])</f>
        <v>1</v>
      </c>
    </row>
    <row r="147" spans="1:8" hidden="1" x14ac:dyDescent="0.3">
      <c r="A147" s="42">
        <v>45826</v>
      </c>
      <c r="B147" s="39" t="s">
        <v>132</v>
      </c>
      <c r="C147" s="34" t="s">
        <v>57</v>
      </c>
      <c r="D147" s="41" t="s">
        <v>133</v>
      </c>
      <c r="E147" s="40">
        <v>30</v>
      </c>
      <c r="F147" s="43">
        <f t="shared" si="2"/>
        <v>1425</v>
      </c>
      <c r="G147" s="43"/>
      <c r="H147" s="43">
        <f>Tableau1[[#This Row],[MTBF(min)]]/(Tableau1[[#This Row],[MTBF(min)]]+Tableau1[[#This Row],[MTTR(min)]])</f>
        <v>1</v>
      </c>
    </row>
    <row r="148" spans="1:8" hidden="1" x14ac:dyDescent="0.3">
      <c r="A148" s="42">
        <v>45828</v>
      </c>
      <c r="B148" s="39" t="s">
        <v>134</v>
      </c>
      <c r="C148" s="40" t="s">
        <v>0</v>
      </c>
      <c r="D148" s="41" t="s">
        <v>41</v>
      </c>
      <c r="E148" s="40">
        <v>20</v>
      </c>
      <c r="F148" s="43">
        <f t="shared" si="2"/>
        <v>1425</v>
      </c>
      <c r="G148" s="43"/>
      <c r="H148" s="43">
        <f>Tableau1[[#This Row],[MTBF(min)]]/(Tableau1[[#This Row],[MTBF(min)]]+Tableau1[[#This Row],[MTTR(min)]])</f>
        <v>1</v>
      </c>
    </row>
    <row r="149" spans="1:8" hidden="1" x14ac:dyDescent="0.3">
      <c r="A149" s="42">
        <v>45830</v>
      </c>
      <c r="B149" s="39" t="s">
        <v>91</v>
      </c>
      <c r="C149" s="39" t="s">
        <v>91</v>
      </c>
      <c r="D149" s="39" t="s">
        <v>91</v>
      </c>
      <c r="E149" s="40">
        <v>3</v>
      </c>
      <c r="F149" s="43">
        <f t="shared" si="2"/>
        <v>1425</v>
      </c>
      <c r="G149" s="43"/>
      <c r="H149" s="43">
        <f>Tableau1[[#This Row],[MTBF(min)]]/(Tableau1[[#This Row],[MTBF(min)]]+Tableau1[[#This Row],[MTTR(min)]])</f>
        <v>1</v>
      </c>
    </row>
    <row r="150" spans="1:8" hidden="1" x14ac:dyDescent="0.3">
      <c r="A150" s="42">
        <v>45830</v>
      </c>
      <c r="B150" s="39" t="s">
        <v>134</v>
      </c>
      <c r="C150" s="40" t="s">
        <v>0</v>
      </c>
      <c r="D150" s="41" t="s">
        <v>41</v>
      </c>
      <c r="E150" s="40">
        <v>60</v>
      </c>
      <c r="F150" s="43">
        <f t="shared" si="2"/>
        <v>1425</v>
      </c>
      <c r="G150" s="43"/>
      <c r="H150" s="43">
        <f>Tableau1[[#This Row],[MTBF(min)]]/(Tableau1[[#This Row],[MTBF(min)]]+Tableau1[[#This Row],[MTTR(min)]])</f>
        <v>1</v>
      </c>
    </row>
    <row r="151" spans="1:8" hidden="1" x14ac:dyDescent="0.3">
      <c r="A151" s="42">
        <v>45831</v>
      </c>
      <c r="B151" s="39" t="s">
        <v>91</v>
      </c>
      <c r="C151" s="39" t="s">
        <v>91</v>
      </c>
      <c r="D151" s="39" t="s">
        <v>91</v>
      </c>
      <c r="E151" s="40">
        <v>45</v>
      </c>
      <c r="F151" s="43">
        <f t="shared" si="2"/>
        <v>1425</v>
      </c>
      <c r="G151" s="43"/>
      <c r="H151" s="43">
        <f>Tableau1[[#This Row],[MTBF(min)]]/(Tableau1[[#This Row],[MTBF(min)]]+Tableau1[[#This Row],[MTTR(min)]])</f>
        <v>1</v>
      </c>
    </row>
    <row r="152" spans="1:8" hidden="1" x14ac:dyDescent="0.3">
      <c r="A152" s="42">
        <v>45832</v>
      </c>
      <c r="B152" s="39" t="s">
        <v>135</v>
      </c>
      <c r="C152" s="34" t="s">
        <v>26</v>
      </c>
      <c r="D152" s="40" t="s">
        <v>136</v>
      </c>
      <c r="E152" s="40">
        <v>45</v>
      </c>
      <c r="F152" s="43">
        <f t="shared" si="2"/>
        <v>1425</v>
      </c>
      <c r="G152" s="43"/>
      <c r="H152" s="43">
        <f>Tableau1[[#This Row],[MTBF(min)]]/(Tableau1[[#This Row],[MTBF(min)]]+Tableau1[[#This Row],[MTTR(min)]])</f>
        <v>1</v>
      </c>
    </row>
    <row r="153" spans="1:8" hidden="1" x14ac:dyDescent="0.3">
      <c r="A153" s="42">
        <v>45833</v>
      </c>
      <c r="B153" s="39" t="s">
        <v>137</v>
      </c>
      <c r="C153" s="34" t="s">
        <v>47</v>
      </c>
      <c r="D153" s="43" t="s">
        <v>138</v>
      </c>
      <c r="E153" s="40">
        <v>40</v>
      </c>
      <c r="F153" s="43">
        <f t="shared" si="2"/>
        <v>1425</v>
      </c>
      <c r="G153" s="43"/>
      <c r="H153" s="43">
        <f>Tableau1[[#This Row],[MTBF(min)]]/(Tableau1[[#This Row],[MTBF(min)]]+Tableau1[[#This Row],[MTTR(min)]])</f>
        <v>1</v>
      </c>
    </row>
    <row r="154" spans="1:8" hidden="1" x14ac:dyDescent="0.3">
      <c r="A154" s="42">
        <v>45833</v>
      </c>
      <c r="B154" s="31" t="s">
        <v>124</v>
      </c>
      <c r="C154" s="34" t="s">
        <v>36</v>
      </c>
      <c r="D154" s="33" t="s">
        <v>107</v>
      </c>
      <c r="E154" s="40">
        <v>30</v>
      </c>
      <c r="F154" s="43">
        <f t="shared" si="2"/>
        <v>1425</v>
      </c>
      <c r="G154" s="43"/>
      <c r="H154" s="43">
        <f>Tableau1[[#This Row],[MTBF(min)]]/(Tableau1[[#This Row],[MTBF(min)]]+Tableau1[[#This Row],[MTTR(min)]])</f>
        <v>1</v>
      </c>
    </row>
    <row r="155" spans="1:8" hidden="1" x14ac:dyDescent="0.3">
      <c r="A155" s="42">
        <v>45833</v>
      </c>
      <c r="B155" s="39" t="s">
        <v>139</v>
      </c>
      <c r="C155" s="34" t="s">
        <v>36</v>
      </c>
      <c r="D155" s="43" t="s">
        <v>140</v>
      </c>
      <c r="E155" s="40">
        <v>40</v>
      </c>
      <c r="F155" s="43">
        <f t="shared" si="2"/>
        <v>1425</v>
      </c>
      <c r="G155" s="43"/>
      <c r="H155" s="43">
        <f>Tableau1[[#This Row],[MTBF(min)]]/(Tableau1[[#This Row],[MTBF(min)]]+Tableau1[[#This Row],[MTTR(min)]])</f>
        <v>1</v>
      </c>
    </row>
    <row r="156" spans="1:8" hidden="1" x14ac:dyDescent="0.3">
      <c r="A156" s="42">
        <v>45833</v>
      </c>
      <c r="B156" s="39" t="s">
        <v>141</v>
      </c>
      <c r="C156" s="34" t="s">
        <v>29</v>
      </c>
      <c r="D156" s="43" t="s">
        <v>52</v>
      </c>
      <c r="E156" s="40">
        <v>25</v>
      </c>
      <c r="F156" s="43">
        <f t="shared" si="2"/>
        <v>1425</v>
      </c>
      <c r="G156" s="43"/>
      <c r="H156" s="43">
        <f>Tableau1[[#This Row],[MTBF(min)]]/(Tableau1[[#This Row],[MTBF(min)]]+Tableau1[[#This Row],[MTTR(min)]])</f>
        <v>1</v>
      </c>
    </row>
    <row r="157" spans="1:8" hidden="1" x14ac:dyDescent="0.3">
      <c r="A157" s="42">
        <v>45833</v>
      </c>
      <c r="B157" s="39" t="s">
        <v>142</v>
      </c>
      <c r="C157" s="34" t="s">
        <v>36</v>
      </c>
      <c r="D157" s="43" t="s">
        <v>143</v>
      </c>
      <c r="E157" s="40">
        <v>50</v>
      </c>
      <c r="F157" s="43">
        <f t="shared" si="2"/>
        <v>1425</v>
      </c>
      <c r="G157" s="43"/>
      <c r="H157" s="43">
        <f>Tableau1[[#This Row],[MTBF(min)]]/(Tableau1[[#This Row],[MTBF(min)]]+Tableau1[[#This Row],[MTTR(min)]])</f>
        <v>1</v>
      </c>
    </row>
    <row r="158" spans="1:8" hidden="1" x14ac:dyDescent="0.3">
      <c r="A158" s="42">
        <v>45835</v>
      </c>
      <c r="B158" s="39" t="s">
        <v>144</v>
      </c>
      <c r="C158" s="34" t="s">
        <v>32</v>
      </c>
      <c r="D158" s="43" t="s">
        <v>145</v>
      </c>
      <c r="E158" s="40">
        <v>60</v>
      </c>
      <c r="F158" s="43">
        <f t="shared" si="2"/>
        <v>1425</v>
      </c>
      <c r="G158" s="43"/>
      <c r="H158" s="43">
        <f>Tableau1[[#This Row],[MTBF(min)]]/(Tableau1[[#This Row],[MTBF(min)]]+Tableau1[[#This Row],[MTTR(min)]])</f>
        <v>1</v>
      </c>
    </row>
    <row r="159" spans="1:8" hidden="1" x14ac:dyDescent="0.3">
      <c r="A159" s="42">
        <v>45835</v>
      </c>
      <c r="B159" s="39" t="s">
        <v>146</v>
      </c>
      <c r="C159" s="40" t="s">
        <v>0</v>
      </c>
      <c r="D159" s="40" t="s">
        <v>41</v>
      </c>
      <c r="E159" s="40">
        <v>20</v>
      </c>
      <c r="F159" s="43">
        <f t="shared" si="2"/>
        <v>1425</v>
      </c>
      <c r="G159" s="43"/>
      <c r="H159" s="43">
        <f>Tableau1[[#This Row],[MTBF(min)]]/(Tableau1[[#This Row],[MTBF(min)]]+Tableau1[[#This Row],[MTTR(min)]])</f>
        <v>1</v>
      </c>
    </row>
    <row r="160" spans="1:8" hidden="1" x14ac:dyDescent="0.3">
      <c r="A160" s="42">
        <v>45835</v>
      </c>
      <c r="B160" s="39" t="s">
        <v>147</v>
      </c>
      <c r="C160" s="40" t="s">
        <v>0</v>
      </c>
      <c r="D160" s="43" t="s">
        <v>148</v>
      </c>
      <c r="E160" s="40">
        <v>8</v>
      </c>
      <c r="F160" s="43">
        <f t="shared" si="2"/>
        <v>1425</v>
      </c>
      <c r="G160" s="43"/>
      <c r="H160" s="43">
        <f>Tableau1[[#This Row],[MTBF(min)]]/(Tableau1[[#This Row],[MTBF(min)]]+Tableau1[[#This Row],[MTTR(min)]])</f>
        <v>1</v>
      </c>
    </row>
    <row r="161" spans="1:8" hidden="1" x14ac:dyDescent="0.3">
      <c r="A161" s="42">
        <v>45836</v>
      </c>
      <c r="B161" s="39" t="s">
        <v>23</v>
      </c>
      <c r="C161" s="34" t="s">
        <v>32</v>
      </c>
      <c r="D161" s="43" t="s">
        <v>23</v>
      </c>
      <c r="E161" s="40">
        <v>25</v>
      </c>
      <c r="F161" s="43">
        <f t="shared" si="2"/>
        <v>1425</v>
      </c>
      <c r="G161" s="43"/>
      <c r="H161" s="43">
        <f>Tableau1[[#This Row],[MTBF(min)]]/(Tableau1[[#This Row],[MTBF(min)]]+Tableau1[[#This Row],[MTTR(min)]])</f>
        <v>1</v>
      </c>
    </row>
    <row r="162" spans="1:8" hidden="1" x14ac:dyDescent="0.3">
      <c r="A162" s="42">
        <v>45836</v>
      </c>
      <c r="B162" s="39" t="s">
        <v>149</v>
      </c>
      <c r="C162" s="34" t="s">
        <v>45</v>
      </c>
      <c r="D162" s="43" t="s">
        <v>150</v>
      </c>
      <c r="E162" s="40">
        <v>20</v>
      </c>
      <c r="F162" s="43">
        <f t="shared" si="2"/>
        <v>1425</v>
      </c>
      <c r="G162" s="43"/>
      <c r="H162" s="43">
        <f>Tableau1[[#This Row],[MTBF(min)]]/(Tableau1[[#This Row],[MTBF(min)]]+Tableau1[[#This Row],[MTTR(min)]])</f>
        <v>1</v>
      </c>
    </row>
    <row r="163" spans="1:8" hidden="1" x14ac:dyDescent="0.3">
      <c r="A163" s="42">
        <v>45837</v>
      </c>
      <c r="B163" s="39" t="s">
        <v>23</v>
      </c>
      <c r="C163" s="34" t="s">
        <v>32</v>
      </c>
      <c r="D163" s="43" t="s">
        <v>23</v>
      </c>
      <c r="E163" s="40">
        <v>120</v>
      </c>
      <c r="F163" s="43">
        <f t="shared" si="2"/>
        <v>1425</v>
      </c>
      <c r="G163" s="43"/>
      <c r="H163" s="43">
        <f>Tableau1[[#This Row],[MTBF(min)]]/(Tableau1[[#This Row],[MTBF(min)]]+Tableau1[[#This Row],[MTTR(min)]])</f>
        <v>1</v>
      </c>
    </row>
    <row r="164" spans="1:8" hidden="1" x14ac:dyDescent="0.3">
      <c r="A164" s="42">
        <v>45837</v>
      </c>
      <c r="B164" s="39" t="s">
        <v>23</v>
      </c>
      <c r="C164" s="34" t="s">
        <v>70</v>
      </c>
      <c r="D164" s="43" t="s">
        <v>23</v>
      </c>
      <c r="E164" s="40">
        <v>15</v>
      </c>
      <c r="F164" s="43">
        <f t="shared" si="2"/>
        <v>1425</v>
      </c>
      <c r="G164" s="43"/>
      <c r="H164" s="43">
        <f>Tableau1[[#This Row],[MTBF(min)]]/(Tableau1[[#This Row],[MTBF(min)]]+Tableau1[[#This Row],[MTTR(min)]])</f>
        <v>1</v>
      </c>
    </row>
    <row r="165" spans="1:8" hidden="1" x14ac:dyDescent="0.3">
      <c r="A165" s="42">
        <v>45837</v>
      </c>
      <c r="B165" s="39" t="s">
        <v>151</v>
      </c>
      <c r="C165" s="34" t="s">
        <v>47</v>
      </c>
      <c r="D165" s="43" t="s">
        <v>52</v>
      </c>
      <c r="E165" s="40">
        <v>300</v>
      </c>
      <c r="F165" s="43">
        <f t="shared" si="2"/>
        <v>1425</v>
      </c>
      <c r="G165" s="43"/>
      <c r="H165" s="43">
        <f>Tableau1[[#This Row],[MTBF(min)]]/(Tableau1[[#This Row],[MTBF(min)]]+Tableau1[[#This Row],[MTTR(min)]])</f>
        <v>1</v>
      </c>
    </row>
    <row r="166" spans="1:8" hidden="1" x14ac:dyDescent="0.3">
      <c r="A166" s="42">
        <v>45838</v>
      </c>
      <c r="B166" s="39" t="s">
        <v>146</v>
      </c>
      <c r="C166" s="40" t="s">
        <v>0</v>
      </c>
      <c r="D166" s="43" t="s">
        <v>41</v>
      </c>
      <c r="E166" s="40">
        <v>15</v>
      </c>
      <c r="F166" s="43">
        <f t="shared" si="2"/>
        <v>1425</v>
      </c>
      <c r="G166" s="43"/>
      <c r="H166" s="43">
        <f>Tableau1[[#This Row],[MTBF(min)]]/(Tableau1[[#This Row],[MTBF(min)]]+Tableau1[[#This Row],[MTTR(min)]])</f>
        <v>1</v>
      </c>
    </row>
    <row r="167" spans="1:8" hidden="1" x14ac:dyDescent="0.3">
      <c r="A167" s="42">
        <v>45838</v>
      </c>
      <c r="B167" s="39" t="s">
        <v>152</v>
      </c>
      <c r="C167" s="34" t="s">
        <v>57</v>
      </c>
      <c r="D167" s="40" t="s">
        <v>153</v>
      </c>
      <c r="E167" s="40">
        <v>60</v>
      </c>
      <c r="F167" s="43">
        <f t="shared" si="2"/>
        <v>1425</v>
      </c>
      <c r="G167" s="43"/>
      <c r="H167" s="43">
        <f>Tableau1[[#This Row],[MTBF(min)]]/(Tableau1[[#This Row],[MTBF(min)]]+Tableau1[[#This Row],[MTTR(min)]])</f>
        <v>1</v>
      </c>
    </row>
    <row r="168" spans="1:8" hidden="1" x14ac:dyDescent="0.3">
      <c r="A168" s="42">
        <v>45839</v>
      </c>
      <c r="B168" s="39" t="s">
        <v>151</v>
      </c>
      <c r="C168" s="34" t="s">
        <v>57</v>
      </c>
      <c r="D168" s="43" t="s">
        <v>52</v>
      </c>
      <c r="E168" s="40">
        <v>125</v>
      </c>
      <c r="F168" s="43">
        <f t="shared" si="2"/>
        <v>1425</v>
      </c>
      <c r="G168" s="43"/>
      <c r="H168" s="43">
        <f>Tableau1[[#This Row],[MTBF(min)]]/(Tableau1[[#This Row],[MTBF(min)]]+Tableau1[[#This Row],[MTTR(min)]])</f>
        <v>1</v>
      </c>
    </row>
    <row r="169" spans="1:8" hidden="1" x14ac:dyDescent="0.3">
      <c r="A169" s="42">
        <v>45840</v>
      </c>
      <c r="B169" s="39" t="s">
        <v>154</v>
      </c>
      <c r="C169" s="34" t="s">
        <v>36</v>
      </c>
      <c r="D169" s="43" t="s">
        <v>90</v>
      </c>
      <c r="E169" s="40">
        <v>130</v>
      </c>
      <c r="F169" s="43">
        <f t="shared" si="2"/>
        <v>1425</v>
      </c>
      <c r="G169" s="43"/>
      <c r="H169" s="43">
        <f>Tableau1[[#This Row],[MTBF(min)]]/(Tableau1[[#This Row],[MTBF(min)]]+Tableau1[[#This Row],[MTTR(min)]])</f>
        <v>1</v>
      </c>
    </row>
    <row r="170" spans="1:8" hidden="1" x14ac:dyDescent="0.3">
      <c r="A170" s="42">
        <v>45842</v>
      </c>
      <c r="B170" s="39" t="s">
        <v>155</v>
      </c>
      <c r="C170" s="34" t="s">
        <v>57</v>
      </c>
      <c r="D170" s="43" t="s">
        <v>34</v>
      </c>
      <c r="E170" s="40">
        <v>60</v>
      </c>
      <c r="F170" s="43">
        <f t="shared" si="2"/>
        <v>1425</v>
      </c>
      <c r="G170" s="43"/>
      <c r="H170" s="43">
        <f>Tableau1[[#This Row],[MTBF(min)]]/(Tableau1[[#This Row],[MTBF(min)]]+Tableau1[[#This Row],[MTTR(min)]])</f>
        <v>1</v>
      </c>
    </row>
    <row r="171" spans="1:8" hidden="1" x14ac:dyDescent="0.3">
      <c r="A171" s="42">
        <v>45842</v>
      </c>
      <c r="B171" s="31" t="s">
        <v>42</v>
      </c>
      <c r="C171" s="32" t="s">
        <v>0</v>
      </c>
      <c r="D171" s="31" t="s">
        <v>42</v>
      </c>
      <c r="E171" s="40">
        <v>90</v>
      </c>
      <c r="F171" s="43">
        <f t="shared" si="2"/>
        <v>1425</v>
      </c>
      <c r="G171" s="43"/>
      <c r="H171" s="43">
        <f>Tableau1[[#This Row],[MTBF(min)]]/(Tableau1[[#This Row],[MTBF(min)]]+Tableau1[[#This Row],[MTTR(min)]])</f>
        <v>1</v>
      </c>
    </row>
    <row r="172" spans="1:8" hidden="1" x14ac:dyDescent="0.3">
      <c r="A172" s="42">
        <v>45843</v>
      </c>
      <c r="B172" s="39" t="s">
        <v>156</v>
      </c>
      <c r="C172" s="34" t="s">
        <v>36</v>
      </c>
      <c r="D172" s="43" t="s">
        <v>157</v>
      </c>
      <c r="E172" s="40">
        <v>20</v>
      </c>
      <c r="F172" s="43">
        <f t="shared" si="2"/>
        <v>1425</v>
      </c>
      <c r="G172" s="43"/>
      <c r="H172" s="43">
        <f>Tableau1[[#This Row],[MTBF(min)]]/(Tableau1[[#This Row],[MTBF(min)]]+Tableau1[[#This Row],[MTTR(min)]])</f>
        <v>1</v>
      </c>
    </row>
    <row r="173" spans="1:8" hidden="1" x14ac:dyDescent="0.3">
      <c r="A173" s="42">
        <v>45843</v>
      </c>
      <c r="B173" s="39" t="s">
        <v>158</v>
      </c>
      <c r="C173" s="34" t="s">
        <v>26</v>
      </c>
      <c r="D173" s="43" t="s">
        <v>159</v>
      </c>
      <c r="E173" s="40">
        <v>50</v>
      </c>
      <c r="F173" s="43">
        <f t="shared" si="2"/>
        <v>1425</v>
      </c>
      <c r="G173" s="43"/>
      <c r="H173" s="43">
        <f>Tableau1[[#This Row],[MTBF(min)]]/(Tableau1[[#This Row],[MTBF(min)]]+Tableau1[[#This Row],[MTTR(min)]])</f>
        <v>1</v>
      </c>
    </row>
    <row r="174" spans="1:8" hidden="1" x14ac:dyDescent="0.3">
      <c r="A174" s="42">
        <v>45850</v>
      </c>
      <c r="B174" s="39" t="s">
        <v>23</v>
      </c>
      <c r="C174" s="34" t="s">
        <v>57</v>
      </c>
      <c r="D174" s="43" t="s">
        <v>23</v>
      </c>
      <c r="E174" s="40">
        <v>45</v>
      </c>
      <c r="F174" s="43">
        <f t="shared" si="2"/>
        <v>1425</v>
      </c>
      <c r="G174" s="43"/>
      <c r="H174" s="43">
        <f>Tableau1[[#This Row],[MTBF(min)]]/(Tableau1[[#This Row],[MTBF(min)]]+Tableau1[[#This Row],[MTTR(min)]])</f>
        <v>1</v>
      </c>
    </row>
    <row r="175" spans="1:8" hidden="1" x14ac:dyDescent="0.3">
      <c r="A175" s="42">
        <v>45850</v>
      </c>
      <c r="B175" s="31" t="s">
        <v>124</v>
      </c>
      <c r="C175" s="34" t="s">
        <v>26</v>
      </c>
      <c r="D175" s="33" t="s">
        <v>107</v>
      </c>
      <c r="E175" s="40">
        <v>35</v>
      </c>
      <c r="F175" s="43">
        <f t="shared" si="2"/>
        <v>1425</v>
      </c>
      <c r="G175" s="43"/>
      <c r="H175" s="43">
        <f>Tableau1[[#This Row],[MTBF(min)]]/(Tableau1[[#This Row],[MTBF(min)]]+Tableau1[[#This Row],[MTTR(min)]])</f>
        <v>1</v>
      </c>
    </row>
    <row r="176" spans="1:8" hidden="1" x14ac:dyDescent="0.3">
      <c r="A176" s="42">
        <v>45850</v>
      </c>
      <c r="B176" s="39" t="s">
        <v>151</v>
      </c>
      <c r="C176" s="61" t="s">
        <v>26</v>
      </c>
      <c r="D176" s="43" t="s">
        <v>52</v>
      </c>
      <c r="E176" s="40">
        <v>60</v>
      </c>
      <c r="F176" s="43">
        <f t="shared" si="2"/>
        <v>1425</v>
      </c>
      <c r="G176" s="43"/>
      <c r="H176" s="43">
        <f>Tableau1[[#This Row],[MTBF(min)]]/(Tableau1[[#This Row],[MTBF(min)]]+Tableau1[[#This Row],[MTTR(min)]])</f>
        <v>1</v>
      </c>
    </row>
    <row r="177" spans="1:8" x14ac:dyDescent="0.3">
      <c r="A177" s="42">
        <v>45851</v>
      </c>
      <c r="B177" s="39" t="s">
        <v>17</v>
      </c>
      <c r="C177" s="34" t="s">
        <v>0</v>
      </c>
      <c r="D177" s="34" t="s">
        <v>2</v>
      </c>
      <c r="E177" s="34">
        <v>30</v>
      </c>
      <c r="F177" s="34">
        <f>(24*60-Tableau1[[#This Row],[Temps d''arrêt (min)]])/1</f>
        <v>1410</v>
      </c>
      <c r="G177" s="34">
        <v>30</v>
      </c>
      <c r="H177" s="63">
        <f>Tableau1[[#This Row],[MTBF(min)]]/(Tableau1[[#This Row],[MTBF(min)]]+Tableau1[[#This Row],[MTTR(min)]])</f>
        <v>0.97916666666666663</v>
      </c>
    </row>
    <row r="178" spans="1:8" hidden="1" x14ac:dyDescent="0.3">
      <c r="A178" s="42">
        <v>45858</v>
      </c>
      <c r="B178" s="39" t="s">
        <v>75</v>
      </c>
      <c r="C178" s="62" t="s">
        <v>29</v>
      </c>
      <c r="D178" s="43" t="s">
        <v>76</v>
      </c>
      <c r="E178" s="40">
        <v>390</v>
      </c>
      <c r="F178" s="43">
        <f t="shared" si="2"/>
        <v>1425</v>
      </c>
      <c r="G178" s="43"/>
      <c r="H178" s="43">
        <f>Tableau1[[#This Row],[MTBF(min)]]/(Tableau1[[#This Row],[MTBF(min)]]+Tableau1[[#This Row],[MTTR(min)]])</f>
        <v>1</v>
      </c>
    </row>
    <row r="179" spans="1:8" hidden="1" x14ac:dyDescent="0.3">
      <c r="A179" s="42">
        <v>45858</v>
      </c>
      <c r="B179" s="39" t="s">
        <v>115</v>
      </c>
      <c r="C179" s="34" t="s">
        <v>36</v>
      </c>
      <c r="D179" s="43" t="s">
        <v>160</v>
      </c>
      <c r="E179" s="40">
        <v>210</v>
      </c>
      <c r="F179" s="43">
        <f t="shared" si="2"/>
        <v>1425</v>
      </c>
      <c r="G179" s="43"/>
      <c r="H179" s="43">
        <f>Tableau1[[#This Row],[MTBF(min)]]/(Tableau1[[#This Row],[MTBF(min)]]+Tableau1[[#This Row],[MTTR(min)]])</f>
        <v>1</v>
      </c>
    </row>
    <row r="180" spans="1:8" hidden="1" x14ac:dyDescent="0.3">
      <c r="A180" s="42">
        <v>45858</v>
      </c>
      <c r="B180" s="39" t="s">
        <v>115</v>
      </c>
      <c r="C180" s="34" t="s">
        <v>26</v>
      </c>
      <c r="D180" s="43" t="s">
        <v>160</v>
      </c>
      <c r="E180" s="40">
        <v>210</v>
      </c>
      <c r="F180" s="43">
        <f t="shared" si="2"/>
        <v>1425</v>
      </c>
      <c r="G180" s="43"/>
      <c r="H180" s="43">
        <f>Tableau1[[#This Row],[MTBF(min)]]/(Tableau1[[#This Row],[MTBF(min)]]+Tableau1[[#This Row],[MTTR(min)]])</f>
        <v>1</v>
      </c>
    </row>
    <row r="181" spans="1:8" hidden="1" x14ac:dyDescent="0.3">
      <c r="A181" s="42">
        <v>45858</v>
      </c>
      <c r="B181" s="39" t="s">
        <v>115</v>
      </c>
      <c r="C181" s="34" t="s">
        <v>57</v>
      </c>
      <c r="D181" s="43" t="s">
        <v>160</v>
      </c>
      <c r="E181" s="40">
        <v>40</v>
      </c>
      <c r="F181" s="43">
        <f t="shared" si="2"/>
        <v>1425</v>
      </c>
      <c r="G181" s="43"/>
      <c r="H181" s="43">
        <f>Tableau1[[#This Row],[MTBF(min)]]/(Tableau1[[#This Row],[MTBF(min)]]+Tableau1[[#This Row],[MTTR(min)]])</f>
        <v>1</v>
      </c>
    </row>
    <row r="182" spans="1:8" hidden="1" x14ac:dyDescent="0.3">
      <c r="A182" s="42">
        <v>45859</v>
      </c>
      <c r="B182" s="39" t="s">
        <v>161</v>
      </c>
      <c r="C182" s="34" t="s">
        <v>45</v>
      </c>
      <c r="D182" s="43" t="s">
        <v>76</v>
      </c>
      <c r="E182" s="40">
        <v>420</v>
      </c>
      <c r="F182" s="43">
        <f t="shared" si="2"/>
        <v>1425</v>
      </c>
      <c r="G182" s="43"/>
      <c r="H182" s="43">
        <f>Tableau1[[#This Row],[MTBF(min)]]/(Tableau1[[#This Row],[MTBF(min)]]+Tableau1[[#This Row],[MTTR(min)]])</f>
        <v>1</v>
      </c>
    </row>
    <row r="183" spans="1:8" hidden="1" x14ac:dyDescent="0.3">
      <c r="A183" s="42">
        <v>45859</v>
      </c>
      <c r="B183" s="39" t="s">
        <v>162</v>
      </c>
      <c r="C183" s="34" t="s">
        <v>70</v>
      </c>
      <c r="D183" s="43" t="s">
        <v>123</v>
      </c>
      <c r="E183" s="40">
        <v>40</v>
      </c>
      <c r="F183" s="43">
        <f t="shared" si="2"/>
        <v>1425</v>
      </c>
      <c r="G183" s="43"/>
      <c r="H183" s="43">
        <f>Tableau1[[#This Row],[MTBF(min)]]/(Tableau1[[#This Row],[MTBF(min)]]+Tableau1[[#This Row],[MTTR(min)]])</f>
        <v>1</v>
      </c>
    </row>
    <row r="184" spans="1:8" hidden="1" x14ac:dyDescent="0.3">
      <c r="A184" s="42">
        <v>45860</v>
      </c>
      <c r="B184" s="39" t="s">
        <v>21</v>
      </c>
      <c r="C184" s="40" t="s">
        <v>22</v>
      </c>
      <c r="D184" s="40" t="s">
        <v>22</v>
      </c>
      <c r="E184" s="40">
        <v>15</v>
      </c>
      <c r="F184" s="43">
        <f t="shared" si="2"/>
        <v>1425</v>
      </c>
      <c r="G184" s="43"/>
      <c r="H184" s="43">
        <f>Tableau1[[#This Row],[MTBF(min)]]/(Tableau1[[#This Row],[MTBF(min)]]+Tableau1[[#This Row],[MTTR(min)]])</f>
        <v>1</v>
      </c>
    </row>
    <row r="185" spans="1:8" hidden="1" x14ac:dyDescent="0.3">
      <c r="A185" s="42">
        <v>45860</v>
      </c>
      <c r="B185" s="39" t="s">
        <v>163</v>
      </c>
      <c r="C185" s="34" t="s">
        <v>70</v>
      </c>
      <c r="D185" s="43" t="s">
        <v>123</v>
      </c>
      <c r="E185" s="40">
        <v>45</v>
      </c>
      <c r="F185" s="43">
        <f t="shared" si="2"/>
        <v>1425</v>
      </c>
      <c r="G185" s="43"/>
      <c r="H185" s="43">
        <f>Tableau1[[#This Row],[MTBF(min)]]/(Tableau1[[#This Row],[MTBF(min)]]+Tableau1[[#This Row],[MTTR(min)]])</f>
        <v>1</v>
      </c>
    </row>
    <row r="186" spans="1:8" hidden="1" x14ac:dyDescent="0.3">
      <c r="A186" s="42">
        <v>45860</v>
      </c>
      <c r="B186" s="39" t="s">
        <v>151</v>
      </c>
      <c r="C186" s="34" t="s">
        <v>36</v>
      </c>
      <c r="D186" s="43" t="s">
        <v>52</v>
      </c>
      <c r="E186" s="40">
        <v>45</v>
      </c>
      <c r="F186" s="43">
        <f t="shared" si="2"/>
        <v>1425</v>
      </c>
      <c r="G186" s="43"/>
      <c r="H186" s="43">
        <f>Tableau1[[#This Row],[MTBF(min)]]/(Tableau1[[#This Row],[MTBF(min)]]+Tableau1[[#This Row],[MTTR(min)]])</f>
        <v>1</v>
      </c>
    </row>
    <row r="187" spans="1:8" hidden="1" x14ac:dyDescent="0.3">
      <c r="A187" s="42">
        <v>45861</v>
      </c>
      <c r="B187" s="39" t="s">
        <v>21</v>
      </c>
      <c r="C187" s="40" t="s">
        <v>22</v>
      </c>
      <c r="D187" s="40" t="s">
        <v>22</v>
      </c>
      <c r="E187" s="40">
        <v>20</v>
      </c>
      <c r="F187" s="43">
        <f t="shared" si="2"/>
        <v>1425</v>
      </c>
      <c r="G187" s="43"/>
      <c r="H187" s="43">
        <f>Tableau1[[#This Row],[MTBF(min)]]/(Tableau1[[#This Row],[MTBF(min)]]+Tableau1[[#This Row],[MTTR(min)]])</f>
        <v>1</v>
      </c>
    </row>
    <row r="188" spans="1:8" hidden="1" x14ac:dyDescent="0.3">
      <c r="A188" s="42">
        <v>45861</v>
      </c>
      <c r="B188" s="39" t="s">
        <v>164</v>
      </c>
      <c r="C188" s="61" t="s">
        <v>70</v>
      </c>
      <c r="D188" s="43" t="s">
        <v>133</v>
      </c>
      <c r="E188" s="40">
        <v>60</v>
      </c>
      <c r="F188" s="43">
        <f t="shared" si="2"/>
        <v>1425</v>
      </c>
      <c r="G188" s="43"/>
      <c r="H188" s="43">
        <f>Tableau1[[#This Row],[MTBF(min)]]/(Tableau1[[#This Row],[MTBF(min)]]+Tableau1[[#This Row],[MTTR(min)]])</f>
        <v>1</v>
      </c>
    </row>
    <row r="189" spans="1:8" x14ac:dyDescent="0.3">
      <c r="A189" s="42">
        <v>45864</v>
      </c>
      <c r="B189" s="39" t="s">
        <v>11</v>
      </c>
      <c r="C189" s="34" t="s">
        <v>0</v>
      </c>
      <c r="D189" s="34" t="s">
        <v>2</v>
      </c>
      <c r="E189" s="34">
        <v>20</v>
      </c>
      <c r="F189" s="34">
        <f>(24*60-Tableau1[[#This Row],[Temps d''arrêt (min)]])/1</f>
        <v>1420</v>
      </c>
      <c r="G189" s="34">
        <v>20</v>
      </c>
      <c r="H189" s="63">
        <f>Tableau1[[#This Row],[MTBF(min)]]/(Tableau1[[#This Row],[MTBF(min)]]+Tableau1[[#This Row],[MTTR(min)]])</f>
        <v>0.98611111111111116</v>
      </c>
    </row>
    <row r="190" spans="1:8" hidden="1" x14ac:dyDescent="0.3">
      <c r="A190" s="42">
        <v>45864</v>
      </c>
      <c r="B190" s="39" t="s">
        <v>151</v>
      </c>
      <c r="C190" s="62" t="s">
        <v>57</v>
      </c>
      <c r="D190" s="43" t="s">
        <v>52</v>
      </c>
      <c r="E190" s="40">
        <v>160</v>
      </c>
      <c r="F190" s="43">
        <f t="shared" si="2"/>
        <v>1425</v>
      </c>
      <c r="G190" s="43"/>
      <c r="H190" s="43">
        <f>Tableau1[[#This Row],[MTBF(min)]]/(Tableau1[[#This Row],[MTBF(min)]]+Tableau1[[#This Row],[MTTR(min)]])</f>
        <v>1</v>
      </c>
    </row>
    <row r="191" spans="1:8" hidden="1" x14ac:dyDescent="0.3">
      <c r="A191" s="42">
        <v>45865</v>
      </c>
      <c r="B191" s="39" t="s">
        <v>151</v>
      </c>
      <c r="C191" s="34" t="s">
        <v>29</v>
      </c>
      <c r="D191" s="43" t="s">
        <v>52</v>
      </c>
      <c r="E191" s="40">
        <v>200</v>
      </c>
      <c r="F191" s="43">
        <f t="shared" si="2"/>
        <v>1425</v>
      </c>
      <c r="G191" s="43"/>
      <c r="H191" s="43">
        <f>Tableau1[[#This Row],[MTBF(min)]]/(Tableau1[[#This Row],[MTBF(min)]]+Tableau1[[#This Row],[MTTR(min)]])</f>
        <v>1</v>
      </c>
    </row>
    <row r="192" spans="1:8" hidden="1" x14ac:dyDescent="0.3">
      <c r="A192" s="42">
        <v>45865</v>
      </c>
      <c r="B192" s="39" t="s">
        <v>161</v>
      </c>
      <c r="C192" s="34" t="s">
        <v>45</v>
      </c>
      <c r="D192" s="43" t="s">
        <v>76</v>
      </c>
      <c r="E192" s="40">
        <v>240</v>
      </c>
      <c r="F192" s="43">
        <f t="shared" si="2"/>
        <v>1425</v>
      </c>
      <c r="G192" s="43"/>
      <c r="H192" s="43">
        <f>Tableau1[[#This Row],[MTBF(min)]]/(Tableau1[[#This Row],[MTBF(min)]]+Tableau1[[#This Row],[MTTR(min)]])</f>
        <v>1</v>
      </c>
    </row>
    <row r="193" spans="1:8" hidden="1" x14ac:dyDescent="0.3">
      <c r="A193" s="42">
        <v>45866</v>
      </c>
      <c r="B193" s="39" t="s">
        <v>165</v>
      </c>
      <c r="C193" s="34" t="s">
        <v>36</v>
      </c>
      <c r="D193" s="43" t="s">
        <v>60</v>
      </c>
      <c r="E193" s="40">
        <v>300</v>
      </c>
      <c r="F193" s="43">
        <f t="shared" si="2"/>
        <v>1425</v>
      </c>
      <c r="G193" s="43"/>
      <c r="H193" s="43">
        <f>Tableau1[[#This Row],[MTBF(min)]]/(Tableau1[[#This Row],[MTBF(min)]]+Tableau1[[#This Row],[MTTR(min)]])</f>
        <v>1</v>
      </c>
    </row>
    <row r="194" spans="1:8" hidden="1" x14ac:dyDescent="0.3">
      <c r="A194" s="42">
        <v>45867</v>
      </c>
      <c r="B194" s="39" t="s">
        <v>21</v>
      </c>
      <c r="C194" s="40" t="s">
        <v>22</v>
      </c>
      <c r="D194" s="40" t="s">
        <v>22</v>
      </c>
      <c r="E194" s="40">
        <v>55</v>
      </c>
      <c r="F194" s="43">
        <f t="shared" ref="F194:F231" si="3">(24*60-15)/1</f>
        <v>1425</v>
      </c>
      <c r="G194" s="43"/>
      <c r="H194" s="43">
        <f>Tableau1[[#This Row],[MTBF(min)]]/(Tableau1[[#This Row],[MTBF(min)]]+Tableau1[[#This Row],[MTTR(min)]])</f>
        <v>1</v>
      </c>
    </row>
    <row r="195" spans="1:8" hidden="1" x14ac:dyDescent="0.3">
      <c r="A195" s="42">
        <v>45867</v>
      </c>
      <c r="B195" s="39" t="s">
        <v>165</v>
      </c>
      <c r="C195" s="34" t="s">
        <v>47</v>
      </c>
      <c r="D195" s="43" t="s">
        <v>60</v>
      </c>
      <c r="E195" s="40">
        <v>615</v>
      </c>
      <c r="F195" s="43">
        <f t="shared" si="3"/>
        <v>1425</v>
      </c>
      <c r="G195" s="43"/>
      <c r="H195" s="43">
        <f>Tableau1[[#This Row],[MTBF(min)]]/(Tableau1[[#This Row],[MTBF(min)]]+Tableau1[[#This Row],[MTTR(min)]])</f>
        <v>1</v>
      </c>
    </row>
    <row r="196" spans="1:8" hidden="1" x14ac:dyDescent="0.3">
      <c r="A196" s="42">
        <v>45868</v>
      </c>
      <c r="B196" s="39" t="s">
        <v>166</v>
      </c>
      <c r="C196" s="40" t="s">
        <v>0</v>
      </c>
      <c r="D196" s="43" t="s">
        <v>41</v>
      </c>
      <c r="E196" s="40">
        <v>30</v>
      </c>
      <c r="F196" s="43">
        <f t="shared" si="3"/>
        <v>1425</v>
      </c>
      <c r="G196" s="43"/>
      <c r="H196" s="43">
        <f>Tableau1[[#This Row],[MTBF(min)]]/(Tableau1[[#This Row],[MTBF(min)]]+Tableau1[[#This Row],[MTTR(min)]])</f>
        <v>1</v>
      </c>
    </row>
    <row r="197" spans="1:8" hidden="1" x14ac:dyDescent="0.3">
      <c r="A197" s="42">
        <v>45868</v>
      </c>
      <c r="B197" s="39" t="s">
        <v>167</v>
      </c>
      <c r="C197" s="34" t="s">
        <v>57</v>
      </c>
      <c r="D197" s="43" t="s">
        <v>103</v>
      </c>
      <c r="E197" s="40">
        <v>75</v>
      </c>
      <c r="F197" s="43">
        <f t="shared" si="3"/>
        <v>1425</v>
      </c>
      <c r="G197" s="43"/>
      <c r="H197" s="43">
        <f>Tableau1[[#This Row],[MTBF(min)]]/(Tableau1[[#This Row],[MTBF(min)]]+Tableau1[[#This Row],[MTTR(min)]])</f>
        <v>1</v>
      </c>
    </row>
    <row r="198" spans="1:8" hidden="1" x14ac:dyDescent="0.3">
      <c r="A198" s="42">
        <v>45868</v>
      </c>
      <c r="B198" s="31" t="s">
        <v>124</v>
      </c>
      <c r="C198" s="34" t="s">
        <v>24</v>
      </c>
      <c r="D198" s="33" t="s">
        <v>107</v>
      </c>
      <c r="E198" s="40">
        <v>30</v>
      </c>
      <c r="F198" s="43">
        <f t="shared" si="3"/>
        <v>1425</v>
      </c>
      <c r="G198" s="43"/>
      <c r="H198" s="43">
        <f>Tableau1[[#This Row],[MTBF(min)]]/(Tableau1[[#This Row],[MTBF(min)]]+Tableau1[[#This Row],[MTTR(min)]])</f>
        <v>1</v>
      </c>
    </row>
    <row r="199" spans="1:8" hidden="1" x14ac:dyDescent="0.3">
      <c r="A199" s="42">
        <v>45868</v>
      </c>
      <c r="B199" s="39" t="s">
        <v>166</v>
      </c>
      <c r="C199" s="40" t="s">
        <v>0</v>
      </c>
      <c r="D199" s="43" t="s">
        <v>41</v>
      </c>
      <c r="E199" s="40">
        <v>90</v>
      </c>
      <c r="F199" s="43">
        <f t="shared" si="3"/>
        <v>1425</v>
      </c>
      <c r="G199" s="43"/>
      <c r="H199" s="43">
        <f>Tableau1[[#This Row],[MTBF(min)]]/(Tableau1[[#This Row],[MTBF(min)]]+Tableau1[[#This Row],[MTTR(min)]])</f>
        <v>1</v>
      </c>
    </row>
    <row r="200" spans="1:8" hidden="1" x14ac:dyDescent="0.3">
      <c r="A200" s="42">
        <v>45868</v>
      </c>
      <c r="B200" s="39" t="s">
        <v>20</v>
      </c>
      <c r="C200" s="40" t="s">
        <v>20</v>
      </c>
      <c r="D200" s="43" t="s">
        <v>20</v>
      </c>
      <c r="E200" s="40">
        <v>10</v>
      </c>
      <c r="F200" s="43">
        <f t="shared" si="3"/>
        <v>1425</v>
      </c>
      <c r="G200" s="43"/>
      <c r="H200" s="43">
        <f>Tableau1[[#This Row],[MTBF(min)]]/(Tableau1[[#This Row],[MTBF(min)]]+Tableau1[[#This Row],[MTTR(min)]])</f>
        <v>1</v>
      </c>
    </row>
    <row r="201" spans="1:8" hidden="1" x14ac:dyDescent="0.3">
      <c r="A201" s="42">
        <v>45869</v>
      </c>
      <c r="B201" s="39" t="s">
        <v>151</v>
      </c>
      <c r="C201" s="34" t="s">
        <v>57</v>
      </c>
      <c r="D201" s="43" t="s">
        <v>52</v>
      </c>
      <c r="E201" s="40">
        <v>30</v>
      </c>
      <c r="F201" s="43">
        <f t="shared" si="3"/>
        <v>1425</v>
      </c>
      <c r="G201" s="43"/>
      <c r="H201" s="43">
        <f>Tableau1[[#This Row],[MTBF(min)]]/(Tableau1[[#This Row],[MTBF(min)]]+Tableau1[[#This Row],[MTTR(min)]])</f>
        <v>1</v>
      </c>
    </row>
    <row r="202" spans="1:8" hidden="1" x14ac:dyDescent="0.3">
      <c r="A202" s="42">
        <v>45869</v>
      </c>
      <c r="B202" s="39" t="s">
        <v>151</v>
      </c>
      <c r="C202" s="34" t="s">
        <v>29</v>
      </c>
      <c r="D202" s="43" t="s">
        <v>52</v>
      </c>
      <c r="E202" s="40">
        <v>30</v>
      </c>
      <c r="F202" s="43">
        <f t="shared" si="3"/>
        <v>1425</v>
      </c>
      <c r="G202" s="43"/>
      <c r="H202" s="43">
        <f>Tableau1[[#This Row],[MTBF(min)]]/(Tableau1[[#This Row],[MTBF(min)]]+Tableau1[[#This Row],[MTTR(min)]])</f>
        <v>1</v>
      </c>
    </row>
    <row r="203" spans="1:8" hidden="1" x14ac:dyDescent="0.3">
      <c r="A203" s="42">
        <v>45869</v>
      </c>
      <c r="B203" s="31" t="s">
        <v>124</v>
      </c>
      <c r="C203" s="34" t="s">
        <v>24</v>
      </c>
      <c r="D203" s="33" t="s">
        <v>107</v>
      </c>
      <c r="E203" s="40">
        <v>45</v>
      </c>
      <c r="F203" s="43">
        <f t="shared" si="3"/>
        <v>1425</v>
      </c>
      <c r="G203" s="43"/>
      <c r="H203" s="43">
        <f>Tableau1[[#This Row],[MTBF(min)]]/(Tableau1[[#This Row],[MTBF(min)]]+Tableau1[[#This Row],[MTTR(min)]])</f>
        <v>1</v>
      </c>
    </row>
    <row r="204" spans="1:8" hidden="1" x14ac:dyDescent="0.3">
      <c r="A204" s="42">
        <v>45869</v>
      </c>
      <c r="B204" s="31" t="s">
        <v>124</v>
      </c>
      <c r="C204" s="34" t="s">
        <v>62</v>
      </c>
      <c r="D204" s="33" t="s">
        <v>107</v>
      </c>
      <c r="E204" s="40">
        <v>30</v>
      </c>
      <c r="F204" s="43">
        <f t="shared" si="3"/>
        <v>1425</v>
      </c>
      <c r="G204" s="43"/>
      <c r="H204" s="43">
        <f>Tableau1[[#This Row],[MTBF(min)]]/(Tableau1[[#This Row],[MTBF(min)]]+Tableau1[[#This Row],[MTTR(min)]])</f>
        <v>1</v>
      </c>
    </row>
    <row r="205" spans="1:8" hidden="1" x14ac:dyDescent="0.3">
      <c r="A205" s="42">
        <v>45870</v>
      </c>
      <c r="B205" s="31" t="s">
        <v>124</v>
      </c>
      <c r="C205" s="34" t="s">
        <v>29</v>
      </c>
      <c r="D205" s="33" t="s">
        <v>107</v>
      </c>
      <c r="E205" s="40">
        <v>15</v>
      </c>
      <c r="F205" s="43">
        <f t="shared" si="3"/>
        <v>1425</v>
      </c>
      <c r="G205" s="43"/>
      <c r="H205" s="43">
        <f>Tableau1[[#This Row],[MTBF(min)]]/(Tableau1[[#This Row],[MTBF(min)]]+Tableau1[[#This Row],[MTTR(min)]])</f>
        <v>1</v>
      </c>
    </row>
    <row r="206" spans="1:8" hidden="1" x14ac:dyDescent="0.3">
      <c r="A206" s="42">
        <v>45870</v>
      </c>
      <c r="B206" s="31" t="s">
        <v>124</v>
      </c>
      <c r="C206" s="34" t="s">
        <v>57</v>
      </c>
      <c r="D206" s="33" t="s">
        <v>107</v>
      </c>
      <c r="E206" s="40">
        <v>15</v>
      </c>
      <c r="F206" s="43">
        <f t="shared" si="3"/>
        <v>1425</v>
      </c>
      <c r="G206" s="43"/>
      <c r="H206" s="43">
        <f>Tableau1[[#This Row],[MTBF(min)]]/(Tableau1[[#This Row],[MTBF(min)]]+Tableau1[[#This Row],[MTTR(min)]])</f>
        <v>1</v>
      </c>
    </row>
    <row r="207" spans="1:8" hidden="1" x14ac:dyDescent="0.3">
      <c r="A207" s="42">
        <v>45870</v>
      </c>
      <c r="B207" s="31" t="s">
        <v>124</v>
      </c>
      <c r="C207" s="34" t="s">
        <v>24</v>
      </c>
      <c r="D207" s="33" t="s">
        <v>107</v>
      </c>
      <c r="E207" s="40">
        <v>45</v>
      </c>
      <c r="F207" s="43">
        <f t="shared" si="3"/>
        <v>1425</v>
      </c>
      <c r="G207" s="43"/>
      <c r="H207" s="43">
        <f>Tableau1[[#This Row],[MTBF(min)]]/(Tableau1[[#This Row],[MTBF(min)]]+Tableau1[[#This Row],[MTTR(min)]])</f>
        <v>1</v>
      </c>
    </row>
    <row r="208" spans="1:8" hidden="1" x14ac:dyDescent="0.3">
      <c r="A208" s="42">
        <v>45870</v>
      </c>
      <c r="B208" s="31" t="s">
        <v>124</v>
      </c>
      <c r="C208" s="34" t="s">
        <v>62</v>
      </c>
      <c r="D208" s="33" t="s">
        <v>107</v>
      </c>
      <c r="E208" s="40">
        <v>30</v>
      </c>
      <c r="F208" s="43">
        <f t="shared" si="3"/>
        <v>1425</v>
      </c>
      <c r="G208" s="43"/>
      <c r="H208" s="43">
        <f>Tableau1[[#This Row],[MTBF(min)]]/(Tableau1[[#This Row],[MTBF(min)]]+Tableau1[[#This Row],[MTTR(min)]])</f>
        <v>1</v>
      </c>
    </row>
    <row r="209" spans="1:8" hidden="1" x14ac:dyDescent="0.3">
      <c r="A209" s="42">
        <v>45871</v>
      </c>
      <c r="B209" s="39" t="s">
        <v>168</v>
      </c>
      <c r="C209" s="40" t="s">
        <v>169</v>
      </c>
      <c r="D209" s="40" t="s">
        <v>170</v>
      </c>
      <c r="E209" s="43">
        <v>90</v>
      </c>
      <c r="F209" s="43">
        <f t="shared" si="3"/>
        <v>1425</v>
      </c>
      <c r="G209" s="43"/>
      <c r="H209" s="43">
        <f>Tableau1[[#This Row],[MTBF(min)]]/(Tableau1[[#This Row],[MTBF(min)]]+Tableau1[[#This Row],[MTTR(min)]])</f>
        <v>1</v>
      </c>
    </row>
    <row r="210" spans="1:8" hidden="1" x14ac:dyDescent="0.3">
      <c r="A210" s="42">
        <v>45871</v>
      </c>
      <c r="B210" s="39" t="s">
        <v>23</v>
      </c>
      <c r="C210" s="34" t="s">
        <v>70</v>
      </c>
      <c r="D210" s="41" t="s">
        <v>23</v>
      </c>
      <c r="E210" s="43">
        <v>420</v>
      </c>
      <c r="F210" s="43">
        <f t="shared" si="3"/>
        <v>1425</v>
      </c>
      <c r="G210" s="43"/>
      <c r="H210" s="43">
        <f>Tableau1[[#This Row],[MTBF(min)]]/(Tableau1[[#This Row],[MTBF(min)]]+Tableau1[[#This Row],[MTTR(min)]])</f>
        <v>1</v>
      </c>
    </row>
    <row r="211" spans="1:8" hidden="1" x14ac:dyDescent="0.3">
      <c r="A211" s="42">
        <v>45871</v>
      </c>
      <c r="B211" s="39" t="s">
        <v>171</v>
      </c>
      <c r="C211" s="34" t="s">
        <v>24</v>
      </c>
      <c r="D211" s="41" t="s">
        <v>23</v>
      </c>
      <c r="E211" s="43">
        <v>60</v>
      </c>
      <c r="F211" s="43">
        <f t="shared" si="3"/>
        <v>1425</v>
      </c>
      <c r="G211" s="43"/>
      <c r="H211" s="43">
        <f>Tableau1[[#This Row],[MTBF(min)]]/(Tableau1[[#This Row],[MTBF(min)]]+Tableau1[[#This Row],[MTTR(min)]])</f>
        <v>1</v>
      </c>
    </row>
    <row r="212" spans="1:8" hidden="1" x14ac:dyDescent="0.3">
      <c r="A212" s="42">
        <v>45871</v>
      </c>
      <c r="B212" s="31" t="s">
        <v>124</v>
      </c>
      <c r="C212" s="34" t="s">
        <v>36</v>
      </c>
      <c r="D212" s="33" t="s">
        <v>107</v>
      </c>
      <c r="E212" s="40">
        <v>50</v>
      </c>
      <c r="F212" s="43">
        <f t="shared" si="3"/>
        <v>1425</v>
      </c>
      <c r="G212" s="43"/>
      <c r="H212" s="43">
        <f>Tableau1[[#This Row],[MTBF(min)]]/(Tableau1[[#This Row],[MTBF(min)]]+Tableau1[[#This Row],[MTTR(min)]])</f>
        <v>1</v>
      </c>
    </row>
    <row r="213" spans="1:8" hidden="1" x14ac:dyDescent="0.3">
      <c r="A213" s="42">
        <v>45871</v>
      </c>
      <c r="B213" s="39" t="s">
        <v>21</v>
      </c>
      <c r="C213" s="40" t="s">
        <v>22</v>
      </c>
      <c r="D213" s="40" t="s">
        <v>22</v>
      </c>
      <c r="E213" s="44">
        <v>30</v>
      </c>
      <c r="F213" s="43">
        <f t="shared" si="3"/>
        <v>1425</v>
      </c>
      <c r="G213" s="43"/>
      <c r="H213" s="43">
        <f>Tableau1[[#This Row],[MTBF(min)]]/(Tableau1[[#This Row],[MTBF(min)]]+Tableau1[[#This Row],[MTTR(min)]])</f>
        <v>1</v>
      </c>
    </row>
    <row r="214" spans="1:8" hidden="1" x14ac:dyDescent="0.3">
      <c r="A214" s="42">
        <v>45872</v>
      </c>
      <c r="B214" s="39" t="s">
        <v>167</v>
      </c>
      <c r="C214" s="34" t="s">
        <v>36</v>
      </c>
      <c r="D214" s="43" t="s">
        <v>103</v>
      </c>
      <c r="E214" s="44">
        <v>30</v>
      </c>
      <c r="F214" s="43">
        <f t="shared" si="3"/>
        <v>1425</v>
      </c>
      <c r="G214" s="43"/>
      <c r="H214" s="43">
        <f>Tableau1[[#This Row],[MTBF(min)]]/(Tableau1[[#This Row],[MTBF(min)]]+Tableau1[[#This Row],[MTTR(min)]])</f>
        <v>1</v>
      </c>
    </row>
    <row r="215" spans="1:8" hidden="1" x14ac:dyDescent="0.3">
      <c r="A215" s="42">
        <v>45872</v>
      </c>
      <c r="B215" s="39" t="s">
        <v>172</v>
      </c>
      <c r="C215" s="34" t="s">
        <v>62</v>
      </c>
      <c r="D215" s="41" t="s">
        <v>173</v>
      </c>
      <c r="E215" s="44">
        <v>330</v>
      </c>
      <c r="F215" s="43">
        <f t="shared" si="3"/>
        <v>1425</v>
      </c>
      <c r="G215" s="43"/>
      <c r="H215" s="43">
        <f>Tableau1[[#This Row],[MTBF(min)]]/(Tableau1[[#This Row],[MTBF(min)]]+Tableau1[[#This Row],[MTTR(min)]])</f>
        <v>1</v>
      </c>
    </row>
    <row r="216" spans="1:8" hidden="1" x14ac:dyDescent="0.3">
      <c r="A216" s="42">
        <v>45872</v>
      </c>
      <c r="B216" s="31" t="s">
        <v>124</v>
      </c>
      <c r="C216" s="34" t="s">
        <v>29</v>
      </c>
      <c r="D216" s="33" t="s">
        <v>107</v>
      </c>
      <c r="E216" s="40">
        <v>20</v>
      </c>
      <c r="F216" s="43">
        <f t="shared" si="3"/>
        <v>1425</v>
      </c>
      <c r="G216" s="43"/>
      <c r="H216" s="43">
        <f>Tableau1[[#This Row],[MTBF(min)]]/(Tableau1[[#This Row],[MTBF(min)]]+Tableau1[[#This Row],[MTTR(min)]])</f>
        <v>1</v>
      </c>
    </row>
    <row r="217" spans="1:8" hidden="1" x14ac:dyDescent="0.3">
      <c r="A217" s="42">
        <v>45872</v>
      </c>
      <c r="B217" s="39" t="s">
        <v>21</v>
      </c>
      <c r="C217" s="40" t="s">
        <v>22</v>
      </c>
      <c r="D217" s="41" t="s">
        <v>91</v>
      </c>
      <c r="E217" s="44">
        <v>5</v>
      </c>
      <c r="F217" s="43">
        <f t="shared" si="3"/>
        <v>1425</v>
      </c>
      <c r="G217" s="43"/>
      <c r="H217" s="43">
        <f>Tableau1[[#This Row],[MTBF(min)]]/(Tableau1[[#This Row],[MTBF(min)]]+Tableau1[[#This Row],[MTTR(min)]])</f>
        <v>1</v>
      </c>
    </row>
    <row r="218" spans="1:8" hidden="1" x14ac:dyDescent="0.3">
      <c r="A218" s="42">
        <v>45873</v>
      </c>
      <c r="B218" s="39" t="s">
        <v>151</v>
      </c>
      <c r="C218" s="34" t="s">
        <v>47</v>
      </c>
      <c r="D218" s="43" t="s">
        <v>52</v>
      </c>
      <c r="E218" s="44">
        <v>525</v>
      </c>
      <c r="F218" s="43">
        <f t="shared" si="3"/>
        <v>1425</v>
      </c>
      <c r="G218" s="43"/>
      <c r="H218" s="43">
        <f>Tableau1[[#This Row],[MTBF(min)]]/(Tableau1[[#This Row],[MTBF(min)]]+Tableau1[[#This Row],[MTTR(min)]])</f>
        <v>1</v>
      </c>
    </row>
    <row r="219" spans="1:8" hidden="1" x14ac:dyDescent="0.3">
      <c r="A219" s="42">
        <v>45874</v>
      </c>
      <c r="B219" s="39" t="s">
        <v>151</v>
      </c>
      <c r="C219" s="34" t="s">
        <v>47</v>
      </c>
      <c r="D219" s="43" t="s">
        <v>52</v>
      </c>
      <c r="E219" s="44">
        <v>270</v>
      </c>
      <c r="F219" s="43">
        <f t="shared" si="3"/>
        <v>1425</v>
      </c>
      <c r="G219" s="43"/>
      <c r="H219" s="43">
        <f>Tableau1[[#This Row],[MTBF(min)]]/(Tableau1[[#This Row],[MTBF(min)]]+Tableau1[[#This Row],[MTTR(min)]])</f>
        <v>1</v>
      </c>
    </row>
    <row r="220" spans="1:8" hidden="1" x14ac:dyDescent="0.3">
      <c r="A220" s="42">
        <v>45874</v>
      </c>
      <c r="B220" s="39" t="s">
        <v>161</v>
      </c>
      <c r="C220" s="34" t="s">
        <v>45</v>
      </c>
      <c r="D220" s="41" t="s">
        <v>76</v>
      </c>
      <c r="E220" s="44">
        <v>165</v>
      </c>
      <c r="F220" s="43">
        <f t="shared" si="3"/>
        <v>1425</v>
      </c>
      <c r="G220" s="43"/>
      <c r="H220" s="43">
        <f>Tableau1[[#This Row],[MTBF(min)]]/(Tableau1[[#This Row],[MTBF(min)]]+Tableau1[[#This Row],[MTTR(min)]])</f>
        <v>1</v>
      </c>
    </row>
    <row r="221" spans="1:8" hidden="1" x14ac:dyDescent="0.3">
      <c r="A221" s="42">
        <v>45876</v>
      </c>
      <c r="B221" s="39" t="s">
        <v>23</v>
      </c>
      <c r="C221" s="34" t="s">
        <v>45</v>
      </c>
      <c r="D221" s="41" t="s">
        <v>23</v>
      </c>
      <c r="E221" s="44">
        <v>350</v>
      </c>
      <c r="F221" s="43">
        <f t="shared" si="3"/>
        <v>1425</v>
      </c>
      <c r="G221" s="43"/>
      <c r="H221" s="43">
        <f>Tableau1[[#This Row],[MTBF(min)]]/(Tableau1[[#This Row],[MTBF(min)]]+Tableau1[[#This Row],[MTTR(min)]])</f>
        <v>1</v>
      </c>
    </row>
    <row r="222" spans="1:8" hidden="1" x14ac:dyDescent="0.3">
      <c r="A222" s="42">
        <v>45877</v>
      </c>
      <c r="B222" s="39" t="s">
        <v>43</v>
      </c>
      <c r="C222" s="34" t="s">
        <v>45</v>
      </c>
      <c r="D222" s="41" t="s">
        <v>107</v>
      </c>
      <c r="E222" s="44">
        <v>590</v>
      </c>
      <c r="F222" s="43">
        <f t="shared" si="3"/>
        <v>1425</v>
      </c>
      <c r="G222" s="43"/>
      <c r="H222" s="43">
        <f>Tableau1[[#This Row],[MTBF(min)]]/(Tableau1[[#This Row],[MTBF(min)]]+Tableau1[[#This Row],[MTTR(min)]])</f>
        <v>1</v>
      </c>
    </row>
    <row r="223" spans="1:8" hidden="1" x14ac:dyDescent="0.3">
      <c r="A223" s="42">
        <v>45877</v>
      </c>
      <c r="B223" s="39" t="s">
        <v>66</v>
      </c>
      <c r="C223" s="34" t="s">
        <v>32</v>
      </c>
      <c r="D223" s="41" t="s">
        <v>46</v>
      </c>
      <c r="E223" s="44">
        <v>60</v>
      </c>
      <c r="F223" s="43">
        <f t="shared" si="3"/>
        <v>1425</v>
      </c>
      <c r="G223" s="43"/>
      <c r="H223" s="43">
        <f>Tableau1[[#This Row],[MTBF(min)]]/(Tableau1[[#This Row],[MTBF(min)]]+Tableau1[[#This Row],[MTTR(min)]])</f>
        <v>1</v>
      </c>
    </row>
    <row r="224" spans="1:8" hidden="1" x14ac:dyDescent="0.3">
      <c r="A224" s="42">
        <v>45877</v>
      </c>
      <c r="B224" s="39" t="s">
        <v>174</v>
      </c>
      <c r="C224" s="34" t="s">
        <v>26</v>
      </c>
      <c r="D224" s="41" t="s">
        <v>38</v>
      </c>
      <c r="E224" s="44">
        <v>30</v>
      </c>
      <c r="F224" s="43">
        <f t="shared" si="3"/>
        <v>1425</v>
      </c>
      <c r="G224" s="43"/>
      <c r="H224" s="43">
        <f>Tableau1[[#This Row],[MTBF(min)]]/(Tableau1[[#This Row],[MTBF(min)]]+Tableau1[[#This Row],[MTTR(min)]])</f>
        <v>1</v>
      </c>
    </row>
    <row r="225" spans="1:8" hidden="1" x14ac:dyDescent="0.3">
      <c r="A225" s="42">
        <v>45877</v>
      </c>
      <c r="B225" s="39" t="s">
        <v>175</v>
      </c>
      <c r="C225" s="39" t="s">
        <v>175</v>
      </c>
      <c r="D225" s="39" t="s">
        <v>175</v>
      </c>
      <c r="E225" s="44">
        <v>5</v>
      </c>
      <c r="F225" s="43">
        <f t="shared" si="3"/>
        <v>1425</v>
      </c>
      <c r="G225" s="43"/>
      <c r="H225" s="43">
        <f>Tableau1[[#This Row],[MTBF(min)]]/(Tableau1[[#This Row],[MTBF(min)]]+Tableau1[[#This Row],[MTTR(min)]])</f>
        <v>1</v>
      </c>
    </row>
    <row r="226" spans="1:8" hidden="1" x14ac:dyDescent="0.3">
      <c r="A226" s="42">
        <v>45877</v>
      </c>
      <c r="B226" s="39" t="s">
        <v>174</v>
      </c>
      <c r="C226" s="34" t="s">
        <v>45</v>
      </c>
      <c r="D226" s="41" t="s">
        <v>38</v>
      </c>
      <c r="E226" s="44">
        <v>150</v>
      </c>
      <c r="F226" s="43">
        <f t="shared" si="3"/>
        <v>1425</v>
      </c>
      <c r="G226" s="43"/>
      <c r="H226" s="43">
        <f>Tableau1[[#This Row],[MTBF(min)]]/(Tableau1[[#This Row],[MTBF(min)]]+Tableau1[[#This Row],[MTTR(min)]])</f>
        <v>1</v>
      </c>
    </row>
    <row r="227" spans="1:8" hidden="1" x14ac:dyDescent="0.3">
      <c r="A227" s="42">
        <v>45878</v>
      </c>
      <c r="B227" s="39" t="s">
        <v>161</v>
      </c>
      <c r="C227" s="34" t="s">
        <v>29</v>
      </c>
      <c r="D227" s="41" t="s">
        <v>76</v>
      </c>
      <c r="E227" s="44">
        <v>35</v>
      </c>
      <c r="F227" s="43">
        <f t="shared" si="3"/>
        <v>1425</v>
      </c>
      <c r="G227" s="43"/>
      <c r="H227" s="43">
        <f>Tableau1[[#This Row],[MTBF(min)]]/(Tableau1[[#This Row],[MTBF(min)]]+Tableau1[[#This Row],[MTTR(min)]])</f>
        <v>1</v>
      </c>
    </row>
    <row r="228" spans="1:8" hidden="1" x14ac:dyDescent="0.3">
      <c r="A228" s="42">
        <v>45878</v>
      </c>
      <c r="B228" s="39" t="s">
        <v>174</v>
      </c>
      <c r="C228" s="34" t="s">
        <v>45</v>
      </c>
      <c r="D228" s="41" t="s">
        <v>38</v>
      </c>
      <c r="E228" s="44">
        <v>360</v>
      </c>
      <c r="F228" s="43">
        <f t="shared" si="3"/>
        <v>1425</v>
      </c>
      <c r="G228" s="43"/>
      <c r="H228" s="43">
        <f>Tableau1[[#This Row],[MTBF(min)]]/(Tableau1[[#This Row],[MTBF(min)]]+Tableau1[[#This Row],[MTTR(min)]])</f>
        <v>1</v>
      </c>
    </row>
    <row r="229" spans="1:8" hidden="1" x14ac:dyDescent="0.3">
      <c r="A229" s="42">
        <v>45878</v>
      </c>
      <c r="B229" s="39" t="s">
        <v>176</v>
      </c>
      <c r="C229" s="34" t="s">
        <v>70</v>
      </c>
      <c r="D229" s="41" t="s">
        <v>60</v>
      </c>
      <c r="E229" s="44">
        <v>45</v>
      </c>
      <c r="F229" s="43">
        <f t="shared" si="3"/>
        <v>1425</v>
      </c>
      <c r="G229" s="43"/>
      <c r="H229" s="43">
        <f>Tableau1[[#This Row],[MTBF(min)]]/(Tableau1[[#This Row],[MTBF(min)]]+Tableau1[[#This Row],[MTTR(min)]])</f>
        <v>1</v>
      </c>
    </row>
    <row r="230" spans="1:8" hidden="1" x14ac:dyDescent="0.3">
      <c r="A230" s="42">
        <v>45878</v>
      </c>
      <c r="B230" s="39" t="s">
        <v>20</v>
      </c>
      <c r="C230" s="40" t="s">
        <v>20</v>
      </c>
      <c r="D230" s="41" t="s">
        <v>20</v>
      </c>
      <c r="E230" s="44">
        <v>5</v>
      </c>
      <c r="F230" s="43">
        <f t="shared" si="3"/>
        <v>1425</v>
      </c>
      <c r="G230" s="43"/>
      <c r="H230" s="43">
        <f>Tableau1[[#This Row],[MTBF(min)]]/(Tableau1[[#This Row],[MTBF(min)]]+Tableau1[[#This Row],[MTTR(min)]])</f>
        <v>1</v>
      </c>
    </row>
    <row r="231" spans="1:8" hidden="1" x14ac:dyDescent="0.3">
      <c r="A231" s="42">
        <v>45878</v>
      </c>
      <c r="B231" s="39" t="s">
        <v>75</v>
      </c>
      <c r="C231" s="34" t="s">
        <v>70</v>
      </c>
      <c r="D231" s="41" t="s">
        <v>76</v>
      </c>
      <c r="E231" s="44">
        <v>90</v>
      </c>
      <c r="F231" s="43">
        <f t="shared" si="3"/>
        <v>1425</v>
      </c>
      <c r="G231" s="43"/>
      <c r="H231" s="43">
        <f>Tableau1[[#This Row],[MTBF(min)]]/(Tableau1[[#This Row],[MTBF(min)]]+Tableau1[[#This Row],[MTTR(min)]])</f>
        <v>1</v>
      </c>
    </row>
    <row r="232" spans="1:8" x14ac:dyDescent="0.3">
      <c r="A232" s="42"/>
      <c r="B232" s="39"/>
      <c r="C232" s="61"/>
      <c r="D232" s="41"/>
      <c r="E232" s="44">
        <f>SUBTOTAL(109,Tableau1[Temps d''arrêt (min)])</f>
        <v>660</v>
      </c>
      <c r="F232" s="43"/>
      <c r="G232" s="43"/>
      <c r="H232" s="43"/>
    </row>
  </sheetData>
  <dataValidations count="1">
    <dataValidation type="list" allowBlank="1" showInputMessage="1" showErrorMessage="1" sqref="D2 D6:D7 B12 D9:D14 D16 D21 D24:D27 D35 D37:D40 D44:D45 D47:D57 D59:D71 D74:D77 D79:D97 D99:D100 D102:D104 D106:D130 D132 D137 D143:D144 D146 D154 D175 D198 D203:D208 D212 D216" xr:uid="{08D14ABC-B884-4D8A-A954-7C37BD21EE5F}">
      <formula1>FamilleEquipement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E0D6-20C2-44BC-88A6-0C969D1348E4}">
  <dimension ref="B1:F62"/>
  <sheetViews>
    <sheetView zoomScale="15" zoomScaleNormal="10" workbookViewId="0">
      <selection activeCell="AD144" sqref="AD144"/>
    </sheetView>
  </sheetViews>
  <sheetFormatPr baseColWidth="10" defaultRowHeight="14.4" x14ac:dyDescent="0.3"/>
  <cols>
    <col min="2" max="2" width="26.109375" bestFit="1" customWidth="1"/>
    <col min="3" max="3" width="21.44140625" bestFit="1" customWidth="1"/>
  </cols>
  <sheetData>
    <row r="1" spans="2:6" x14ac:dyDescent="0.3">
      <c r="B1" s="85" t="s">
        <v>186</v>
      </c>
      <c r="C1" s="85"/>
      <c r="D1" s="45"/>
      <c r="E1" s="45"/>
    </row>
    <row r="2" spans="2:6" x14ac:dyDescent="0.3">
      <c r="B2" s="49" t="s">
        <v>182</v>
      </c>
      <c r="C2" s="49" t="s">
        <v>183</v>
      </c>
      <c r="D2" s="49" t="s">
        <v>184</v>
      </c>
      <c r="E2" s="49" t="s">
        <v>185</v>
      </c>
      <c r="F2" s="47"/>
    </row>
    <row r="3" spans="2:6" x14ac:dyDescent="0.3">
      <c r="B3" s="13" t="s">
        <v>22</v>
      </c>
      <c r="C3" s="13">
        <v>1396</v>
      </c>
      <c r="D3" s="13">
        <v>1396</v>
      </c>
      <c r="E3" s="46">
        <f t="shared" ref="E3:E34" si="0">D3/D$61</f>
        <v>0.2852181019511697</v>
      </c>
      <c r="F3" s="48"/>
    </row>
    <row r="4" spans="2:6" x14ac:dyDescent="0.3">
      <c r="B4" s="13" t="s">
        <v>2</v>
      </c>
      <c r="C4" s="13">
        <v>660</v>
      </c>
      <c r="D4" s="13">
        <f t="shared" ref="D4:D35" si="1">D3+C4</f>
        <v>2056</v>
      </c>
      <c r="E4" s="46">
        <f t="shared" si="0"/>
        <v>0.42006333639799776</v>
      </c>
    </row>
    <row r="5" spans="2:6" x14ac:dyDescent="0.3">
      <c r="B5" s="13" t="s">
        <v>41</v>
      </c>
      <c r="C5" s="13">
        <v>435</v>
      </c>
      <c r="D5" s="13">
        <f t="shared" si="1"/>
        <v>2491</v>
      </c>
      <c r="E5" s="46">
        <f t="shared" si="0"/>
        <v>0.50893860455613449</v>
      </c>
    </row>
    <row r="6" spans="2:6" x14ac:dyDescent="0.3">
      <c r="B6" s="13" t="s">
        <v>52</v>
      </c>
      <c r="C6" s="13">
        <v>373.5</v>
      </c>
      <c r="D6" s="13">
        <f t="shared" si="1"/>
        <v>2864.5</v>
      </c>
      <c r="E6" s="46">
        <f t="shared" si="0"/>
        <v>0.58524874859536213</v>
      </c>
    </row>
    <row r="7" spans="2:6" x14ac:dyDescent="0.3">
      <c r="B7" s="13" t="s">
        <v>0</v>
      </c>
      <c r="C7" s="13">
        <v>320</v>
      </c>
      <c r="D7" s="13">
        <f t="shared" si="1"/>
        <v>3184.5</v>
      </c>
      <c r="E7" s="46">
        <f t="shared" si="0"/>
        <v>0.65062825620594544</v>
      </c>
    </row>
    <row r="8" spans="2:6" x14ac:dyDescent="0.3">
      <c r="B8" s="13" t="s">
        <v>42</v>
      </c>
      <c r="C8" s="13">
        <v>210</v>
      </c>
      <c r="D8" s="13">
        <f t="shared" si="1"/>
        <v>3394.5</v>
      </c>
      <c r="E8" s="46">
        <f t="shared" si="0"/>
        <v>0.69353355807539074</v>
      </c>
    </row>
    <row r="9" spans="2:6" x14ac:dyDescent="0.3">
      <c r="B9" s="13" t="s">
        <v>60</v>
      </c>
      <c r="C9" s="13">
        <v>161</v>
      </c>
      <c r="D9" s="13">
        <f t="shared" si="1"/>
        <v>3555.5</v>
      </c>
      <c r="E9" s="46">
        <f t="shared" si="0"/>
        <v>0.72642762284196549</v>
      </c>
    </row>
    <row r="10" spans="2:6" x14ac:dyDescent="0.3">
      <c r="B10" s="13" t="s">
        <v>23</v>
      </c>
      <c r="C10" s="13">
        <v>160</v>
      </c>
      <c r="D10" s="13">
        <f t="shared" si="1"/>
        <v>3715.5</v>
      </c>
      <c r="E10" s="46">
        <f t="shared" si="0"/>
        <v>0.75911737664725709</v>
      </c>
    </row>
    <row r="11" spans="2:6" x14ac:dyDescent="0.3">
      <c r="B11" s="13" t="s">
        <v>76</v>
      </c>
      <c r="C11" s="13">
        <v>141</v>
      </c>
      <c r="D11" s="13">
        <f t="shared" si="1"/>
        <v>3856.5</v>
      </c>
      <c r="E11" s="46">
        <f t="shared" si="0"/>
        <v>0.7879252221881704</v>
      </c>
    </row>
    <row r="12" spans="2:6" x14ac:dyDescent="0.3">
      <c r="B12" s="13" t="s">
        <v>107</v>
      </c>
      <c r="C12" s="13">
        <v>104.5</v>
      </c>
      <c r="D12" s="13">
        <f t="shared" si="1"/>
        <v>3961</v>
      </c>
      <c r="E12" s="46">
        <f t="shared" si="0"/>
        <v>0.80927571764225148</v>
      </c>
    </row>
    <row r="13" spans="2:6" x14ac:dyDescent="0.3">
      <c r="B13" s="13" t="s">
        <v>170</v>
      </c>
      <c r="C13" s="13">
        <v>90</v>
      </c>
      <c r="D13" s="13">
        <f t="shared" si="1"/>
        <v>4051</v>
      </c>
      <c r="E13" s="46">
        <f t="shared" si="0"/>
        <v>0.82766370415772805</v>
      </c>
    </row>
    <row r="14" spans="2:6" x14ac:dyDescent="0.3">
      <c r="B14" s="13" t="s">
        <v>46</v>
      </c>
      <c r="C14" s="13">
        <v>83.5</v>
      </c>
      <c r="D14" s="13">
        <f t="shared" si="1"/>
        <v>4134.5</v>
      </c>
      <c r="E14" s="46">
        <f t="shared" si="0"/>
        <v>0.84472366942486465</v>
      </c>
    </row>
    <row r="15" spans="2:6" x14ac:dyDescent="0.3">
      <c r="B15" s="13" t="s">
        <v>33</v>
      </c>
      <c r="C15" s="13">
        <v>79.5</v>
      </c>
      <c r="D15" s="13">
        <f t="shared" si="1"/>
        <v>4214</v>
      </c>
      <c r="E15" s="46">
        <f t="shared" si="0"/>
        <v>0.86096639084686899</v>
      </c>
    </row>
    <row r="16" spans="2:6" x14ac:dyDescent="0.3">
      <c r="B16" s="13" t="s">
        <v>38</v>
      </c>
      <c r="C16" s="13">
        <v>66</v>
      </c>
      <c r="D16" s="13">
        <f t="shared" si="1"/>
        <v>4280</v>
      </c>
      <c r="E16" s="46">
        <f t="shared" si="0"/>
        <v>0.87445091429155175</v>
      </c>
    </row>
    <row r="17" spans="2:5" x14ac:dyDescent="0.3">
      <c r="B17" s="13" t="s">
        <v>114</v>
      </c>
      <c r="C17" s="13">
        <v>64</v>
      </c>
      <c r="D17" s="13">
        <f t="shared" si="1"/>
        <v>4344</v>
      </c>
      <c r="E17" s="46">
        <f t="shared" si="0"/>
        <v>0.88752681581366843</v>
      </c>
    </row>
    <row r="18" spans="2:5" x14ac:dyDescent="0.3">
      <c r="B18" s="13" t="s">
        <v>123</v>
      </c>
      <c r="C18" s="13">
        <v>59.5</v>
      </c>
      <c r="D18" s="13">
        <f t="shared" si="1"/>
        <v>4403.5</v>
      </c>
      <c r="E18" s="46">
        <f t="shared" si="0"/>
        <v>0.89968331801001122</v>
      </c>
    </row>
    <row r="19" spans="2:5" x14ac:dyDescent="0.3">
      <c r="B19" s="13" t="s">
        <v>160</v>
      </c>
      <c r="C19" s="13">
        <v>46</v>
      </c>
      <c r="D19" s="13">
        <f t="shared" si="1"/>
        <v>4449.5</v>
      </c>
      <c r="E19" s="46">
        <f t="shared" si="0"/>
        <v>0.90908162222903255</v>
      </c>
    </row>
    <row r="20" spans="2:5" x14ac:dyDescent="0.3">
      <c r="B20" s="13" t="s">
        <v>34</v>
      </c>
      <c r="C20" s="13">
        <v>42</v>
      </c>
      <c r="D20" s="13">
        <f t="shared" si="1"/>
        <v>4491.5</v>
      </c>
      <c r="E20" s="46">
        <f t="shared" si="0"/>
        <v>0.91766268260292161</v>
      </c>
    </row>
    <row r="21" spans="2:5" x14ac:dyDescent="0.3">
      <c r="B21" s="13" t="s">
        <v>20</v>
      </c>
      <c r="C21" s="13">
        <v>38</v>
      </c>
      <c r="D21" s="13">
        <f t="shared" si="1"/>
        <v>4529.5</v>
      </c>
      <c r="E21" s="46">
        <f t="shared" si="0"/>
        <v>0.9254264991316784</v>
      </c>
    </row>
    <row r="22" spans="2:5" x14ac:dyDescent="0.3">
      <c r="B22" s="13" t="s">
        <v>173</v>
      </c>
      <c r="C22" s="13">
        <v>33</v>
      </c>
      <c r="D22" s="13">
        <f t="shared" si="1"/>
        <v>4562.5</v>
      </c>
      <c r="E22" s="46">
        <f t="shared" si="0"/>
        <v>0.93216876085401978</v>
      </c>
    </row>
    <row r="23" spans="2:5" x14ac:dyDescent="0.3">
      <c r="B23" s="13" t="s">
        <v>49</v>
      </c>
      <c r="C23" s="13">
        <v>25</v>
      </c>
      <c r="D23" s="13">
        <f t="shared" si="1"/>
        <v>4587.5</v>
      </c>
      <c r="E23" s="46">
        <f t="shared" si="0"/>
        <v>0.93727653488609664</v>
      </c>
    </row>
    <row r="24" spans="2:5" x14ac:dyDescent="0.3">
      <c r="B24" s="13" t="s">
        <v>88</v>
      </c>
      <c r="C24" s="13">
        <v>23.5</v>
      </c>
      <c r="D24" s="13">
        <f t="shared" si="1"/>
        <v>4611</v>
      </c>
      <c r="E24" s="46">
        <f t="shared" si="0"/>
        <v>0.94207784247624882</v>
      </c>
    </row>
    <row r="25" spans="2:5" x14ac:dyDescent="0.3">
      <c r="B25" s="13" t="s">
        <v>103</v>
      </c>
      <c r="C25" s="13">
        <v>23</v>
      </c>
      <c r="D25" s="13">
        <f t="shared" si="1"/>
        <v>4634</v>
      </c>
      <c r="E25" s="46">
        <f t="shared" si="0"/>
        <v>0.94677699458575948</v>
      </c>
    </row>
    <row r="26" spans="2:5" x14ac:dyDescent="0.3">
      <c r="B26" s="13" t="s">
        <v>99</v>
      </c>
      <c r="C26" s="13">
        <v>17</v>
      </c>
      <c r="D26" s="13">
        <f t="shared" si="1"/>
        <v>4651</v>
      </c>
      <c r="E26" s="46">
        <f t="shared" si="0"/>
        <v>0.9502502809275718</v>
      </c>
    </row>
    <row r="27" spans="2:5" x14ac:dyDescent="0.3">
      <c r="B27" s="13" t="s">
        <v>90</v>
      </c>
      <c r="C27" s="13">
        <v>17</v>
      </c>
      <c r="D27" s="13">
        <f t="shared" si="1"/>
        <v>4668</v>
      </c>
      <c r="E27" s="46">
        <f t="shared" si="0"/>
        <v>0.95372356726938401</v>
      </c>
    </row>
    <row r="28" spans="2:5" x14ac:dyDescent="0.3">
      <c r="B28" s="13" t="s">
        <v>126</v>
      </c>
      <c r="C28" s="13">
        <v>15</v>
      </c>
      <c r="D28" s="13">
        <f t="shared" si="1"/>
        <v>4683</v>
      </c>
      <c r="E28" s="46">
        <f t="shared" si="0"/>
        <v>0.95678823168863014</v>
      </c>
    </row>
    <row r="29" spans="2:5" x14ac:dyDescent="0.3">
      <c r="B29" s="13" t="s">
        <v>58</v>
      </c>
      <c r="C29" s="13">
        <v>13.5</v>
      </c>
      <c r="D29" s="13">
        <f t="shared" si="1"/>
        <v>4696.5</v>
      </c>
      <c r="E29" s="46">
        <f t="shared" si="0"/>
        <v>0.95954642966595161</v>
      </c>
    </row>
    <row r="30" spans="2:5" x14ac:dyDescent="0.3">
      <c r="B30" s="13" t="s">
        <v>85</v>
      </c>
      <c r="C30" s="13">
        <v>12.5</v>
      </c>
      <c r="D30" s="13">
        <f t="shared" si="1"/>
        <v>4709</v>
      </c>
      <c r="E30" s="46">
        <f t="shared" si="0"/>
        <v>0.96210031668199003</v>
      </c>
    </row>
    <row r="31" spans="2:5" x14ac:dyDescent="0.3">
      <c r="B31" s="13" t="s">
        <v>97</v>
      </c>
      <c r="C31" s="13">
        <v>12</v>
      </c>
      <c r="D31" s="13">
        <f t="shared" si="1"/>
        <v>4721</v>
      </c>
      <c r="E31" s="46">
        <f t="shared" si="0"/>
        <v>0.96455204821738683</v>
      </c>
    </row>
    <row r="32" spans="2:5" x14ac:dyDescent="0.3">
      <c r="B32" s="13" t="s">
        <v>68</v>
      </c>
      <c r="C32" s="13">
        <v>10.5</v>
      </c>
      <c r="D32" s="13">
        <f t="shared" si="1"/>
        <v>4731.5</v>
      </c>
      <c r="E32" s="46">
        <f t="shared" si="0"/>
        <v>0.96669731331085917</v>
      </c>
    </row>
    <row r="33" spans="2:5" x14ac:dyDescent="0.3">
      <c r="B33" s="13" t="s">
        <v>55</v>
      </c>
      <c r="C33" s="13">
        <v>10.5</v>
      </c>
      <c r="D33" s="13">
        <f t="shared" si="1"/>
        <v>4742</v>
      </c>
      <c r="E33" s="46">
        <f t="shared" si="0"/>
        <v>0.96884257840433141</v>
      </c>
    </row>
    <row r="34" spans="2:5" x14ac:dyDescent="0.3">
      <c r="B34" s="13" t="s">
        <v>27</v>
      </c>
      <c r="C34" s="13">
        <v>10</v>
      </c>
      <c r="D34" s="13">
        <f t="shared" si="1"/>
        <v>4752</v>
      </c>
      <c r="E34" s="46">
        <f t="shared" si="0"/>
        <v>0.97088568801716213</v>
      </c>
    </row>
    <row r="35" spans="2:5" x14ac:dyDescent="0.3">
      <c r="B35" s="13" t="s">
        <v>101</v>
      </c>
      <c r="C35" s="13">
        <v>10</v>
      </c>
      <c r="D35" s="13">
        <f t="shared" si="1"/>
        <v>4762</v>
      </c>
      <c r="E35" s="46">
        <f t="shared" ref="E35:E66" si="2">D35/D$61</f>
        <v>0.97292879762999285</v>
      </c>
    </row>
    <row r="36" spans="2:5" x14ac:dyDescent="0.3">
      <c r="B36" s="13" t="s">
        <v>128</v>
      </c>
      <c r="C36" s="13">
        <v>9</v>
      </c>
      <c r="D36" s="13">
        <f t="shared" ref="D36:D67" si="3">D35+C36</f>
        <v>4771</v>
      </c>
      <c r="E36" s="46">
        <f t="shared" si="2"/>
        <v>0.97476759628154053</v>
      </c>
    </row>
    <row r="37" spans="2:5" x14ac:dyDescent="0.3">
      <c r="B37" s="13" t="s">
        <v>121</v>
      </c>
      <c r="C37" s="13">
        <v>9</v>
      </c>
      <c r="D37" s="13">
        <f t="shared" si="3"/>
        <v>4780</v>
      </c>
      <c r="E37" s="46">
        <f t="shared" si="2"/>
        <v>0.97660639493308821</v>
      </c>
    </row>
    <row r="38" spans="2:5" x14ac:dyDescent="0.3">
      <c r="B38" s="13" t="s">
        <v>133</v>
      </c>
      <c r="C38" s="13">
        <v>9</v>
      </c>
      <c r="D38" s="13">
        <f t="shared" si="3"/>
        <v>4789</v>
      </c>
      <c r="E38" s="46">
        <f t="shared" si="2"/>
        <v>0.97844519358463578</v>
      </c>
    </row>
    <row r="39" spans="2:5" x14ac:dyDescent="0.3">
      <c r="B39" s="13" t="s">
        <v>79</v>
      </c>
      <c r="C39" s="13">
        <v>9</v>
      </c>
      <c r="D39" s="13">
        <f t="shared" si="3"/>
        <v>4798</v>
      </c>
      <c r="E39" s="46">
        <f t="shared" si="2"/>
        <v>0.98028399223618345</v>
      </c>
    </row>
    <row r="40" spans="2:5" x14ac:dyDescent="0.3">
      <c r="B40" s="13" t="s">
        <v>148</v>
      </c>
      <c r="C40" s="13">
        <v>8</v>
      </c>
      <c r="D40" s="13">
        <f t="shared" si="3"/>
        <v>4806</v>
      </c>
      <c r="E40" s="46">
        <f t="shared" si="2"/>
        <v>0.9819184799264481</v>
      </c>
    </row>
    <row r="41" spans="2:5" x14ac:dyDescent="0.3">
      <c r="B41" s="13" t="s">
        <v>118</v>
      </c>
      <c r="C41" s="13">
        <v>8</v>
      </c>
      <c r="D41" s="13">
        <f t="shared" si="3"/>
        <v>4814</v>
      </c>
      <c r="E41" s="46">
        <f t="shared" si="2"/>
        <v>0.98355296761671263</v>
      </c>
    </row>
    <row r="42" spans="2:5" x14ac:dyDescent="0.3">
      <c r="B42" s="13" t="s">
        <v>72</v>
      </c>
      <c r="C42" s="13">
        <v>6.5</v>
      </c>
      <c r="D42" s="13">
        <f t="shared" si="3"/>
        <v>4820.5</v>
      </c>
      <c r="E42" s="46">
        <f t="shared" si="2"/>
        <v>0.9848809888650526</v>
      </c>
    </row>
    <row r="43" spans="2:5" x14ac:dyDescent="0.3">
      <c r="B43" s="13" t="s">
        <v>109</v>
      </c>
      <c r="C43" s="13">
        <v>6</v>
      </c>
      <c r="D43" s="13">
        <f t="shared" si="3"/>
        <v>4826.5</v>
      </c>
      <c r="E43" s="46">
        <f t="shared" si="2"/>
        <v>0.98610685463275105</v>
      </c>
    </row>
    <row r="44" spans="2:5" x14ac:dyDescent="0.3">
      <c r="B44" s="13" t="s">
        <v>145</v>
      </c>
      <c r="C44" s="13">
        <v>6</v>
      </c>
      <c r="D44" s="13">
        <f t="shared" si="3"/>
        <v>4832.5</v>
      </c>
      <c r="E44" s="46">
        <f t="shared" si="2"/>
        <v>0.9873327204004495</v>
      </c>
    </row>
    <row r="45" spans="2:5" x14ac:dyDescent="0.3">
      <c r="B45" s="13" t="s">
        <v>153</v>
      </c>
      <c r="C45" s="13">
        <v>6</v>
      </c>
      <c r="D45" s="13">
        <f t="shared" si="3"/>
        <v>4838.5</v>
      </c>
      <c r="E45" s="46">
        <f t="shared" si="2"/>
        <v>0.98855858616814796</v>
      </c>
    </row>
    <row r="46" spans="2:5" x14ac:dyDescent="0.3">
      <c r="B46" s="13" t="s">
        <v>143</v>
      </c>
      <c r="C46" s="13">
        <v>5</v>
      </c>
      <c r="D46" s="13">
        <f t="shared" si="3"/>
        <v>4843.5</v>
      </c>
      <c r="E46" s="46">
        <f t="shared" si="2"/>
        <v>0.98958014097456326</v>
      </c>
    </row>
    <row r="47" spans="2:5" x14ac:dyDescent="0.3">
      <c r="B47" s="13" t="s">
        <v>117</v>
      </c>
      <c r="C47" s="13">
        <v>5</v>
      </c>
      <c r="D47" s="13">
        <f t="shared" si="3"/>
        <v>4848.5</v>
      </c>
      <c r="E47" s="46">
        <f t="shared" si="2"/>
        <v>0.99060169578097867</v>
      </c>
    </row>
    <row r="48" spans="2:5" x14ac:dyDescent="0.3">
      <c r="B48" s="13" t="s">
        <v>175</v>
      </c>
      <c r="C48" s="13">
        <v>5</v>
      </c>
      <c r="D48" s="13">
        <f t="shared" si="3"/>
        <v>4853.5</v>
      </c>
      <c r="E48" s="46">
        <f t="shared" si="2"/>
        <v>0.99162325058739398</v>
      </c>
    </row>
    <row r="49" spans="2:5" x14ac:dyDescent="0.3">
      <c r="B49" s="13" t="s">
        <v>159</v>
      </c>
      <c r="C49" s="13">
        <v>5</v>
      </c>
      <c r="D49" s="13">
        <f t="shared" si="3"/>
        <v>4858.5</v>
      </c>
      <c r="E49" s="46">
        <f t="shared" si="2"/>
        <v>0.99264480539380939</v>
      </c>
    </row>
    <row r="50" spans="2:5" x14ac:dyDescent="0.3">
      <c r="B50" s="13" t="s">
        <v>136</v>
      </c>
      <c r="C50" s="13">
        <v>4.5</v>
      </c>
      <c r="D50" s="13">
        <f t="shared" si="3"/>
        <v>4863</v>
      </c>
      <c r="E50" s="46">
        <f t="shared" si="2"/>
        <v>0.99356420471958318</v>
      </c>
    </row>
    <row r="51" spans="2:5" x14ac:dyDescent="0.3">
      <c r="B51" s="13" t="s">
        <v>140</v>
      </c>
      <c r="C51" s="13">
        <v>4</v>
      </c>
      <c r="D51" s="13">
        <f t="shared" si="3"/>
        <v>4867</v>
      </c>
      <c r="E51" s="46">
        <f t="shared" si="2"/>
        <v>0.99438144856471544</v>
      </c>
    </row>
    <row r="52" spans="2:5" x14ac:dyDescent="0.3">
      <c r="B52" s="13" t="s">
        <v>94</v>
      </c>
      <c r="C52" s="13">
        <v>4</v>
      </c>
      <c r="D52" s="13">
        <f t="shared" si="3"/>
        <v>4871</v>
      </c>
      <c r="E52" s="46">
        <f t="shared" si="2"/>
        <v>0.99519869240984782</v>
      </c>
    </row>
    <row r="53" spans="2:5" x14ac:dyDescent="0.3">
      <c r="B53" s="13" t="s">
        <v>138</v>
      </c>
      <c r="C53" s="13">
        <v>4</v>
      </c>
      <c r="D53" s="13">
        <f t="shared" si="3"/>
        <v>4875</v>
      </c>
      <c r="E53" s="46">
        <f t="shared" si="2"/>
        <v>0.99601593625498008</v>
      </c>
    </row>
    <row r="54" spans="2:5" x14ac:dyDescent="0.3">
      <c r="B54" s="13" t="s">
        <v>120</v>
      </c>
      <c r="C54" s="13">
        <v>3.5</v>
      </c>
      <c r="D54" s="13">
        <f t="shared" si="3"/>
        <v>4878.5</v>
      </c>
      <c r="E54" s="46">
        <f t="shared" si="2"/>
        <v>0.99673102461947083</v>
      </c>
    </row>
    <row r="55" spans="2:5" x14ac:dyDescent="0.3">
      <c r="B55" s="13" t="s">
        <v>30</v>
      </c>
      <c r="C55" s="13">
        <v>3</v>
      </c>
      <c r="D55" s="13">
        <f t="shared" si="3"/>
        <v>4881.5</v>
      </c>
      <c r="E55" s="46">
        <f t="shared" si="2"/>
        <v>0.99734395750332006</v>
      </c>
    </row>
    <row r="56" spans="2:5" x14ac:dyDescent="0.3">
      <c r="B56" s="13" t="s">
        <v>129</v>
      </c>
      <c r="C56" s="13">
        <v>3</v>
      </c>
      <c r="D56" s="13">
        <f t="shared" si="3"/>
        <v>4884.5</v>
      </c>
      <c r="E56" s="46">
        <f t="shared" si="2"/>
        <v>0.99795689038716928</v>
      </c>
    </row>
    <row r="57" spans="2:5" x14ac:dyDescent="0.3">
      <c r="B57" s="13" t="s">
        <v>64</v>
      </c>
      <c r="C57" s="13">
        <v>3</v>
      </c>
      <c r="D57" s="13">
        <f t="shared" si="3"/>
        <v>4887.5</v>
      </c>
      <c r="E57" s="46">
        <f t="shared" si="2"/>
        <v>0.99856982327101851</v>
      </c>
    </row>
    <row r="58" spans="2:5" x14ac:dyDescent="0.3">
      <c r="B58" s="13" t="s">
        <v>157</v>
      </c>
      <c r="C58" s="13">
        <v>2</v>
      </c>
      <c r="D58" s="13">
        <f t="shared" si="3"/>
        <v>4889.5</v>
      </c>
      <c r="E58" s="46">
        <f t="shared" si="2"/>
        <v>0.99897844519358459</v>
      </c>
    </row>
    <row r="59" spans="2:5" x14ac:dyDescent="0.3">
      <c r="B59" s="13" t="s">
        <v>150</v>
      </c>
      <c r="C59" s="13">
        <v>2</v>
      </c>
      <c r="D59" s="13">
        <f t="shared" si="3"/>
        <v>4891.5</v>
      </c>
      <c r="E59" s="46">
        <f t="shared" si="2"/>
        <v>0.99938706711615077</v>
      </c>
    </row>
    <row r="60" spans="2:5" x14ac:dyDescent="0.3">
      <c r="B60" s="13" t="s">
        <v>39</v>
      </c>
      <c r="C60" s="13">
        <v>2</v>
      </c>
      <c r="D60" s="13">
        <f t="shared" si="3"/>
        <v>4893.5</v>
      </c>
      <c r="E60" s="46">
        <f t="shared" si="2"/>
        <v>0.99979568903871696</v>
      </c>
    </row>
    <row r="61" spans="2:5" x14ac:dyDescent="0.3">
      <c r="B61" s="13" t="s">
        <v>74</v>
      </c>
      <c r="C61" s="13">
        <v>1</v>
      </c>
      <c r="D61" s="13">
        <f t="shared" si="3"/>
        <v>4894.5</v>
      </c>
      <c r="E61" s="46">
        <f t="shared" si="2"/>
        <v>1</v>
      </c>
    </row>
    <row r="62" spans="2:5" x14ac:dyDescent="0.3">
      <c r="B62" s="13"/>
      <c r="C62" s="13"/>
      <c r="D62" s="13"/>
      <c r="E62" s="13"/>
    </row>
  </sheetData>
  <sortState xmlns:xlrd2="http://schemas.microsoft.com/office/spreadsheetml/2017/richdata2" ref="B3:E62">
    <sortCondition descending="1" ref="C2:C62"/>
  </sortState>
  <mergeCells count="1">
    <mergeCell ref="B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EE24-CB67-4FFE-A7C1-5CBAE1D3BFEC}">
  <dimension ref="A3:M64"/>
  <sheetViews>
    <sheetView topLeftCell="B85" zoomScale="63" zoomScaleNormal="130" workbookViewId="0">
      <selection activeCell="C62" sqref="C62"/>
    </sheetView>
  </sheetViews>
  <sheetFormatPr baseColWidth="10" defaultRowHeight="14.4" x14ac:dyDescent="0.3"/>
  <cols>
    <col min="1" max="1" width="6.77734375" hidden="1" customWidth="1"/>
    <col min="2" max="2" width="19.6640625" customWidth="1"/>
    <col min="3" max="3" width="25.21875" customWidth="1"/>
  </cols>
  <sheetData>
    <row r="3" spans="2:13" x14ac:dyDescent="0.3">
      <c r="B3" s="85" t="s">
        <v>186</v>
      </c>
      <c r="C3" s="85"/>
      <c r="D3" s="45"/>
      <c r="E3" s="45"/>
    </row>
    <row r="4" spans="2:13" x14ac:dyDescent="0.3">
      <c r="B4" s="49" t="s">
        <v>182</v>
      </c>
      <c r="C4" s="49" t="s">
        <v>183</v>
      </c>
      <c r="D4" s="49" t="s">
        <v>184</v>
      </c>
      <c r="E4" s="49" t="s">
        <v>185</v>
      </c>
      <c r="F4" s="49" t="s">
        <v>187</v>
      </c>
      <c r="G4" s="49" t="s">
        <v>188</v>
      </c>
      <c r="H4" s="49" t="s">
        <v>189</v>
      </c>
    </row>
    <row r="5" spans="2:13" x14ac:dyDescent="0.3">
      <c r="B5" s="50" t="s">
        <v>22</v>
      </c>
      <c r="C5" s="50">
        <v>1396</v>
      </c>
      <c r="D5" s="50">
        <v>1396</v>
      </c>
      <c r="E5" s="51">
        <f>D5/D$61</f>
        <v>0.28539302872329553</v>
      </c>
      <c r="F5" s="50">
        <v>1</v>
      </c>
      <c r="G5" s="51">
        <f>F5/F$63</f>
        <v>1.6949152542372881E-2</v>
      </c>
      <c r="H5" s="50" t="str">
        <f>IF(E5&gt;95%,"C",IF(E5&gt;80%,"B","A"))</f>
        <v>A</v>
      </c>
      <c r="J5" t="s">
        <v>190</v>
      </c>
    </row>
    <row r="6" spans="2:13" x14ac:dyDescent="0.3">
      <c r="B6" s="67" t="s">
        <v>2</v>
      </c>
      <c r="C6" s="67">
        <v>660</v>
      </c>
      <c r="D6" s="50">
        <f>D5+C6</f>
        <v>2056</v>
      </c>
      <c r="E6" s="51">
        <f t="shared" ref="E6:E63" si="0">D6/D$61</f>
        <v>0.4203209649391802</v>
      </c>
      <c r="F6" s="50">
        <f>F5+1</f>
        <v>2</v>
      </c>
      <c r="G6" s="51">
        <f t="shared" ref="G6:G63" si="1">F6/F$63</f>
        <v>3.3898305084745763E-2</v>
      </c>
      <c r="H6" s="50" t="str">
        <f t="shared" ref="H6:H63" si="2">IF(E6&gt;95%,"C",IF(E6&gt;80%,"B","A"))</f>
        <v>A</v>
      </c>
      <c r="J6">
        <f>((5334.57*1.69)-5000)/5000</f>
        <v>0.80308465999999967</v>
      </c>
    </row>
    <row r="7" spans="2:13" x14ac:dyDescent="0.3">
      <c r="B7" s="50" t="s">
        <v>41</v>
      </c>
      <c r="C7" s="50">
        <v>435</v>
      </c>
      <c r="D7" s="50">
        <f>D6+C7</f>
        <v>2491</v>
      </c>
      <c r="E7" s="51">
        <f t="shared" si="0"/>
        <v>0.50925074108146784</v>
      </c>
      <c r="F7" s="50">
        <f t="shared" ref="F7:F63" si="3">F6+1</f>
        <v>3</v>
      </c>
      <c r="G7" s="51">
        <f t="shared" si="1"/>
        <v>5.0847457627118647E-2</v>
      </c>
      <c r="H7" s="50" t="str">
        <f t="shared" si="2"/>
        <v>A</v>
      </c>
    </row>
    <row r="8" spans="2:13" x14ac:dyDescent="0.3">
      <c r="B8" s="50" t="s">
        <v>52</v>
      </c>
      <c r="C8" s="50">
        <v>373.5</v>
      </c>
      <c r="D8" s="50">
        <f t="shared" ref="D8:D63" si="4">D7+C8</f>
        <v>2864.5</v>
      </c>
      <c r="E8" s="51">
        <f t="shared" si="0"/>
        <v>0.58560768680363895</v>
      </c>
      <c r="F8" s="50">
        <f t="shared" si="3"/>
        <v>4</v>
      </c>
      <c r="G8" s="51">
        <f t="shared" si="1"/>
        <v>6.7796610169491525E-2</v>
      </c>
      <c r="H8" s="50" t="str">
        <f t="shared" si="2"/>
        <v>A</v>
      </c>
    </row>
    <row r="9" spans="2:13" x14ac:dyDescent="0.3">
      <c r="B9" s="50" t="s">
        <v>0</v>
      </c>
      <c r="C9" s="50">
        <v>320</v>
      </c>
      <c r="D9" s="50">
        <f t="shared" si="4"/>
        <v>3184.5</v>
      </c>
      <c r="E9" s="51">
        <f t="shared" si="0"/>
        <v>0.65102729224164368</v>
      </c>
      <c r="F9" s="50">
        <f t="shared" si="3"/>
        <v>5</v>
      </c>
      <c r="G9" s="51">
        <f t="shared" si="1"/>
        <v>8.4745762711864403E-2</v>
      </c>
      <c r="H9" s="50" t="str">
        <f t="shared" si="2"/>
        <v>A</v>
      </c>
    </row>
    <row r="10" spans="2:13" x14ac:dyDescent="0.3">
      <c r="B10" s="50" t="s">
        <v>42</v>
      </c>
      <c r="C10" s="50">
        <v>210</v>
      </c>
      <c r="D10" s="50">
        <f t="shared" si="4"/>
        <v>3394.5</v>
      </c>
      <c r="E10" s="51">
        <f t="shared" si="0"/>
        <v>0.69395890831033424</v>
      </c>
      <c r="F10" s="50">
        <f t="shared" si="3"/>
        <v>6</v>
      </c>
      <c r="G10" s="51">
        <f t="shared" si="1"/>
        <v>0.10169491525423729</v>
      </c>
      <c r="H10" s="50" t="str">
        <f t="shared" si="2"/>
        <v>A</v>
      </c>
    </row>
    <row r="11" spans="2:13" x14ac:dyDescent="0.3">
      <c r="B11" s="50" t="s">
        <v>60</v>
      </c>
      <c r="C11" s="50">
        <v>161</v>
      </c>
      <c r="D11" s="50">
        <f t="shared" si="4"/>
        <v>3555.5</v>
      </c>
      <c r="E11" s="51">
        <f t="shared" si="0"/>
        <v>0.72687314729633035</v>
      </c>
      <c r="F11" s="50">
        <f t="shared" si="3"/>
        <v>7</v>
      </c>
      <c r="G11" s="51">
        <f t="shared" si="1"/>
        <v>0.11864406779661017</v>
      </c>
      <c r="H11" s="50" t="str">
        <f t="shared" si="2"/>
        <v>A</v>
      </c>
    </row>
    <row r="12" spans="2:13" x14ac:dyDescent="0.3">
      <c r="B12" s="50" t="s">
        <v>23</v>
      </c>
      <c r="C12" s="50">
        <v>160</v>
      </c>
      <c r="D12" s="50">
        <f t="shared" si="4"/>
        <v>3715.5</v>
      </c>
      <c r="E12" s="51">
        <f t="shared" si="0"/>
        <v>0.75958295001533271</v>
      </c>
      <c r="F12" s="50">
        <f t="shared" si="3"/>
        <v>8</v>
      </c>
      <c r="G12" s="51">
        <f t="shared" si="1"/>
        <v>0.13559322033898305</v>
      </c>
      <c r="H12" s="50" t="str">
        <f t="shared" si="2"/>
        <v>A</v>
      </c>
    </row>
    <row r="13" spans="2:13" x14ac:dyDescent="0.3">
      <c r="B13" s="50" t="s">
        <v>76</v>
      </c>
      <c r="C13" s="50">
        <v>141</v>
      </c>
      <c r="D13" s="50">
        <f t="shared" si="4"/>
        <v>3856.5</v>
      </c>
      <c r="E13" s="51">
        <f t="shared" si="0"/>
        <v>0.78840846366145356</v>
      </c>
      <c r="F13" s="50">
        <f t="shared" si="3"/>
        <v>9</v>
      </c>
      <c r="G13" s="51">
        <f t="shared" si="1"/>
        <v>0.15254237288135594</v>
      </c>
      <c r="H13" s="50" t="str">
        <f t="shared" si="2"/>
        <v>A</v>
      </c>
      <c r="L13" s="13" t="s">
        <v>480</v>
      </c>
      <c r="M13" s="13">
        <f>((5334.57*1.69)-5000)/5000</f>
        <v>0.80308465999999967</v>
      </c>
    </row>
    <row r="14" spans="2:13" x14ac:dyDescent="0.3">
      <c r="B14" s="49" t="s">
        <v>107</v>
      </c>
      <c r="C14" s="49">
        <v>104.5</v>
      </c>
      <c r="D14" s="49">
        <f t="shared" si="4"/>
        <v>3961</v>
      </c>
      <c r="E14" s="52">
        <f t="shared" si="0"/>
        <v>0.80977205356230197</v>
      </c>
      <c r="F14" s="49">
        <f t="shared" si="3"/>
        <v>10</v>
      </c>
      <c r="G14" s="52">
        <f t="shared" si="1"/>
        <v>0.16949152542372881</v>
      </c>
      <c r="H14" s="49" t="str">
        <f t="shared" si="2"/>
        <v>B</v>
      </c>
    </row>
    <row r="15" spans="2:13" x14ac:dyDescent="0.3">
      <c r="B15" s="49" t="s">
        <v>170</v>
      </c>
      <c r="C15" s="49">
        <v>90</v>
      </c>
      <c r="D15" s="49">
        <f t="shared" si="4"/>
        <v>4051</v>
      </c>
      <c r="E15" s="52">
        <f t="shared" si="0"/>
        <v>0.82817131759174079</v>
      </c>
      <c r="F15" s="49">
        <f t="shared" si="3"/>
        <v>11</v>
      </c>
      <c r="G15" s="52">
        <f t="shared" si="1"/>
        <v>0.1864406779661017</v>
      </c>
      <c r="H15" s="49" t="str">
        <f t="shared" si="2"/>
        <v>B</v>
      </c>
    </row>
    <row r="16" spans="2:13" x14ac:dyDescent="0.3">
      <c r="B16" s="49" t="s">
        <v>46</v>
      </c>
      <c r="C16" s="49">
        <v>83.5</v>
      </c>
      <c r="D16" s="49">
        <f t="shared" si="4"/>
        <v>4134.5</v>
      </c>
      <c r="E16" s="52">
        <f t="shared" si="0"/>
        <v>0.8452417458857201</v>
      </c>
      <c r="F16" s="49">
        <f t="shared" si="3"/>
        <v>12</v>
      </c>
      <c r="G16" s="52">
        <f t="shared" si="1"/>
        <v>0.20338983050847459</v>
      </c>
      <c r="H16" s="49" t="str">
        <f t="shared" si="2"/>
        <v>B</v>
      </c>
    </row>
    <row r="17" spans="2:8" x14ac:dyDescent="0.3">
      <c r="B17" s="49" t="s">
        <v>33</v>
      </c>
      <c r="C17" s="49">
        <v>79.5</v>
      </c>
      <c r="D17" s="49">
        <f t="shared" si="4"/>
        <v>4214</v>
      </c>
      <c r="E17" s="52">
        <f t="shared" si="0"/>
        <v>0.86149442911172447</v>
      </c>
      <c r="F17" s="49">
        <f t="shared" si="3"/>
        <v>13</v>
      </c>
      <c r="G17" s="52">
        <f t="shared" si="1"/>
        <v>0.22033898305084745</v>
      </c>
      <c r="H17" s="49" t="str">
        <f t="shared" si="2"/>
        <v>B</v>
      </c>
    </row>
    <row r="18" spans="2:8" x14ac:dyDescent="0.3">
      <c r="B18" s="49" t="s">
        <v>38</v>
      </c>
      <c r="C18" s="49">
        <v>66</v>
      </c>
      <c r="D18" s="49">
        <f t="shared" si="4"/>
        <v>4280</v>
      </c>
      <c r="E18" s="52">
        <f t="shared" si="0"/>
        <v>0.87498722273331286</v>
      </c>
      <c r="F18" s="49">
        <f t="shared" si="3"/>
        <v>14</v>
      </c>
      <c r="G18" s="52">
        <f t="shared" si="1"/>
        <v>0.23728813559322035</v>
      </c>
      <c r="H18" s="49" t="str">
        <f t="shared" si="2"/>
        <v>B</v>
      </c>
    </row>
    <row r="19" spans="2:8" x14ac:dyDescent="0.3">
      <c r="B19" s="49" t="s">
        <v>114</v>
      </c>
      <c r="C19" s="49">
        <v>64</v>
      </c>
      <c r="D19" s="49">
        <f t="shared" si="4"/>
        <v>4344</v>
      </c>
      <c r="E19" s="52">
        <f t="shared" si="0"/>
        <v>0.88807114382091379</v>
      </c>
      <c r="F19" s="49">
        <f t="shared" si="3"/>
        <v>15</v>
      </c>
      <c r="G19" s="52">
        <f t="shared" si="1"/>
        <v>0.25423728813559321</v>
      </c>
      <c r="H19" s="49" t="str">
        <f t="shared" si="2"/>
        <v>B</v>
      </c>
    </row>
    <row r="20" spans="2:8" x14ac:dyDescent="0.3">
      <c r="B20" s="49" t="s">
        <v>123</v>
      </c>
      <c r="C20" s="49">
        <v>59.5</v>
      </c>
      <c r="D20" s="49">
        <f t="shared" si="4"/>
        <v>4403.5</v>
      </c>
      <c r="E20" s="52">
        <f t="shared" si="0"/>
        <v>0.9002351017070428</v>
      </c>
      <c r="F20" s="49">
        <f t="shared" si="3"/>
        <v>16</v>
      </c>
      <c r="G20" s="52">
        <f t="shared" si="1"/>
        <v>0.2711864406779661</v>
      </c>
      <c r="H20" s="49" t="str">
        <f t="shared" si="2"/>
        <v>B</v>
      </c>
    </row>
    <row r="21" spans="2:8" x14ac:dyDescent="0.3">
      <c r="B21" s="49" t="s">
        <v>160</v>
      </c>
      <c r="C21" s="49">
        <v>46</v>
      </c>
      <c r="D21" s="49">
        <f t="shared" si="4"/>
        <v>4449.5</v>
      </c>
      <c r="E21" s="52">
        <f t="shared" si="0"/>
        <v>0.90963916998875605</v>
      </c>
      <c r="F21" s="49">
        <f t="shared" si="3"/>
        <v>17</v>
      </c>
      <c r="G21" s="52">
        <f t="shared" si="1"/>
        <v>0.28813559322033899</v>
      </c>
      <c r="H21" s="49" t="str">
        <f t="shared" si="2"/>
        <v>B</v>
      </c>
    </row>
    <row r="22" spans="2:8" x14ac:dyDescent="0.3">
      <c r="B22" s="49" t="s">
        <v>34</v>
      </c>
      <c r="C22" s="49">
        <v>42</v>
      </c>
      <c r="D22" s="49">
        <f t="shared" si="4"/>
        <v>4491.5</v>
      </c>
      <c r="E22" s="52">
        <f t="shared" si="0"/>
        <v>0.91822549320249414</v>
      </c>
      <c r="F22" s="49">
        <f t="shared" si="3"/>
        <v>18</v>
      </c>
      <c r="G22" s="52">
        <f t="shared" si="1"/>
        <v>0.30508474576271188</v>
      </c>
      <c r="H22" s="49" t="str">
        <f t="shared" si="2"/>
        <v>B</v>
      </c>
    </row>
    <row r="23" spans="2:8" x14ac:dyDescent="0.3">
      <c r="B23" s="49" t="s">
        <v>20</v>
      </c>
      <c r="C23" s="49">
        <v>38</v>
      </c>
      <c r="D23" s="49">
        <f t="shared" si="4"/>
        <v>4529.5</v>
      </c>
      <c r="E23" s="52">
        <f t="shared" si="0"/>
        <v>0.92599407134825718</v>
      </c>
      <c r="F23" s="49">
        <f t="shared" si="3"/>
        <v>19</v>
      </c>
      <c r="G23" s="52">
        <f t="shared" si="1"/>
        <v>0.32203389830508472</v>
      </c>
      <c r="H23" s="49" t="str">
        <f t="shared" si="2"/>
        <v>B</v>
      </c>
    </row>
    <row r="24" spans="2:8" x14ac:dyDescent="0.3">
      <c r="B24" s="49" t="s">
        <v>173</v>
      </c>
      <c r="C24" s="49">
        <v>33</v>
      </c>
      <c r="D24" s="49">
        <f t="shared" si="4"/>
        <v>4562.5</v>
      </c>
      <c r="E24" s="52">
        <f t="shared" si="0"/>
        <v>0.93274046815905143</v>
      </c>
      <c r="F24" s="49">
        <f t="shared" si="3"/>
        <v>20</v>
      </c>
      <c r="G24" s="52">
        <f t="shared" si="1"/>
        <v>0.33898305084745761</v>
      </c>
      <c r="H24" s="49" t="str">
        <f t="shared" si="2"/>
        <v>B</v>
      </c>
    </row>
    <row r="25" spans="2:8" x14ac:dyDescent="0.3">
      <c r="B25" s="49" t="s">
        <v>49</v>
      </c>
      <c r="C25" s="49">
        <v>25</v>
      </c>
      <c r="D25" s="49">
        <f t="shared" si="4"/>
        <v>4587.5</v>
      </c>
      <c r="E25" s="52">
        <f t="shared" si="0"/>
        <v>0.93785137483389558</v>
      </c>
      <c r="F25" s="49">
        <f t="shared" si="3"/>
        <v>21</v>
      </c>
      <c r="G25" s="52">
        <f t="shared" si="1"/>
        <v>0.3559322033898305</v>
      </c>
      <c r="H25" s="49" t="str">
        <f t="shared" si="2"/>
        <v>B</v>
      </c>
    </row>
    <row r="26" spans="2:8" x14ac:dyDescent="0.3">
      <c r="B26" s="49" t="s">
        <v>88</v>
      </c>
      <c r="C26" s="49">
        <v>23.5</v>
      </c>
      <c r="D26" s="49">
        <f t="shared" si="4"/>
        <v>4611</v>
      </c>
      <c r="E26" s="52">
        <f t="shared" si="0"/>
        <v>0.94265562710824902</v>
      </c>
      <c r="F26" s="49">
        <f t="shared" si="3"/>
        <v>22</v>
      </c>
      <c r="G26" s="52">
        <f t="shared" si="1"/>
        <v>0.3728813559322034</v>
      </c>
      <c r="H26" s="49" t="str">
        <f t="shared" si="2"/>
        <v>B</v>
      </c>
    </row>
    <row r="27" spans="2:8" x14ac:dyDescent="0.3">
      <c r="B27" s="49" t="s">
        <v>103</v>
      </c>
      <c r="C27" s="49">
        <v>23</v>
      </c>
      <c r="D27" s="49">
        <f t="shared" si="4"/>
        <v>4634</v>
      </c>
      <c r="E27" s="52">
        <f t="shared" si="0"/>
        <v>0.94735766124910559</v>
      </c>
      <c r="F27" s="49">
        <f t="shared" si="3"/>
        <v>23</v>
      </c>
      <c r="G27" s="52">
        <f t="shared" si="1"/>
        <v>0.38983050847457629</v>
      </c>
      <c r="H27" s="49" t="str">
        <f t="shared" si="2"/>
        <v>B</v>
      </c>
    </row>
    <row r="28" spans="2:8" x14ac:dyDescent="0.3">
      <c r="B28" s="49" t="s">
        <v>90</v>
      </c>
      <c r="C28" s="49">
        <v>17</v>
      </c>
      <c r="D28" s="49">
        <f t="shared" si="4"/>
        <v>4651</v>
      </c>
      <c r="E28" s="52">
        <f t="shared" si="0"/>
        <v>0.95083307778799964</v>
      </c>
      <c r="F28" s="49">
        <f t="shared" si="3"/>
        <v>24</v>
      </c>
      <c r="G28" s="52">
        <f t="shared" si="1"/>
        <v>0.40677966101694918</v>
      </c>
      <c r="H28" s="49" t="str">
        <f t="shared" si="2"/>
        <v>C</v>
      </c>
    </row>
    <row r="29" spans="2:8" x14ac:dyDescent="0.3">
      <c r="B29" s="49" t="s">
        <v>99</v>
      </c>
      <c r="C29" s="49">
        <v>17</v>
      </c>
      <c r="D29" s="49">
        <f t="shared" si="4"/>
        <v>4668</v>
      </c>
      <c r="E29" s="52">
        <f t="shared" si="0"/>
        <v>0.95430849432689357</v>
      </c>
      <c r="F29" s="49">
        <f t="shared" si="3"/>
        <v>25</v>
      </c>
      <c r="G29" s="52">
        <f t="shared" si="1"/>
        <v>0.42372881355932202</v>
      </c>
      <c r="H29" s="49" t="str">
        <f t="shared" si="2"/>
        <v>C</v>
      </c>
    </row>
    <row r="30" spans="2:8" x14ac:dyDescent="0.3">
      <c r="B30" s="53" t="s">
        <v>126</v>
      </c>
      <c r="C30" s="53">
        <v>15</v>
      </c>
      <c r="D30" s="53">
        <f t="shared" si="4"/>
        <v>4683</v>
      </c>
      <c r="E30" s="54">
        <f t="shared" si="0"/>
        <v>0.95737503833180004</v>
      </c>
      <c r="F30" s="53">
        <f t="shared" si="3"/>
        <v>26</v>
      </c>
      <c r="G30" s="54">
        <f t="shared" si="1"/>
        <v>0.44067796610169491</v>
      </c>
      <c r="H30" s="53" t="str">
        <f t="shared" si="2"/>
        <v>C</v>
      </c>
    </row>
    <row r="31" spans="2:8" x14ac:dyDescent="0.3">
      <c r="B31" s="53" t="s">
        <v>58</v>
      </c>
      <c r="C31" s="53">
        <v>13.5</v>
      </c>
      <c r="D31" s="53">
        <f t="shared" si="4"/>
        <v>4696.5</v>
      </c>
      <c r="E31" s="54">
        <f t="shared" si="0"/>
        <v>0.96013492793621591</v>
      </c>
      <c r="F31" s="53">
        <f t="shared" si="3"/>
        <v>27</v>
      </c>
      <c r="G31" s="54">
        <f t="shared" si="1"/>
        <v>0.4576271186440678</v>
      </c>
      <c r="H31" s="53" t="str">
        <f t="shared" si="2"/>
        <v>C</v>
      </c>
    </row>
    <row r="32" spans="2:8" x14ac:dyDescent="0.3">
      <c r="B32" s="53" t="s">
        <v>85</v>
      </c>
      <c r="C32" s="53">
        <v>12.5</v>
      </c>
      <c r="D32" s="53">
        <f t="shared" si="4"/>
        <v>4709</v>
      </c>
      <c r="E32" s="54">
        <f t="shared" si="0"/>
        <v>0.96269038127363793</v>
      </c>
      <c r="F32" s="53">
        <f t="shared" si="3"/>
        <v>28</v>
      </c>
      <c r="G32" s="54">
        <f t="shared" si="1"/>
        <v>0.47457627118644069</v>
      </c>
      <c r="H32" s="53" t="str">
        <f t="shared" si="2"/>
        <v>C</v>
      </c>
    </row>
    <row r="33" spans="2:8" x14ac:dyDescent="0.3">
      <c r="B33" s="53" t="s">
        <v>97</v>
      </c>
      <c r="C33" s="53">
        <v>12</v>
      </c>
      <c r="D33" s="53">
        <f t="shared" si="4"/>
        <v>4721</v>
      </c>
      <c r="E33" s="54">
        <f t="shared" si="0"/>
        <v>0.96514361647756308</v>
      </c>
      <c r="F33" s="53">
        <f t="shared" si="3"/>
        <v>29</v>
      </c>
      <c r="G33" s="54">
        <f t="shared" si="1"/>
        <v>0.49152542372881358</v>
      </c>
      <c r="H33" s="53" t="str">
        <f t="shared" si="2"/>
        <v>C</v>
      </c>
    </row>
    <row r="34" spans="2:8" x14ac:dyDescent="0.3">
      <c r="B34" s="53" t="s">
        <v>55</v>
      </c>
      <c r="C34" s="53">
        <v>10.5</v>
      </c>
      <c r="D34" s="53">
        <f t="shared" si="4"/>
        <v>4731.5</v>
      </c>
      <c r="E34" s="54">
        <f t="shared" si="0"/>
        <v>0.96729019728099763</v>
      </c>
      <c r="F34" s="53">
        <f t="shared" si="3"/>
        <v>30</v>
      </c>
      <c r="G34" s="54">
        <f t="shared" si="1"/>
        <v>0.50847457627118642</v>
      </c>
      <c r="H34" s="53" t="str">
        <f t="shared" si="2"/>
        <v>C</v>
      </c>
    </row>
    <row r="35" spans="2:8" x14ac:dyDescent="0.3">
      <c r="B35" s="53" t="s">
        <v>68</v>
      </c>
      <c r="C35" s="53">
        <v>10.5</v>
      </c>
      <c r="D35" s="53">
        <f t="shared" si="4"/>
        <v>4742</v>
      </c>
      <c r="E35" s="54">
        <f t="shared" si="0"/>
        <v>0.96943677808443218</v>
      </c>
      <c r="F35" s="53">
        <f t="shared" si="3"/>
        <v>31</v>
      </c>
      <c r="G35" s="54">
        <f t="shared" si="1"/>
        <v>0.52542372881355937</v>
      </c>
      <c r="H35" s="53" t="str">
        <f t="shared" si="2"/>
        <v>C</v>
      </c>
    </row>
    <row r="36" spans="2:8" x14ac:dyDescent="0.3">
      <c r="B36" s="53" t="s">
        <v>101</v>
      </c>
      <c r="C36" s="53">
        <v>10</v>
      </c>
      <c r="D36" s="53">
        <f t="shared" si="4"/>
        <v>4752</v>
      </c>
      <c r="E36" s="54">
        <f t="shared" si="0"/>
        <v>0.97148114075436987</v>
      </c>
      <c r="F36" s="53">
        <f t="shared" si="3"/>
        <v>32</v>
      </c>
      <c r="G36" s="54">
        <f t="shared" si="1"/>
        <v>0.5423728813559322</v>
      </c>
      <c r="H36" s="53" t="str">
        <f t="shared" si="2"/>
        <v>C</v>
      </c>
    </row>
    <row r="37" spans="2:8" x14ac:dyDescent="0.3">
      <c r="B37" s="53" t="s">
        <v>27</v>
      </c>
      <c r="C37" s="53">
        <v>10</v>
      </c>
      <c r="D37" s="53">
        <f t="shared" si="4"/>
        <v>4762</v>
      </c>
      <c r="E37" s="54">
        <f t="shared" si="0"/>
        <v>0.97352550342430744</v>
      </c>
      <c r="F37" s="53">
        <f t="shared" si="3"/>
        <v>33</v>
      </c>
      <c r="G37" s="54">
        <f t="shared" si="1"/>
        <v>0.55932203389830504</v>
      </c>
      <c r="H37" s="53" t="str">
        <f t="shared" si="2"/>
        <v>C</v>
      </c>
    </row>
    <row r="38" spans="2:8" x14ac:dyDescent="0.3">
      <c r="B38" s="53" t="s">
        <v>79</v>
      </c>
      <c r="C38" s="53">
        <v>9</v>
      </c>
      <c r="D38" s="53">
        <f t="shared" si="4"/>
        <v>4771</v>
      </c>
      <c r="E38" s="54">
        <f t="shared" si="0"/>
        <v>0.97536542982725138</v>
      </c>
      <c r="F38" s="53">
        <f t="shared" si="3"/>
        <v>34</v>
      </c>
      <c r="G38" s="54">
        <f t="shared" si="1"/>
        <v>0.57627118644067798</v>
      </c>
      <c r="H38" s="53" t="str">
        <f t="shared" si="2"/>
        <v>C</v>
      </c>
    </row>
    <row r="39" spans="2:8" x14ac:dyDescent="0.3">
      <c r="B39" s="53" t="s">
        <v>133</v>
      </c>
      <c r="C39" s="53">
        <v>9</v>
      </c>
      <c r="D39" s="53">
        <f t="shared" si="4"/>
        <v>4780</v>
      </c>
      <c r="E39" s="54">
        <f t="shared" si="0"/>
        <v>0.97720535623019522</v>
      </c>
      <c r="F39" s="53">
        <f t="shared" si="3"/>
        <v>35</v>
      </c>
      <c r="G39" s="54">
        <f t="shared" si="1"/>
        <v>0.59322033898305082</v>
      </c>
      <c r="H39" s="53" t="str">
        <f t="shared" si="2"/>
        <v>C</v>
      </c>
    </row>
    <row r="40" spans="2:8" x14ac:dyDescent="0.3">
      <c r="B40" s="53" t="s">
        <v>121</v>
      </c>
      <c r="C40" s="53">
        <v>9</v>
      </c>
      <c r="D40" s="53">
        <f t="shared" si="4"/>
        <v>4789</v>
      </c>
      <c r="E40" s="54">
        <f t="shared" si="0"/>
        <v>0.97904528263313917</v>
      </c>
      <c r="F40" s="53">
        <f t="shared" si="3"/>
        <v>36</v>
      </c>
      <c r="G40" s="54">
        <f t="shared" si="1"/>
        <v>0.61016949152542377</v>
      </c>
      <c r="H40" s="53" t="str">
        <f t="shared" si="2"/>
        <v>C</v>
      </c>
    </row>
    <row r="41" spans="2:8" x14ac:dyDescent="0.3">
      <c r="B41" s="53" t="s">
        <v>128</v>
      </c>
      <c r="C41" s="53">
        <v>9</v>
      </c>
      <c r="D41" s="53">
        <f t="shared" si="4"/>
        <v>4798</v>
      </c>
      <c r="E41" s="54">
        <f t="shared" si="0"/>
        <v>0.98088520903608301</v>
      </c>
      <c r="F41" s="53">
        <f t="shared" si="3"/>
        <v>37</v>
      </c>
      <c r="G41" s="54">
        <f t="shared" si="1"/>
        <v>0.6271186440677966</v>
      </c>
      <c r="H41" s="53" t="str">
        <f t="shared" si="2"/>
        <v>C</v>
      </c>
    </row>
    <row r="42" spans="2:8" x14ac:dyDescent="0.3">
      <c r="B42" s="53" t="s">
        <v>118</v>
      </c>
      <c r="C42" s="53">
        <v>8</v>
      </c>
      <c r="D42" s="53">
        <f t="shared" si="4"/>
        <v>4806</v>
      </c>
      <c r="E42" s="54">
        <f t="shared" si="0"/>
        <v>0.98252069917203311</v>
      </c>
      <c r="F42" s="53">
        <f t="shared" si="3"/>
        <v>38</v>
      </c>
      <c r="G42" s="54">
        <f t="shared" si="1"/>
        <v>0.64406779661016944</v>
      </c>
      <c r="H42" s="53" t="str">
        <f t="shared" si="2"/>
        <v>C</v>
      </c>
    </row>
    <row r="43" spans="2:8" x14ac:dyDescent="0.3">
      <c r="B43" s="53" t="s">
        <v>148</v>
      </c>
      <c r="C43" s="53">
        <v>8</v>
      </c>
      <c r="D43" s="53">
        <f t="shared" si="4"/>
        <v>4814</v>
      </c>
      <c r="E43" s="54">
        <f t="shared" si="0"/>
        <v>0.98415618930798321</v>
      </c>
      <c r="F43" s="53">
        <f t="shared" si="3"/>
        <v>39</v>
      </c>
      <c r="G43" s="54">
        <f t="shared" si="1"/>
        <v>0.66101694915254239</v>
      </c>
      <c r="H43" s="53" t="str">
        <f t="shared" si="2"/>
        <v>C</v>
      </c>
    </row>
    <row r="44" spans="2:8" x14ac:dyDescent="0.3">
      <c r="B44" s="53" t="s">
        <v>72</v>
      </c>
      <c r="C44" s="53">
        <v>6.5</v>
      </c>
      <c r="D44" s="53">
        <f t="shared" si="4"/>
        <v>4820.5</v>
      </c>
      <c r="E44" s="54">
        <f t="shared" si="0"/>
        <v>0.98548502504344271</v>
      </c>
      <c r="F44" s="53">
        <f t="shared" si="3"/>
        <v>40</v>
      </c>
      <c r="G44" s="54">
        <f t="shared" si="1"/>
        <v>0.67796610169491522</v>
      </c>
      <c r="H44" s="53" t="str">
        <f t="shared" si="2"/>
        <v>C</v>
      </c>
    </row>
    <row r="45" spans="2:8" x14ac:dyDescent="0.3">
      <c r="B45" s="53" t="s">
        <v>153</v>
      </c>
      <c r="C45" s="53">
        <v>6</v>
      </c>
      <c r="D45" s="53">
        <f t="shared" si="4"/>
        <v>4826.5</v>
      </c>
      <c r="E45" s="54">
        <f t="shared" si="0"/>
        <v>0.98671164264540534</v>
      </c>
      <c r="F45" s="53">
        <f t="shared" si="3"/>
        <v>41</v>
      </c>
      <c r="G45" s="54">
        <f t="shared" si="1"/>
        <v>0.69491525423728817</v>
      </c>
      <c r="H45" s="53" t="str">
        <f t="shared" si="2"/>
        <v>C</v>
      </c>
    </row>
    <row r="46" spans="2:8" x14ac:dyDescent="0.3">
      <c r="B46" s="53" t="s">
        <v>145</v>
      </c>
      <c r="C46" s="53">
        <v>6</v>
      </c>
      <c r="D46" s="53">
        <f t="shared" si="4"/>
        <v>4832.5</v>
      </c>
      <c r="E46" s="54">
        <f t="shared" si="0"/>
        <v>0.98793826024736786</v>
      </c>
      <c r="F46" s="53">
        <f t="shared" si="3"/>
        <v>42</v>
      </c>
      <c r="G46" s="54">
        <f t="shared" si="1"/>
        <v>0.71186440677966101</v>
      </c>
      <c r="H46" s="53" t="str">
        <f t="shared" si="2"/>
        <v>C</v>
      </c>
    </row>
    <row r="47" spans="2:8" x14ac:dyDescent="0.3">
      <c r="B47" s="53" t="s">
        <v>109</v>
      </c>
      <c r="C47" s="53">
        <v>6</v>
      </c>
      <c r="D47" s="53">
        <f t="shared" si="4"/>
        <v>4838.5</v>
      </c>
      <c r="E47" s="54">
        <f t="shared" si="0"/>
        <v>0.98916487784933049</v>
      </c>
      <c r="F47" s="53">
        <f t="shared" si="3"/>
        <v>43</v>
      </c>
      <c r="G47" s="54">
        <f t="shared" si="1"/>
        <v>0.72881355932203384</v>
      </c>
      <c r="H47" s="53" t="str">
        <f t="shared" si="2"/>
        <v>C</v>
      </c>
    </row>
    <row r="48" spans="2:8" x14ac:dyDescent="0.3">
      <c r="B48" s="53" t="s">
        <v>159</v>
      </c>
      <c r="C48" s="53">
        <v>5</v>
      </c>
      <c r="D48" s="53">
        <f t="shared" si="4"/>
        <v>4843.5</v>
      </c>
      <c r="E48" s="54">
        <f t="shared" si="0"/>
        <v>0.99018705918429928</v>
      </c>
      <c r="F48" s="53">
        <f t="shared" si="3"/>
        <v>44</v>
      </c>
      <c r="G48" s="54">
        <f t="shared" si="1"/>
        <v>0.74576271186440679</v>
      </c>
      <c r="H48" s="53" t="str">
        <f t="shared" si="2"/>
        <v>C</v>
      </c>
    </row>
    <row r="49" spans="2:8" x14ac:dyDescent="0.3">
      <c r="B49" s="53" t="s">
        <v>175</v>
      </c>
      <c r="C49" s="53">
        <v>5</v>
      </c>
      <c r="D49" s="53">
        <f t="shared" si="4"/>
        <v>4848.5</v>
      </c>
      <c r="E49" s="54">
        <f t="shared" si="0"/>
        <v>0.99120924051926806</v>
      </c>
      <c r="F49" s="53">
        <f t="shared" si="3"/>
        <v>45</v>
      </c>
      <c r="G49" s="54">
        <f t="shared" si="1"/>
        <v>0.76271186440677963</v>
      </c>
      <c r="H49" s="53" t="str">
        <f t="shared" si="2"/>
        <v>C</v>
      </c>
    </row>
    <row r="50" spans="2:8" x14ac:dyDescent="0.3">
      <c r="B50" s="53" t="s">
        <v>117</v>
      </c>
      <c r="C50" s="53">
        <v>5</v>
      </c>
      <c r="D50" s="53">
        <f t="shared" si="4"/>
        <v>4853.5</v>
      </c>
      <c r="E50" s="54">
        <f t="shared" si="0"/>
        <v>0.99223142185423696</v>
      </c>
      <c r="F50" s="53">
        <f t="shared" si="3"/>
        <v>46</v>
      </c>
      <c r="G50" s="54">
        <f t="shared" si="1"/>
        <v>0.77966101694915257</v>
      </c>
      <c r="H50" s="53" t="str">
        <f t="shared" si="2"/>
        <v>C</v>
      </c>
    </row>
    <row r="51" spans="2:8" x14ac:dyDescent="0.3">
      <c r="B51" s="53" t="s">
        <v>143</v>
      </c>
      <c r="C51" s="53">
        <v>5</v>
      </c>
      <c r="D51" s="53">
        <f t="shared" si="4"/>
        <v>4858.5</v>
      </c>
      <c r="E51" s="54">
        <f t="shared" si="0"/>
        <v>0.99325360318920575</v>
      </c>
      <c r="F51" s="53">
        <f t="shared" si="3"/>
        <v>47</v>
      </c>
      <c r="G51" s="54">
        <f t="shared" si="1"/>
        <v>0.79661016949152541</v>
      </c>
      <c r="H51" s="53" t="str">
        <f t="shared" si="2"/>
        <v>C</v>
      </c>
    </row>
    <row r="52" spans="2:8" x14ac:dyDescent="0.3">
      <c r="B52" s="53" t="s">
        <v>136</v>
      </c>
      <c r="C52" s="53">
        <v>4.5</v>
      </c>
      <c r="D52" s="53">
        <f t="shared" si="4"/>
        <v>4863</v>
      </c>
      <c r="E52" s="54">
        <f t="shared" si="0"/>
        <v>0.99417356639067767</v>
      </c>
      <c r="F52" s="53">
        <f t="shared" si="3"/>
        <v>48</v>
      </c>
      <c r="G52" s="54">
        <f t="shared" si="1"/>
        <v>0.81355932203389836</v>
      </c>
      <c r="H52" s="53" t="str">
        <f t="shared" si="2"/>
        <v>C</v>
      </c>
    </row>
    <row r="53" spans="2:8" x14ac:dyDescent="0.3">
      <c r="B53" s="53" t="s">
        <v>138</v>
      </c>
      <c r="C53" s="53">
        <v>4</v>
      </c>
      <c r="D53" s="53">
        <f t="shared" si="4"/>
        <v>4867</v>
      </c>
      <c r="E53" s="54">
        <f t="shared" si="0"/>
        <v>0.99499131145865272</v>
      </c>
      <c r="F53" s="53">
        <f t="shared" si="3"/>
        <v>49</v>
      </c>
      <c r="G53" s="54">
        <f t="shared" si="1"/>
        <v>0.83050847457627119</v>
      </c>
      <c r="H53" s="53" t="str">
        <f t="shared" si="2"/>
        <v>C</v>
      </c>
    </row>
    <row r="54" spans="2:8" x14ac:dyDescent="0.3">
      <c r="B54" s="53" t="s">
        <v>94</v>
      </c>
      <c r="C54" s="53">
        <v>4</v>
      </c>
      <c r="D54" s="53">
        <f t="shared" si="4"/>
        <v>4871</v>
      </c>
      <c r="E54" s="54">
        <f t="shared" si="0"/>
        <v>0.99580905652662788</v>
      </c>
      <c r="F54" s="53">
        <f t="shared" si="3"/>
        <v>50</v>
      </c>
      <c r="G54" s="54">
        <f t="shared" si="1"/>
        <v>0.84745762711864403</v>
      </c>
      <c r="H54" s="53" t="str">
        <f t="shared" si="2"/>
        <v>C</v>
      </c>
    </row>
    <row r="55" spans="2:8" x14ac:dyDescent="0.3">
      <c r="B55" s="53" t="s">
        <v>140</v>
      </c>
      <c r="C55" s="53">
        <v>4</v>
      </c>
      <c r="D55" s="53">
        <f t="shared" si="4"/>
        <v>4875</v>
      </c>
      <c r="E55" s="54">
        <f t="shared" si="0"/>
        <v>0.99662680159460293</v>
      </c>
      <c r="F55" s="53">
        <f t="shared" si="3"/>
        <v>51</v>
      </c>
      <c r="G55" s="54">
        <f t="shared" si="1"/>
        <v>0.86440677966101698</v>
      </c>
      <c r="H55" s="53" t="str">
        <f t="shared" si="2"/>
        <v>C</v>
      </c>
    </row>
    <row r="56" spans="2:8" x14ac:dyDescent="0.3">
      <c r="B56" s="53" t="s">
        <v>120</v>
      </c>
      <c r="C56" s="53">
        <v>3.5</v>
      </c>
      <c r="D56" s="53">
        <f t="shared" si="4"/>
        <v>4878.5</v>
      </c>
      <c r="E56" s="54">
        <f t="shared" si="0"/>
        <v>0.99734232852908111</v>
      </c>
      <c r="F56" s="53">
        <f t="shared" si="3"/>
        <v>52</v>
      </c>
      <c r="G56" s="54">
        <f t="shared" si="1"/>
        <v>0.88135593220338981</v>
      </c>
      <c r="H56" s="53" t="str">
        <f t="shared" si="2"/>
        <v>C</v>
      </c>
    </row>
    <row r="57" spans="2:8" x14ac:dyDescent="0.3">
      <c r="B57" s="53" t="s">
        <v>64</v>
      </c>
      <c r="C57" s="53">
        <v>3</v>
      </c>
      <c r="D57" s="53">
        <f t="shared" si="4"/>
        <v>4881.5</v>
      </c>
      <c r="E57" s="54">
        <f t="shared" si="0"/>
        <v>0.99795563733006232</v>
      </c>
      <c r="F57" s="53">
        <f t="shared" si="3"/>
        <v>53</v>
      </c>
      <c r="G57" s="54">
        <f t="shared" si="1"/>
        <v>0.89830508474576276</v>
      </c>
      <c r="H57" s="53" t="str">
        <f t="shared" si="2"/>
        <v>C</v>
      </c>
    </row>
    <row r="58" spans="2:8" x14ac:dyDescent="0.3">
      <c r="B58" s="53" t="s">
        <v>129</v>
      </c>
      <c r="C58" s="53">
        <v>3</v>
      </c>
      <c r="D58" s="53">
        <f t="shared" si="4"/>
        <v>4884.5</v>
      </c>
      <c r="E58" s="54">
        <f t="shared" si="0"/>
        <v>0.99856894613104363</v>
      </c>
      <c r="F58" s="53">
        <f t="shared" si="3"/>
        <v>54</v>
      </c>
      <c r="G58" s="54">
        <f t="shared" si="1"/>
        <v>0.9152542372881356</v>
      </c>
      <c r="H58" s="53" t="str">
        <f t="shared" si="2"/>
        <v>C</v>
      </c>
    </row>
    <row r="59" spans="2:8" x14ac:dyDescent="0.3">
      <c r="B59" s="53" t="s">
        <v>30</v>
      </c>
      <c r="C59" s="53">
        <v>3</v>
      </c>
      <c r="D59" s="53">
        <f t="shared" si="4"/>
        <v>4887.5</v>
      </c>
      <c r="E59" s="54">
        <f t="shared" si="0"/>
        <v>0.99918225493202495</v>
      </c>
      <c r="F59" s="53">
        <f t="shared" si="3"/>
        <v>55</v>
      </c>
      <c r="G59" s="54">
        <f t="shared" si="1"/>
        <v>0.93220338983050843</v>
      </c>
      <c r="H59" s="53" t="str">
        <f t="shared" si="2"/>
        <v>C</v>
      </c>
    </row>
    <row r="60" spans="2:8" x14ac:dyDescent="0.3">
      <c r="B60" s="53" t="s">
        <v>39</v>
      </c>
      <c r="C60" s="53">
        <v>2</v>
      </c>
      <c r="D60" s="53">
        <f t="shared" si="4"/>
        <v>4889.5</v>
      </c>
      <c r="E60" s="54">
        <f t="shared" si="0"/>
        <v>0.99959112746601242</v>
      </c>
      <c r="F60" s="53">
        <f t="shared" si="3"/>
        <v>56</v>
      </c>
      <c r="G60" s="54">
        <f t="shared" si="1"/>
        <v>0.94915254237288138</v>
      </c>
      <c r="H60" s="53" t="str">
        <f t="shared" si="2"/>
        <v>C</v>
      </c>
    </row>
    <row r="61" spans="2:8" x14ac:dyDescent="0.3">
      <c r="B61" s="53" t="s">
        <v>150</v>
      </c>
      <c r="C61" s="53">
        <v>2</v>
      </c>
      <c r="D61" s="53">
        <f t="shared" si="4"/>
        <v>4891.5</v>
      </c>
      <c r="E61" s="54">
        <f t="shared" si="0"/>
        <v>1</v>
      </c>
      <c r="F61" s="53">
        <f t="shared" si="3"/>
        <v>57</v>
      </c>
      <c r="G61" s="54">
        <f t="shared" si="1"/>
        <v>0.96610169491525422</v>
      </c>
      <c r="H61" s="53" t="str">
        <f t="shared" si="2"/>
        <v>C</v>
      </c>
    </row>
    <row r="62" spans="2:8" x14ac:dyDescent="0.3">
      <c r="B62" s="53" t="s">
        <v>157</v>
      </c>
      <c r="C62" s="53">
        <v>2</v>
      </c>
      <c r="D62" s="53">
        <f t="shared" si="4"/>
        <v>4893.5</v>
      </c>
      <c r="E62" s="54">
        <f t="shared" si="0"/>
        <v>1.0004088725339875</v>
      </c>
      <c r="F62" s="53">
        <f t="shared" si="3"/>
        <v>58</v>
      </c>
      <c r="G62" s="54">
        <f t="shared" si="1"/>
        <v>0.98305084745762716</v>
      </c>
      <c r="H62" s="53" t="str">
        <f t="shared" si="2"/>
        <v>C</v>
      </c>
    </row>
    <row r="63" spans="2:8" x14ac:dyDescent="0.3">
      <c r="B63" s="53" t="s">
        <v>74</v>
      </c>
      <c r="C63" s="53">
        <v>1</v>
      </c>
      <c r="D63" s="53">
        <f t="shared" si="4"/>
        <v>4894.5</v>
      </c>
      <c r="E63" s="54">
        <f t="shared" si="0"/>
        <v>1.0006133088009812</v>
      </c>
      <c r="F63" s="53">
        <f t="shared" si="3"/>
        <v>59</v>
      </c>
      <c r="G63" s="54">
        <f t="shared" si="1"/>
        <v>1</v>
      </c>
      <c r="H63" s="53" t="str">
        <f t="shared" si="2"/>
        <v>C</v>
      </c>
    </row>
    <row r="64" spans="2:8" x14ac:dyDescent="0.3">
      <c r="B64" s="13" t="s">
        <v>479</v>
      </c>
      <c r="C64" s="13">
        <f>SUM(C5:C63)</f>
        <v>4894.5</v>
      </c>
      <c r="D64" s="13"/>
      <c r="E64" s="55">
        <f>SUM(E5:E63)</f>
        <v>53.345701727486457</v>
      </c>
      <c r="F64" s="13"/>
      <c r="G64" s="13"/>
      <c r="H64" s="13"/>
    </row>
  </sheetData>
  <autoFilter ref="B4:C63" xr:uid="{7E02EE24-CB67-4FFE-A7C1-5CBAE1D3BFEC}">
    <sortState xmlns:xlrd2="http://schemas.microsoft.com/office/spreadsheetml/2017/richdata2" ref="B5:C63">
      <sortCondition descending="1" ref="C5:C63"/>
    </sortState>
  </autoFilter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BA0C-5962-46B8-B9DF-87BEA90C2CA5}">
  <dimension ref="B2:O63"/>
  <sheetViews>
    <sheetView topLeftCell="A4" zoomScale="45" zoomScaleNormal="85" workbookViewId="0">
      <selection activeCell="P59" sqref="P59"/>
    </sheetView>
  </sheetViews>
  <sheetFormatPr baseColWidth="10" defaultRowHeight="14.4" x14ac:dyDescent="0.3"/>
  <cols>
    <col min="2" max="2" width="13.44140625" customWidth="1"/>
    <col min="3" max="3" width="17.109375" customWidth="1"/>
    <col min="4" max="4" width="27.33203125" customWidth="1"/>
    <col min="5" max="5" width="22.21875" customWidth="1"/>
    <col min="6" max="6" width="26.21875" customWidth="1"/>
    <col min="7" max="7" width="17.44140625" customWidth="1"/>
    <col min="10" max="10" width="13.44140625" customWidth="1"/>
    <col min="11" max="11" width="17.109375" customWidth="1"/>
    <col min="12" max="12" width="53" customWidth="1"/>
    <col min="13" max="13" width="46.33203125" customWidth="1"/>
    <col min="14" max="14" width="22.21875" customWidth="1"/>
    <col min="15" max="15" width="20.77734375" customWidth="1"/>
  </cols>
  <sheetData>
    <row r="2" spans="2:15" x14ac:dyDescent="0.3">
      <c r="B2" s="92"/>
      <c r="C2" s="92"/>
      <c r="D2" s="92"/>
      <c r="E2" s="103" t="s">
        <v>205</v>
      </c>
      <c r="F2" s="104"/>
      <c r="G2" s="104"/>
      <c r="H2" s="104"/>
      <c r="I2" s="104"/>
      <c r="J2" s="104"/>
      <c r="K2" s="104"/>
      <c r="L2" s="94" t="s">
        <v>195</v>
      </c>
      <c r="M2" s="93" t="s">
        <v>478</v>
      </c>
    </row>
    <row r="3" spans="2:15" ht="9.4499999999999993" customHeight="1" x14ac:dyDescent="0.3">
      <c r="B3" s="92"/>
      <c r="C3" s="92"/>
      <c r="D3" s="92"/>
      <c r="E3" s="104"/>
      <c r="F3" s="104"/>
      <c r="G3" s="104"/>
      <c r="H3" s="104"/>
      <c r="I3" s="104"/>
      <c r="J3" s="104"/>
      <c r="K3" s="104"/>
      <c r="L3" s="95"/>
      <c r="M3" s="89"/>
    </row>
    <row r="4" spans="2:15" ht="22.05" customHeight="1" x14ac:dyDescent="0.3">
      <c r="B4" s="92"/>
      <c r="C4" s="92"/>
      <c r="D4" s="92"/>
      <c r="E4" s="101" t="s">
        <v>477</v>
      </c>
      <c r="F4" s="102"/>
      <c r="G4" s="102"/>
      <c r="H4" s="102"/>
      <c r="I4" s="102"/>
      <c r="J4" s="102"/>
      <c r="K4" s="102"/>
      <c r="L4" s="95"/>
      <c r="M4" s="90"/>
    </row>
    <row r="5" spans="2:15" x14ac:dyDescent="0.3">
      <c r="B5" s="109" t="s">
        <v>196</v>
      </c>
      <c r="C5" s="97" t="s">
        <v>381</v>
      </c>
      <c r="D5" s="109" t="s">
        <v>194</v>
      </c>
      <c r="E5" s="111" t="s">
        <v>197</v>
      </c>
      <c r="F5" s="109" t="s">
        <v>198</v>
      </c>
      <c r="G5" s="107" t="s">
        <v>199</v>
      </c>
      <c r="H5" s="105" t="s">
        <v>204</v>
      </c>
      <c r="I5" s="106"/>
      <c r="J5" s="106"/>
      <c r="K5" s="106"/>
      <c r="L5" s="95"/>
      <c r="M5" s="97" t="s">
        <v>386</v>
      </c>
      <c r="N5" s="97" t="s">
        <v>387</v>
      </c>
      <c r="O5" s="99"/>
    </row>
    <row r="6" spans="2:15" x14ac:dyDescent="0.3">
      <c r="B6" s="110"/>
      <c r="C6" s="98"/>
      <c r="D6" s="110"/>
      <c r="E6" s="112"/>
      <c r="F6" s="110"/>
      <c r="G6" s="108"/>
      <c r="H6" s="50" t="s">
        <v>200</v>
      </c>
      <c r="I6" s="50" t="s">
        <v>201</v>
      </c>
      <c r="J6" s="50" t="s">
        <v>202</v>
      </c>
      <c r="K6" s="50" t="s">
        <v>203</v>
      </c>
      <c r="L6" s="96"/>
      <c r="M6" s="98"/>
      <c r="N6" s="98"/>
      <c r="O6" s="99"/>
    </row>
    <row r="7" spans="2:15" ht="67.95" customHeight="1" x14ac:dyDescent="0.3">
      <c r="B7" s="87" t="s">
        <v>206</v>
      </c>
      <c r="C7" s="92"/>
      <c r="D7" s="86" t="s">
        <v>213</v>
      </c>
      <c r="E7" s="87" t="s">
        <v>208</v>
      </c>
      <c r="F7" s="87" t="s">
        <v>209</v>
      </c>
      <c r="G7" s="74" t="s">
        <v>215</v>
      </c>
      <c r="H7" s="87">
        <v>1</v>
      </c>
      <c r="I7" s="87">
        <v>1</v>
      </c>
      <c r="J7" s="87">
        <v>1</v>
      </c>
      <c r="K7" s="87">
        <f>H7*I7*J7</f>
        <v>1</v>
      </c>
      <c r="L7" s="74" t="s">
        <v>389</v>
      </c>
      <c r="M7" s="65" t="s">
        <v>390</v>
      </c>
      <c r="N7" s="65" t="s">
        <v>388</v>
      </c>
      <c r="O7" s="100"/>
    </row>
    <row r="8" spans="2:15" ht="28.8" x14ac:dyDescent="0.3">
      <c r="B8" s="87"/>
      <c r="C8" s="92"/>
      <c r="D8" s="86"/>
      <c r="E8" s="87"/>
      <c r="F8" s="87"/>
      <c r="G8" s="74" t="s">
        <v>216</v>
      </c>
      <c r="H8" s="87"/>
      <c r="I8" s="87"/>
      <c r="J8" s="87"/>
      <c r="K8" s="87"/>
      <c r="L8" s="74" t="s">
        <v>391</v>
      </c>
      <c r="M8" s="65" t="s">
        <v>392</v>
      </c>
      <c r="N8" s="75" t="s">
        <v>669</v>
      </c>
      <c r="O8" s="100"/>
    </row>
    <row r="9" spans="2:15" ht="58.05" customHeight="1" x14ac:dyDescent="0.3">
      <c r="B9" s="87"/>
      <c r="C9" s="92"/>
      <c r="D9" s="86"/>
      <c r="E9" s="87"/>
      <c r="F9" s="76" t="s">
        <v>210</v>
      </c>
      <c r="G9" s="74" t="s">
        <v>217</v>
      </c>
      <c r="H9" s="87"/>
      <c r="I9" s="87"/>
      <c r="J9" s="87"/>
      <c r="K9" s="87"/>
      <c r="L9" s="86" t="s">
        <v>393</v>
      </c>
      <c r="M9" s="86" t="s">
        <v>394</v>
      </c>
      <c r="N9" s="86" t="s">
        <v>667</v>
      </c>
      <c r="O9" s="100"/>
    </row>
    <row r="10" spans="2:15" ht="28.8" x14ac:dyDescent="0.3">
      <c r="B10" s="87"/>
      <c r="C10" s="92"/>
      <c r="D10" s="86"/>
      <c r="E10" s="87"/>
      <c r="F10" s="13" t="s">
        <v>211</v>
      </c>
      <c r="G10" s="74" t="s">
        <v>218</v>
      </c>
      <c r="H10" s="87"/>
      <c r="I10" s="87"/>
      <c r="J10" s="87"/>
      <c r="K10" s="87"/>
      <c r="L10" s="86"/>
      <c r="M10" s="86"/>
      <c r="N10" s="87"/>
      <c r="O10" s="100"/>
    </row>
    <row r="11" spans="2:15" ht="28.8" x14ac:dyDescent="0.3">
      <c r="B11" s="87"/>
      <c r="C11" s="92"/>
      <c r="D11" s="86"/>
      <c r="E11" s="92" t="s">
        <v>207</v>
      </c>
      <c r="F11" s="13" t="s">
        <v>212</v>
      </c>
      <c r="G11" s="74" t="s">
        <v>219</v>
      </c>
      <c r="H11" s="87"/>
      <c r="I11" s="87"/>
      <c r="J11" s="87"/>
      <c r="K11" s="87"/>
      <c r="L11" s="74" t="s">
        <v>395</v>
      </c>
      <c r="M11" s="74" t="s">
        <v>396</v>
      </c>
      <c r="N11" s="65" t="s">
        <v>667</v>
      </c>
      <c r="O11" s="100"/>
    </row>
    <row r="12" spans="2:15" ht="43.2" x14ac:dyDescent="0.3">
      <c r="B12" s="87"/>
      <c r="C12" s="92"/>
      <c r="D12" s="86"/>
      <c r="E12" s="92"/>
      <c r="F12" s="74" t="s">
        <v>214</v>
      </c>
      <c r="G12" s="65" t="s">
        <v>220</v>
      </c>
      <c r="H12" s="87"/>
      <c r="I12" s="87"/>
      <c r="J12" s="87"/>
      <c r="K12" s="87"/>
      <c r="L12" s="74" t="s">
        <v>397</v>
      </c>
      <c r="M12" s="75" t="s">
        <v>398</v>
      </c>
      <c r="N12" s="65" t="s">
        <v>388</v>
      </c>
      <c r="O12" s="100"/>
    </row>
    <row r="13" spans="2:15" ht="87" customHeight="1" x14ac:dyDescent="0.3">
      <c r="B13" s="86" t="s">
        <v>246</v>
      </c>
      <c r="C13" s="92"/>
      <c r="D13" s="86" t="s">
        <v>248</v>
      </c>
      <c r="E13" s="73" t="s">
        <v>231</v>
      </c>
      <c r="F13" s="66" t="s">
        <v>230</v>
      </c>
      <c r="G13" s="65" t="s">
        <v>220</v>
      </c>
      <c r="H13" s="87">
        <v>3</v>
      </c>
      <c r="I13" s="87">
        <v>3</v>
      </c>
      <c r="J13" s="87">
        <v>3</v>
      </c>
      <c r="K13" s="87">
        <v>18</v>
      </c>
      <c r="L13" s="65" t="s">
        <v>399</v>
      </c>
      <c r="M13" s="65" t="s">
        <v>400</v>
      </c>
      <c r="N13" s="65" t="s">
        <v>670</v>
      </c>
      <c r="O13" s="100"/>
    </row>
    <row r="14" spans="2:15" ht="43.2" x14ac:dyDescent="0.3">
      <c r="B14" s="86"/>
      <c r="C14" s="92"/>
      <c r="D14" s="86"/>
      <c r="E14" s="73" t="s">
        <v>222</v>
      </c>
      <c r="F14" s="74" t="s">
        <v>226</v>
      </c>
      <c r="G14" s="74" t="s">
        <v>227</v>
      </c>
      <c r="H14" s="87"/>
      <c r="I14" s="87"/>
      <c r="J14" s="87"/>
      <c r="K14" s="87"/>
      <c r="L14" s="86" t="s">
        <v>401</v>
      </c>
      <c r="M14" s="86" t="s">
        <v>402</v>
      </c>
      <c r="N14" s="86" t="s">
        <v>388</v>
      </c>
      <c r="O14" s="100"/>
    </row>
    <row r="15" spans="2:15" ht="58.05" customHeight="1" x14ac:dyDescent="0.3">
      <c r="B15" s="86" t="s">
        <v>247</v>
      </c>
      <c r="C15" s="92"/>
      <c r="D15" s="86" t="s">
        <v>249</v>
      </c>
      <c r="E15" s="13" t="s">
        <v>223</v>
      </c>
      <c r="F15" s="74" t="s">
        <v>225</v>
      </c>
      <c r="G15" s="74" t="s">
        <v>232</v>
      </c>
      <c r="H15" s="87">
        <v>4</v>
      </c>
      <c r="I15" s="87">
        <v>3</v>
      </c>
      <c r="J15" s="87">
        <v>2</v>
      </c>
      <c r="K15" s="87">
        <v>24</v>
      </c>
      <c r="L15" s="86"/>
      <c r="M15" s="86"/>
      <c r="N15" s="87"/>
      <c r="O15" s="100"/>
    </row>
    <row r="16" spans="2:15" ht="28.8" x14ac:dyDescent="0.3">
      <c r="B16" s="86"/>
      <c r="C16" s="92"/>
      <c r="D16" s="86"/>
      <c r="E16" s="13" t="s">
        <v>224</v>
      </c>
      <c r="F16" s="74" t="s">
        <v>228</v>
      </c>
      <c r="G16" s="74" t="s">
        <v>229</v>
      </c>
      <c r="H16" s="87"/>
      <c r="I16" s="87"/>
      <c r="J16" s="87"/>
      <c r="K16" s="87"/>
      <c r="L16" s="77" t="s">
        <v>403</v>
      </c>
      <c r="M16" s="65" t="s">
        <v>404</v>
      </c>
      <c r="N16" s="66" t="s">
        <v>667</v>
      </c>
      <c r="O16" s="100"/>
    </row>
    <row r="17" spans="2:14" ht="72.45" customHeight="1" x14ac:dyDescent="0.3">
      <c r="B17" s="86" t="s">
        <v>233</v>
      </c>
      <c r="C17" s="92"/>
      <c r="D17" s="86" t="s">
        <v>234</v>
      </c>
      <c r="E17" s="65" t="s">
        <v>235</v>
      </c>
      <c r="F17" s="65" t="s">
        <v>236</v>
      </c>
      <c r="G17" s="65" t="s">
        <v>237</v>
      </c>
      <c r="H17" s="87">
        <v>3</v>
      </c>
      <c r="I17" s="87">
        <v>2</v>
      </c>
      <c r="J17" s="87">
        <v>3</v>
      </c>
      <c r="K17" s="87">
        <v>18</v>
      </c>
      <c r="L17" s="78" t="s">
        <v>405</v>
      </c>
      <c r="M17" s="74" t="s">
        <v>406</v>
      </c>
      <c r="N17" s="86" t="s">
        <v>388</v>
      </c>
    </row>
    <row r="18" spans="2:14" ht="72" x14ac:dyDescent="0.3">
      <c r="B18" s="86"/>
      <c r="C18" s="92"/>
      <c r="D18" s="86"/>
      <c r="E18" s="65" t="s">
        <v>238</v>
      </c>
      <c r="F18" s="75" t="s">
        <v>239</v>
      </c>
      <c r="G18" s="74" t="s">
        <v>240</v>
      </c>
      <c r="H18" s="87"/>
      <c r="I18" s="87"/>
      <c r="J18" s="87"/>
      <c r="K18" s="87"/>
      <c r="L18" s="74" t="s">
        <v>407</v>
      </c>
      <c r="M18" s="74" t="s">
        <v>408</v>
      </c>
      <c r="N18" s="86"/>
    </row>
    <row r="19" spans="2:14" ht="57.6" x14ac:dyDescent="0.3">
      <c r="B19" s="86"/>
      <c r="C19" s="92"/>
      <c r="D19" s="86"/>
      <c r="E19" s="65" t="s">
        <v>241</v>
      </c>
      <c r="F19" s="74" t="s">
        <v>243</v>
      </c>
      <c r="G19" s="65" t="s">
        <v>242</v>
      </c>
      <c r="H19" s="87"/>
      <c r="I19" s="87"/>
      <c r="J19" s="87"/>
      <c r="K19" s="87"/>
      <c r="L19" s="74" t="s">
        <v>409</v>
      </c>
      <c r="M19" s="74" t="s">
        <v>410</v>
      </c>
      <c r="N19" s="86" t="s">
        <v>668</v>
      </c>
    </row>
    <row r="20" spans="2:14" ht="28.8" x14ac:dyDescent="0.3">
      <c r="B20" s="86"/>
      <c r="C20" s="92"/>
      <c r="D20" s="86"/>
      <c r="E20" s="75" t="s">
        <v>224</v>
      </c>
      <c r="F20" s="74" t="s">
        <v>244</v>
      </c>
      <c r="G20" s="74" t="s">
        <v>245</v>
      </c>
      <c r="H20" s="87"/>
      <c r="I20" s="87"/>
      <c r="J20" s="87"/>
      <c r="K20" s="87"/>
      <c r="L20" s="13" t="s">
        <v>411</v>
      </c>
      <c r="M20" s="74" t="s">
        <v>412</v>
      </c>
      <c r="N20" s="86"/>
    </row>
    <row r="21" spans="2:14" ht="43.5" customHeight="1" x14ac:dyDescent="0.3">
      <c r="B21" s="87" t="s">
        <v>250</v>
      </c>
      <c r="C21" s="92"/>
      <c r="D21" s="86" t="s">
        <v>251</v>
      </c>
      <c r="E21" s="86" t="s">
        <v>252</v>
      </c>
      <c r="F21" s="74" t="s">
        <v>212</v>
      </c>
      <c r="G21" s="74" t="s">
        <v>253</v>
      </c>
      <c r="H21" s="87">
        <v>2</v>
      </c>
      <c r="I21" s="87">
        <v>2</v>
      </c>
      <c r="J21" s="87">
        <v>2</v>
      </c>
      <c r="K21" s="87">
        <v>8</v>
      </c>
      <c r="L21" s="74" t="s">
        <v>413</v>
      </c>
      <c r="M21" s="75" t="s">
        <v>414</v>
      </c>
      <c r="N21" s="86" t="s">
        <v>667</v>
      </c>
    </row>
    <row r="22" spans="2:14" ht="43.2" x14ac:dyDescent="0.3">
      <c r="B22" s="87"/>
      <c r="C22" s="92"/>
      <c r="D22" s="86"/>
      <c r="E22" s="86"/>
      <c r="F22" s="74" t="s">
        <v>211</v>
      </c>
      <c r="G22" s="74" t="s">
        <v>254</v>
      </c>
      <c r="H22" s="87"/>
      <c r="I22" s="87"/>
      <c r="J22" s="87"/>
      <c r="K22" s="87"/>
      <c r="L22" s="74" t="s">
        <v>415</v>
      </c>
      <c r="M22" s="65" t="s">
        <v>416</v>
      </c>
      <c r="N22" s="86"/>
    </row>
    <row r="23" spans="2:14" ht="43.2" x14ac:dyDescent="0.3">
      <c r="B23" s="86" t="s">
        <v>256</v>
      </c>
      <c r="C23" s="92"/>
      <c r="D23" s="86" t="s">
        <v>421</v>
      </c>
      <c r="E23" s="75" t="s">
        <v>257</v>
      </c>
      <c r="F23" s="65" t="s">
        <v>258</v>
      </c>
      <c r="G23" s="74" t="s">
        <v>259</v>
      </c>
      <c r="H23" s="87">
        <v>1</v>
      </c>
      <c r="I23" s="87">
        <v>3</v>
      </c>
      <c r="J23" s="87">
        <v>1</v>
      </c>
      <c r="K23" s="87">
        <v>3</v>
      </c>
      <c r="L23" s="74" t="s">
        <v>422</v>
      </c>
      <c r="M23" s="65" t="s">
        <v>423</v>
      </c>
      <c r="N23" s="86" t="s">
        <v>671</v>
      </c>
    </row>
    <row r="24" spans="2:14" ht="57.6" x14ac:dyDescent="0.3">
      <c r="B24" s="86"/>
      <c r="C24" s="92"/>
      <c r="D24" s="86"/>
      <c r="E24" s="87" t="s">
        <v>417</v>
      </c>
      <c r="F24" s="86" t="s">
        <v>418</v>
      </c>
      <c r="G24" s="74" t="s">
        <v>420</v>
      </c>
      <c r="H24" s="87"/>
      <c r="I24" s="87"/>
      <c r="J24" s="87"/>
      <c r="K24" s="87"/>
      <c r="L24" s="86" t="s">
        <v>424</v>
      </c>
      <c r="M24" s="88" t="s">
        <v>425</v>
      </c>
      <c r="N24" s="87"/>
    </row>
    <row r="25" spans="2:14" ht="28.8" x14ac:dyDescent="0.3">
      <c r="B25" s="86"/>
      <c r="C25" s="92"/>
      <c r="D25" s="86"/>
      <c r="E25" s="87"/>
      <c r="F25" s="86"/>
      <c r="G25" s="74" t="s">
        <v>419</v>
      </c>
      <c r="H25" s="87"/>
      <c r="I25" s="87"/>
      <c r="J25" s="87"/>
      <c r="K25" s="87"/>
      <c r="L25" s="86"/>
      <c r="M25" s="90"/>
      <c r="N25" s="87"/>
    </row>
    <row r="26" spans="2:14" ht="58.05" customHeight="1" x14ac:dyDescent="0.3">
      <c r="B26" s="87" t="s">
        <v>255</v>
      </c>
      <c r="C26" s="92"/>
      <c r="D26" s="86" t="s">
        <v>260</v>
      </c>
      <c r="E26" s="65" t="s">
        <v>261</v>
      </c>
      <c r="F26" s="65" t="s">
        <v>262</v>
      </c>
      <c r="G26" s="65" t="s">
        <v>263</v>
      </c>
      <c r="H26" s="87">
        <v>2</v>
      </c>
      <c r="I26" s="87">
        <v>2</v>
      </c>
      <c r="J26" s="87">
        <v>2</v>
      </c>
      <c r="K26" s="87">
        <v>8</v>
      </c>
      <c r="L26" s="75" t="s">
        <v>426</v>
      </c>
      <c r="M26" s="75" t="s">
        <v>402</v>
      </c>
      <c r="N26" s="66" t="s">
        <v>388</v>
      </c>
    </row>
    <row r="27" spans="2:14" ht="57.6" x14ac:dyDescent="0.3">
      <c r="B27" s="87"/>
      <c r="C27" s="92"/>
      <c r="D27" s="86"/>
      <c r="E27" s="75" t="s">
        <v>264</v>
      </c>
      <c r="F27" s="65" t="s">
        <v>265</v>
      </c>
      <c r="G27" s="65" t="s">
        <v>266</v>
      </c>
      <c r="H27" s="87"/>
      <c r="I27" s="87"/>
      <c r="J27" s="87"/>
      <c r="K27" s="87"/>
      <c r="L27" s="86" t="s">
        <v>427</v>
      </c>
      <c r="M27" s="86" t="s">
        <v>428</v>
      </c>
      <c r="N27" s="86" t="s">
        <v>667</v>
      </c>
    </row>
    <row r="28" spans="2:14" ht="57.6" x14ac:dyDescent="0.3">
      <c r="B28" s="87"/>
      <c r="C28" s="92"/>
      <c r="D28" s="86"/>
      <c r="E28" s="75" t="s">
        <v>267</v>
      </c>
      <c r="F28" s="65" t="s">
        <v>268</v>
      </c>
      <c r="G28" s="74" t="s">
        <v>269</v>
      </c>
      <c r="H28" s="87"/>
      <c r="I28" s="87"/>
      <c r="J28" s="87"/>
      <c r="K28" s="87"/>
      <c r="L28" s="86"/>
      <c r="M28" s="86"/>
      <c r="N28" s="87"/>
    </row>
    <row r="29" spans="2:14" ht="72" x14ac:dyDescent="0.3">
      <c r="B29" s="66" t="s">
        <v>270</v>
      </c>
      <c r="C29" s="13"/>
      <c r="D29" s="65" t="s">
        <v>274</v>
      </c>
      <c r="E29" s="75" t="s">
        <v>271</v>
      </c>
      <c r="F29" s="65" t="s">
        <v>273</v>
      </c>
      <c r="G29" s="65" t="s">
        <v>272</v>
      </c>
      <c r="H29" s="73">
        <v>3</v>
      </c>
      <c r="I29" s="73">
        <v>2</v>
      </c>
      <c r="J29" s="73">
        <v>2</v>
      </c>
      <c r="K29" s="73">
        <v>12</v>
      </c>
      <c r="L29" s="66" t="s">
        <v>429</v>
      </c>
      <c r="M29" s="65" t="s">
        <v>430</v>
      </c>
      <c r="N29" s="66" t="s">
        <v>668</v>
      </c>
    </row>
    <row r="30" spans="2:14" ht="87" customHeight="1" x14ac:dyDescent="0.3">
      <c r="B30" s="86" t="s">
        <v>275</v>
      </c>
      <c r="C30" s="92"/>
      <c r="D30" s="86" t="s">
        <v>276</v>
      </c>
      <c r="E30" s="86" t="s">
        <v>277</v>
      </c>
      <c r="F30" s="65" t="s">
        <v>278</v>
      </c>
      <c r="G30" s="86" t="s">
        <v>280</v>
      </c>
      <c r="H30" s="87">
        <v>1</v>
      </c>
      <c r="I30" s="87">
        <v>2</v>
      </c>
      <c r="J30" s="87">
        <v>1</v>
      </c>
      <c r="K30" s="87">
        <v>2</v>
      </c>
      <c r="L30" s="65" t="s">
        <v>431</v>
      </c>
      <c r="M30" s="75" t="s">
        <v>433</v>
      </c>
      <c r="N30" s="75" t="s">
        <v>669</v>
      </c>
    </row>
    <row r="31" spans="2:14" ht="57.6" x14ac:dyDescent="0.3">
      <c r="B31" s="86"/>
      <c r="C31" s="92"/>
      <c r="D31" s="86"/>
      <c r="E31" s="86"/>
      <c r="F31" s="65" t="s">
        <v>279</v>
      </c>
      <c r="G31" s="87"/>
      <c r="H31" s="87"/>
      <c r="I31" s="87"/>
      <c r="J31" s="87"/>
      <c r="K31" s="87"/>
      <c r="L31" s="74" t="s">
        <v>432</v>
      </c>
      <c r="M31" s="75" t="s">
        <v>434</v>
      </c>
      <c r="N31" s="66" t="s">
        <v>388</v>
      </c>
    </row>
    <row r="32" spans="2:14" ht="43.2" x14ac:dyDescent="0.3">
      <c r="B32" s="86"/>
      <c r="C32" s="92"/>
      <c r="D32" s="86"/>
      <c r="E32" s="13" t="s">
        <v>281</v>
      </c>
      <c r="F32" s="13" t="s">
        <v>282</v>
      </c>
      <c r="G32" s="74" t="s">
        <v>283</v>
      </c>
      <c r="H32" s="87"/>
      <c r="I32" s="87"/>
      <c r="J32" s="87"/>
      <c r="K32" s="87"/>
      <c r="L32" s="74" t="s">
        <v>435</v>
      </c>
      <c r="M32" s="75" t="s">
        <v>436</v>
      </c>
      <c r="N32" s="66" t="s">
        <v>672</v>
      </c>
    </row>
    <row r="33" spans="2:14" ht="87" customHeight="1" x14ac:dyDescent="0.3">
      <c r="B33" s="87" t="s">
        <v>284</v>
      </c>
      <c r="C33" s="92"/>
      <c r="D33" s="86" t="s">
        <v>285</v>
      </c>
      <c r="E33" s="87" t="s">
        <v>267</v>
      </c>
      <c r="F33" s="87" t="s">
        <v>286</v>
      </c>
      <c r="G33" s="65" t="s">
        <v>287</v>
      </c>
      <c r="H33" s="87">
        <v>3</v>
      </c>
      <c r="I33" s="87">
        <v>2</v>
      </c>
      <c r="J33" s="87">
        <v>2</v>
      </c>
      <c r="K33" s="87">
        <v>8</v>
      </c>
      <c r="L33" s="65" t="s">
        <v>437</v>
      </c>
      <c r="M33" s="75" t="s">
        <v>436</v>
      </c>
      <c r="N33" s="66" t="s">
        <v>672</v>
      </c>
    </row>
    <row r="34" spans="2:14" ht="43.2" x14ac:dyDescent="0.3">
      <c r="B34" s="87"/>
      <c r="C34" s="92"/>
      <c r="D34" s="86"/>
      <c r="E34" s="87"/>
      <c r="F34" s="87"/>
      <c r="G34" s="74" t="s">
        <v>288</v>
      </c>
      <c r="H34" s="87"/>
      <c r="I34" s="87"/>
      <c r="J34" s="87"/>
      <c r="K34" s="87"/>
      <c r="L34" s="65" t="s">
        <v>438</v>
      </c>
      <c r="M34" s="65" t="s">
        <v>673</v>
      </c>
      <c r="N34" s="74" t="s">
        <v>668</v>
      </c>
    </row>
    <row r="35" spans="2:14" ht="28.8" x14ac:dyDescent="0.3">
      <c r="B35" s="87"/>
      <c r="C35" s="92"/>
      <c r="D35" s="86"/>
      <c r="E35" s="75" t="s">
        <v>289</v>
      </c>
      <c r="F35" s="66" t="s">
        <v>290</v>
      </c>
      <c r="G35" s="74" t="s">
        <v>291</v>
      </c>
      <c r="H35" s="87"/>
      <c r="I35" s="87"/>
      <c r="J35" s="87"/>
      <c r="K35" s="87"/>
      <c r="L35" s="74" t="s">
        <v>439</v>
      </c>
      <c r="M35" s="75" t="s">
        <v>440</v>
      </c>
      <c r="N35" s="66" t="s">
        <v>672</v>
      </c>
    </row>
    <row r="36" spans="2:14" ht="87" customHeight="1" x14ac:dyDescent="0.3">
      <c r="B36" s="87" t="s">
        <v>292</v>
      </c>
      <c r="C36" s="92"/>
      <c r="D36" s="86" t="s">
        <v>293</v>
      </c>
      <c r="E36" s="73" t="s">
        <v>267</v>
      </c>
      <c r="F36" s="65" t="s">
        <v>294</v>
      </c>
      <c r="G36" s="74" t="s">
        <v>295</v>
      </c>
      <c r="H36" s="87">
        <v>4</v>
      </c>
      <c r="I36" s="87">
        <v>3</v>
      </c>
      <c r="J36" s="87">
        <v>2</v>
      </c>
      <c r="K36" s="87">
        <v>24</v>
      </c>
      <c r="L36" s="65" t="s">
        <v>441</v>
      </c>
      <c r="M36" s="65" t="s">
        <v>445</v>
      </c>
      <c r="N36" s="86" t="s">
        <v>388</v>
      </c>
    </row>
    <row r="37" spans="2:14" ht="57.6" x14ac:dyDescent="0.3">
      <c r="B37" s="87"/>
      <c r="C37" s="92"/>
      <c r="D37" s="86"/>
      <c r="E37" s="73" t="s">
        <v>296</v>
      </c>
      <c r="F37" s="65" t="s">
        <v>297</v>
      </c>
      <c r="G37" s="74" t="s">
        <v>298</v>
      </c>
      <c r="H37" s="87"/>
      <c r="I37" s="87"/>
      <c r="J37" s="87"/>
      <c r="K37" s="87"/>
      <c r="L37" s="74" t="s">
        <v>442</v>
      </c>
      <c r="M37" s="75" t="s">
        <v>443</v>
      </c>
      <c r="N37" s="86"/>
    </row>
    <row r="38" spans="2:14" ht="43.2" x14ac:dyDescent="0.3">
      <c r="B38" s="87" t="s">
        <v>299</v>
      </c>
      <c r="C38" s="92"/>
      <c r="D38" s="86" t="s">
        <v>300</v>
      </c>
      <c r="E38" s="73" t="s">
        <v>301</v>
      </c>
      <c r="F38" s="13" t="s">
        <v>302</v>
      </c>
      <c r="G38" s="74" t="s">
        <v>303</v>
      </c>
      <c r="H38" s="87">
        <v>4</v>
      </c>
      <c r="I38" s="87">
        <v>3</v>
      </c>
      <c r="J38" s="87">
        <v>2</v>
      </c>
      <c r="K38" s="87">
        <v>24</v>
      </c>
      <c r="L38" s="65" t="s">
        <v>444</v>
      </c>
      <c r="M38" s="65" t="s">
        <v>445</v>
      </c>
      <c r="N38" s="66" t="s">
        <v>388</v>
      </c>
    </row>
    <row r="39" spans="2:14" ht="43.2" x14ac:dyDescent="0.3">
      <c r="B39" s="87"/>
      <c r="C39" s="92"/>
      <c r="D39" s="86"/>
      <c r="E39" s="73" t="s">
        <v>304</v>
      </c>
      <c r="F39" s="74" t="s">
        <v>305</v>
      </c>
      <c r="G39" s="77" t="s">
        <v>306</v>
      </c>
      <c r="H39" s="87"/>
      <c r="I39" s="87"/>
      <c r="J39" s="87"/>
      <c r="K39" s="87"/>
      <c r="L39" s="74" t="s">
        <v>446</v>
      </c>
      <c r="M39" s="75" t="s">
        <v>449</v>
      </c>
      <c r="N39" s="66" t="s">
        <v>667</v>
      </c>
    </row>
    <row r="40" spans="2:14" ht="57.6" x14ac:dyDescent="0.3">
      <c r="B40" s="87"/>
      <c r="C40" s="92"/>
      <c r="D40" s="86"/>
      <c r="E40" s="73" t="s">
        <v>307</v>
      </c>
      <c r="F40" s="73" t="s">
        <v>308</v>
      </c>
      <c r="G40" s="74" t="s">
        <v>309</v>
      </c>
      <c r="H40" s="87"/>
      <c r="I40" s="87"/>
      <c r="J40" s="87"/>
      <c r="K40" s="87"/>
      <c r="L40" s="65" t="s">
        <v>447</v>
      </c>
      <c r="M40" s="65" t="s">
        <v>448</v>
      </c>
      <c r="N40" s="66" t="s">
        <v>388</v>
      </c>
    </row>
    <row r="41" spans="2:14" ht="58.05" customHeight="1" x14ac:dyDescent="0.3">
      <c r="B41" s="86" t="s">
        <v>310</v>
      </c>
      <c r="C41" s="92"/>
      <c r="D41" s="86" t="s">
        <v>311</v>
      </c>
      <c r="E41" s="73" t="s">
        <v>307</v>
      </c>
      <c r="F41" s="74" t="s">
        <v>312</v>
      </c>
      <c r="G41" s="74" t="s">
        <v>313</v>
      </c>
      <c r="H41" s="87">
        <v>2</v>
      </c>
      <c r="I41" s="87">
        <v>3</v>
      </c>
      <c r="J41" s="87">
        <v>2</v>
      </c>
      <c r="K41" s="87">
        <v>12</v>
      </c>
      <c r="L41" s="75" t="s">
        <v>447</v>
      </c>
      <c r="M41" s="75" t="s">
        <v>448</v>
      </c>
      <c r="N41" s="66" t="s">
        <v>388</v>
      </c>
    </row>
    <row r="42" spans="2:14" ht="57.6" x14ac:dyDescent="0.3">
      <c r="B42" s="86"/>
      <c r="C42" s="92"/>
      <c r="D42" s="86"/>
      <c r="E42" s="77" t="s">
        <v>314</v>
      </c>
      <c r="F42" s="74" t="s">
        <v>315</v>
      </c>
      <c r="G42" s="74" t="s">
        <v>316</v>
      </c>
      <c r="H42" s="87"/>
      <c r="I42" s="87"/>
      <c r="J42" s="87"/>
      <c r="K42" s="87"/>
      <c r="L42" s="65" t="s">
        <v>450</v>
      </c>
      <c r="M42" s="75" t="s">
        <v>452</v>
      </c>
      <c r="N42" s="66" t="s">
        <v>670</v>
      </c>
    </row>
    <row r="43" spans="2:14" ht="57.6" x14ac:dyDescent="0.3">
      <c r="B43" s="86"/>
      <c r="C43" s="92"/>
      <c r="D43" s="86"/>
      <c r="E43" s="73" t="s">
        <v>277</v>
      </c>
      <c r="F43" s="74" t="s">
        <v>317</v>
      </c>
      <c r="G43" s="74" t="s">
        <v>318</v>
      </c>
      <c r="H43" s="87"/>
      <c r="I43" s="87"/>
      <c r="J43" s="87"/>
      <c r="K43" s="87"/>
      <c r="L43" s="65" t="s">
        <v>451</v>
      </c>
      <c r="M43" s="75" t="s">
        <v>425</v>
      </c>
      <c r="N43" s="66" t="s">
        <v>672</v>
      </c>
    </row>
    <row r="44" spans="2:14" ht="28.8" x14ac:dyDescent="0.3">
      <c r="B44" s="87" t="s">
        <v>319</v>
      </c>
      <c r="C44" s="92"/>
      <c r="D44" s="87" t="s">
        <v>320</v>
      </c>
      <c r="E44" s="74" t="s">
        <v>324</v>
      </c>
      <c r="F44" s="74" t="s">
        <v>322</v>
      </c>
      <c r="G44" s="91" t="s">
        <v>382</v>
      </c>
      <c r="H44" s="87">
        <v>2</v>
      </c>
      <c r="I44" s="87">
        <v>3</v>
      </c>
      <c r="J44" s="87">
        <v>1</v>
      </c>
      <c r="K44" s="87">
        <v>6</v>
      </c>
      <c r="L44" s="86" t="s">
        <v>454</v>
      </c>
      <c r="M44" s="91" t="s">
        <v>453</v>
      </c>
      <c r="N44" s="91" t="s">
        <v>674</v>
      </c>
    </row>
    <row r="45" spans="2:14" ht="47.55" customHeight="1" x14ac:dyDescent="0.3">
      <c r="B45" s="87"/>
      <c r="C45" s="92"/>
      <c r="D45" s="87"/>
      <c r="E45" s="13" t="s">
        <v>267</v>
      </c>
      <c r="F45" s="74" t="s">
        <v>323</v>
      </c>
      <c r="G45" s="91"/>
      <c r="H45" s="87"/>
      <c r="I45" s="87"/>
      <c r="J45" s="87"/>
      <c r="K45" s="87"/>
      <c r="L45" s="86"/>
      <c r="M45" s="91"/>
      <c r="N45" s="92"/>
    </row>
    <row r="46" spans="2:14" ht="55.05" customHeight="1" x14ac:dyDescent="0.3">
      <c r="B46" s="74" t="s">
        <v>325</v>
      </c>
      <c r="C46" s="13"/>
      <c r="D46" s="13" t="s">
        <v>326</v>
      </c>
      <c r="E46" s="86" t="s">
        <v>327</v>
      </c>
      <c r="F46" s="86" t="s">
        <v>328</v>
      </c>
      <c r="G46" s="86" t="s">
        <v>329</v>
      </c>
      <c r="H46" s="88">
        <v>2</v>
      </c>
      <c r="I46" s="88">
        <v>1</v>
      </c>
      <c r="J46" s="88">
        <v>1</v>
      </c>
      <c r="K46" s="88">
        <v>2</v>
      </c>
      <c r="L46" s="87" t="s">
        <v>456</v>
      </c>
      <c r="M46" s="87" t="s">
        <v>455</v>
      </c>
      <c r="N46" s="86" t="s">
        <v>670</v>
      </c>
    </row>
    <row r="47" spans="2:14" ht="60.45" customHeight="1" x14ac:dyDescent="0.3">
      <c r="B47" s="74" t="s">
        <v>331</v>
      </c>
      <c r="C47" s="13"/>
      <c r="D47" s="13" t="s">
        <v>330</v>
      </c>
      <c r="E47" s="86"/>
      <c r="F47" s="86"/>
      <c r="G47" s="86"/>
      <c r="H47" s="90"/>
      <c r="I47" s="90"/>
      <c r="J47" s="90"/>
      <c r="K47" s="90"/>
      <c r="L47" s="87"/>
      <c r="M47" s="87"/>
      <c r="N47" s="87"/>
    </row>
    <row r="48" spans="2:14" ht="57.45" customHeight="1" x14ac:dyDescent="0.3">
      <c r="B48" s="86" t="s">
        <v>332</v>
      </c>
      <c r="C48" s="87"/>
      <c r="D48" s="86" t="s">
        <v>383</v>
      </c>
      <c r="E48" s="73" t="s">
        <v>333</v>
      </c>
      <c r="F48" s="66" t="s">
        <v>334</v>
      </c>
      <c r="G48" s="74" t="s">
        <v>335</v>
      </c>
      <c r="H48" s="88">
        <v>2</v>
      </c>
      <c r="I48" s="88">
        <v>1</v>
      </c>
      <c r="J48" s="88">
        <v>1</v>
      </c>
      <c r="K48" s="88">
        <v>2</v>
      </c>
      <c r="L48" s="65" t="s">
        <v>424</v>
      </c>
      <c r="M48" s="73" t="s">
        <v>425</v>
      </c>
      <c r="N48" s="86" t="s">
        <v>675</v>
      </c>
    </row>
    <row r="49" spans="2:14" ht="55.5" customHeight="1" x14ac:dyDescent="0.3">
      <c r="B49" s="86"/>
      <c r="C49" s="87"/>
      <c r="D49" s="86"/>
      <c r="E49" s="73" t="s">
        <v>289</v>
      </c>
      <c r="F49" s="66" t="s">
        <v>384</v>
      </c>
      <c r="G49" s="65" t="s">
        <v>385</v>
      </c>
      <c r="H49" s="90"/>
      <c r="I49" s="90"/>
      <c r="J49" s="90"/>
      <c r="K49" s="90"/>
      <c r="L49" s="65" t="s">
        <v>458</v>
      </c>
      <c r="M49" s="73" t="s">
        <v>457</v>
      </c>
      <c r="N49" s="86"/>
    </row>
    <row r="50" spans="2:14" ht="72.45" customHeight="1" x14ac:dyDescent="0.3">
      <c r="B50" s="74" t="s">
        <v>336</v>
      </c>
      <c r="C50" s="13"/>
      <c r="D50" s="75" t="s">
        <v>339</v>
      </c>
      <c r="E50" s="75" t="s">
        <v>267</v>
      </c>
      <c r="F50" s="65" t="s">
        <v>337</v>
      </c>
      <c r="G50" s="65" t="s">
        <v>338</v>
      </c>
      <c r="H50" s="73">
        <v>3</v>
      </c>
      <c r="I50" s="73">
        <v>2</v>
      </c>
      <c r="J50" s="73">
        <v>1</v>
      </c>
      <c r="K50" s="73">
        <v>6</v>
      </c>
      <c r="L50" s="65" t="s">
        <v>458</v>
      </c>
      <c r="M50" s="75" t="s">
        <v>452</v>
      </c>
      <c r="N50" s="66" t="s">
        <v>676</v>
      </c>
    </row>
    <row r="51" spans="2:14" ht="57.6" x14ac:dyDescent="0.3">
      <c r="B51" s="87" t="s">
        <v>341</v>
      </c>
      <c r="C51" s="92"/>
      <c r="D51" s="86" t="s">
        <v>340</v>
      </c>
      <c r="E51" s="73" t="s">
        <v>342</v>
      </c>
      <c r="F51" s="74" t="s">
        <v>343</v>
      </c>
      <c r="G51" s="74" t="s">
        <v>344</v>
      </c>
      <c r="H51" s="87">
        <v>4</v>
      </c>
      <c r="I51" s="87">
        <v>2</v>
      </c>
      <c r="J51" s="87">
        <v>2</v>
      </c>
      <c r="K51" s="87">
        <v>16</v>
      </c>
      <c r="L51" s="65" t="s">
        <v>462</v>
      </c>
      <c r="M51" s="74" t="s">
        <v>461</v>
      </c>
      <c r="N51" s="86" t="s">
        <v>388</v>
      </c>
    </row>
    <row r="52" spans="2:14" ht="43.2" x14ac:dyDescent="0.3">
      <c r="B52" s="87"/>
      <c r="C52" s="92"/>
      <c r="D52" s="86"/>
      <c r="E52" s="73" t="s">
        <v>345</v>
      </c>
      <c r="F52" s="74" t="s">
        <v>346</v>
      </c>
      <c r="G52" s="74" t="s">
        <v>347</v>
      </c>
      <c r="H52" s="87"/>
      <c r="I52" s="87"/>
      <c r="J52" s="87"/>
      <c r="K52" s="87"/>
      <c r="L52" s="74" t="s">
        <v>459</v>
      </c>
      <c r="M52" s="74" t="s">
        <v>460</v>
      </c>
      <c r="N52" s="87"/>
    </row>
    <row r="53" spans="2:14" ht="28.8" x14ac:dyDescent="0.3">
      <c r="B53" s="87"/>
      <c r="C53" s="92"/>
      <c r="D53" s="86"/>
      <c r="E53" s="73" t="s">
        <v>304</v>
      </c>
      <c r="F53" s="74" t="s">
        <v>348</v>
      </c>
      <c r="G53" s="74" t="s">
        <v>349</v>
      </c>
      <c r="H53" s="87"/>
      <c r="I53" s="87"/>
      <c r="J53" s="87"/>
      <c r="K53" s="87"/>
      <c r="L53" s="74" t="s">
        <v>463</v>
      </c>
      <c r="M53" s="74" t="s">
        <v>464</v>
      </c>
      <c r="N53" s="87"/>
    </row>
    <row r="54" spans="2:14" ht="43.2" x14ac:dyDescent="0.3">
      <c r="B54" s="87" t="s">
        <v>350</v>
      </c>
      <c r="C54" s="92"/>
      <c r="D54" s="88" t="s">
        <v>320</v>
      </c>
      <c r="E54" s="73" t="s">
        <v>351</v>
      </c>
      <c r="F54" s="74" t="s">
        <v>352</v>
      </c>
      <c r="G54" s="74" t="s">
        <v>353</v>
      </c>
      <c r="H54" s="87">
        <v>3</v>
      </c>
      <c r="I54" s="87">
        <v>2</v>
      </c>
      <c r="J54" s="87">
        <v>2</v>
      </c>
      <c r="K54" s="87">
        <v>12</v>
      </c>
      <c r="L54" s="74" t="s">
        <v>465</v>
      </c>
      <c r="M54" s="74" t="s">
        <v>466</v>
      </c>
      <c r="N54" s="86" t="s">
        <v>668</v>
      </c>
    </row>
    <row r="55" spans="2:14" ht="28.8" x14ac:dyDescent="0.3">
      <c r="B55" s="87"/>
      <c r="C55" s="92"/>
      <c r="D55" s="89"/>
      <c r="E55" s="73" t="s">
        <v>354</v>
      </c>
      <c r="F55" s="74" t="s">
        <v>355</v>
      </c>
      <c r="G55" s="72" t="s">
        <v>215</v>
      </c>
      <c r="H55" s="87"/>
      <c r="I55" s="87"/>
      <c r="J55" s="87"/>
      <c r="K55" s="87"/>
      <c r="L55" s="74" t="s">
        <v>467</v>
      </c>
      <c r="M55" s="65" t="s">
        <v>468</v>
      </c>
      <c r="N55" s="87"/>
    </row>
    <row r="56" spans="2:14" ht="43.2" x14ac:dyDescent="0.3">
      <c r="B56" s="75" t="s">
        <v>356</v>
      </c>
      <c r="C56" s="13"/>
      <c r="D56" s="90"/>
      <c r="E56" s="73" t="s">
        <v>357</v>
      </c>
      <c r="F56" s="66" t="s">
        <v>358</v>
      </c>
      <c r="G56" s="74" t="s">
        <v>359</v>
      </c>
      <c r="H56" s="73">
        <v>3</v>
      </c>
      <c r="I56" s="73">
        <v>2</v>
      </c>
      <c r="J56" s="73">
        <v>2</v>
      </c>
      <c r="K56" s="73">
        <v>12</v>
      </c>
      <c r="L56" s="74" t="s">
        <v>465</v>
      </c>
      <c r="M56" s="74" t="s">
        <v>469</v>
      </c>
      <c r="N56" s="66" t="s">
        <v>388</v>
      </c>
    </row>
    <row r="57" spans="2:14" ht="43.2" x14ac:dyDescent="0.3">
      <c r="B57" s="65" t="s">
        <v>361</v>
      </c>
      <c r="C57" s="13"/>
      <c r="D57" s="74" t="s">
        <v>362</v>
      </c>
      <c r="E57" s="73" t="s">
        <v>289</v>
      </c>
      <c r="F57" s="66" t="s">
        <v>365</v>
      </c>
      <c r="G57" s="66" t="s">
        <v>366</v>
      </c>
      <c r="H57" s="73">
        <v>2</v>
      </c>
      <c r="I57" s="73">
        <v>2</v>
      </c>
      <c r="J57" s="73">
        <v>1</v>
      </c>
      <c r="K57" s="73">
        <v>4</v>
      </c>
      <c r="L57" s="65" t="s">
        <v>470</v>
      </c>
      <c r="M57" s="65" t="s">
        <v>471</v>
      </c>
      <c r="N57" s="77" t="s">
        <v>388</v>
      </c>
    </row>
    <row r="58" spans="2:14" ht="57.6" x14ac:dyDescent="0.3">
      <c r="B58" s="66" t="s">
        <v>363</v>
      </c>
      <c r="C58" s="13"/>
      <c r="D58" s="65" t="s">
        <v>364</v>
      </c>
      <c r="E58" s="66" t="s">
        <v>367</v>
      </c>
      <c r="F58" s="66" t="s">
        <v>368</v>
      </c>
      <c r="G58" s="74" t="s">
        <v>369</v>
      </c>
      <c r="H58" s="73">
        <v>2</v>
      </c>
      <c r="I58" s="73">
        <v>2</v>
      </c>
      <c r="J58" s="73">
        <v>2</v>
      </c>
      <c r="K58" s="73">
        <v>8</v>
      </c>
      <c r="L58" s="74" t="s">
        <v>472</v>
      </c>
      <c r="M58" s="75" t="s">
        <v>473</v>
      </c>
      <c r="N58" s="66" t="s">
        <v>388</v>
      </c>
    </row>
    <row r="59" spans="2:14" ht="58.05" customHeight="1" x14ac:dyDescent="0.3">
      <c r="B59" s="74" t="s">
        <v>370</v>
      </c>
      <c r="C59" s="13"/>
      <c r="D59" s="66" t="s">
        <v>371</v>
      </c>
      <c r="E59" s="73" t="s">
        <v>372</v>
      </c>
      <c r="F59" s="66" t="s">
        <v>321</v>
      </c>
      <c r="G59" s="66" t="s">
        <v>215</v>
      </c>
      <c r="H59" s="73">
        <v>3</v>
      </c>
      <c r="I59" s="73">
        <v>2</v>
      </c>
      <c r="J59" s="73">
        <v>2</v>
      </c>
      <c r="K59" s="73">
        <v>12</v>
      </c>
      <c r="L59" s="86" t="s">
        <v>474</v>
      </c>
      <c r="M59" s="86" t="s">
        <v>476</v>
      </c>
      <c r="N59" s="87" t="s">
        <v>675</v>
      </c>
    </row>
    <row r="60" spans="2:14" ht="58.05" customHeight="1" x14ac:dyDescent="0.3">
      <c r="B60" s="65" t="s">
        <v>663</v>
      </c>
      <c r="C60" s="13"/>
      <c r="D60" s="66" t="s">
        <v>664</v>
      </c>
      <c r="E60" s="73" t="s">
        <v>221</v>
      </c>
      <c r="F60" s="66" t="s">
        <v>665</v>
      </c>
      <c r="G60" s="66" t="s">
        <v>666</v>
      </c>
      <c r="H60" s="73">
        <v>3</v>
      </c>
      <c r="I60" s="73">
        <v>1</v>
      </c>
      <c r="J60" s="73">
        <v>2</v>
      </c>
      <c r="K60" s="73">
        <v>6</v>
      </c>
      <c r="L60" s="86"/>
      <c r="M60" s="86"/>
      <c r="N60" s="87"/>
    </row>
    <row r="61" spans="2:14" ht="43.2" x14ac:dyDescent="0.3">
      <c r="B61" s="74" t="s">
        <v>373</v>
      </c>
      <c r="C61" s="13"/>
      <c r="D61" s="74" t="s">
        <v>374</v>
      </c>
      <c r="E61" s="73" t="s">
        <v>375</v>
      </c>
      <c r="F61" s="66" t="s">
        <v>321</v>
      </c>
      <c r="G61" s="73" t="s">
        <v>220</v>
      </c>
      <c r="H61" s="73">
        <v>3</v>
      </c>
      <c r="I61" s="73">
        <v>2</v>
      </c>
      <c r="J61" s="73">
        <v>2</v>
      </c>
      <c r="K61" s="73">
        <v>12</v>
      </c>
      <c r="L61" s="86"/>
      <c r="M61" s="86"/>
      <c r="N61" s="87"/>
    </row>
    <row r="62" spans="2:14" ht="57.6" x14ac:dyDescent="0.3">
      <c r="B62" s="66" t="s">
        <v>376</v>
      </c>
      <c r="C62" s="13"/>
      <c r="D62" s="66" t="s">
        <v>377</v>
      </c>
      <c r="E62" s="66" t="s">
        <v>379</v>
      </c>
      <c r="F62" s="66" t="s">
        <v>378</v>
      </c>
      <c r="G62" s="74" t="s">
        <v>380</v>
      </c>
      <c r="H62" s="73">
        <v>3</v>
      </c>
      <c r="I62" s="73">
        <v>3</v>
      </c>
      <c r="J62" s="73">
        <v>2</v>
      </c>
      <c r="K62" s="73">
        <v>12</v>
      </c>
      <c r="L62" s="74" t="s">
        <v>475</v>
      </c>
      <c r="M62" s="73" t="s">
        <v>440</v>
      </c>
      <c r="N62" s="75" t="s">
        <v>672</v>
      </c>
    </row>
    <row r="63" spans="2:14" x14ac:dyDescent="0.3">
      <c r="B63" s="64"/>
    </row>
  </sheetData>
  <mergeCells count="175">
    <mergeCell ref="B5:B6"/>
    <mergeCell ref="E33:E34"/>
    <mergeCell ref="F33:F34"/>
    <mergeCell ref="G44:G45"/>
    <mergeCell ref="E46:E47"/>
    <mergeCell ref="F46:F47"/>
    <mergeCell ref="G46:G47"/>
    <mergeCell ref="C5:C6"/>
    <mergeCell ref="E4:K4"/>
    <mergeCell ref="E2:K3"/>
    <mergeCell ref="G30:G31"/>
    <mergeCell ref="E30:E31"/>
    <mergeCell ref="E21:E22"/>
    <mergeCell ref="C23:C25"/>
    <mergeCell ref="D23:D25"/>
    <mergeCell ref="H5:K5"/>
    <mergeCell ref="G5:G6"/>
    <mergeCell ref="F5:F6"/>
    <mergeCell ref="E5:E6"/>
    <mergeCell ref="D5:D6"/>
    <mergeCell ref="C13:C14"/>
    <mergeCell ref="D13:D14"/>
    <mergeCell ref="B15:B16"/>
    <mergeCell ref="C15:C16"/>
    <mergeCell ref="D15:D16"/>
    <mergeCell ref="B7:B12"/>
    <mergeCell ref="C7:C12"/>
    <mergeCell ref="D7:D12"/>
    <mergeCell ref="F7:F8"/>
    <mergeCell ref="E7:E10"/>
    <mergeCell ref="E11:E12"/>
    <mergeCell ref="B54:B55"/>
    <mergeCell ref="C54:C55"/>
    <mergeCell ref="B41:B43"/>
    <mergeCell ref="C41:C43"/>
    <mergeCell ref="D41:D43"/>
    <mergeCell ref="B44:B45"/>
    <mergeCell ref="C44:C45"/>
    <mergeCell ref="D44:D45"/>
    <mergeCell ref="B36:B37"/>
    <mergeCell ref="C36:C37"/>
    <mergeCell ref="D36:D37"/>
    <mergeCell ref="B38:B40"/>
    <mergeCell ref="C38:C40"/>
    <mergeCell ref="D38:D40"/>
    <mergeCell ref="B48:B49"/>
    <mergeCell ref="C48:C49"/>
    <mergeCell ref="D48:D49"/>
    <mergeCell ref="L9:L10"/>
    <mergeCell ref="M9:M10"/>
    <mergeCell ref="L14:L15"/>
    <mergeCell ref="M14:M15"/>
    <mergeCell ref="B23:B25"/>
    <mergeCell ref="B51:B53"/>
    <mergeCell ref="C51:C53"/>
    <mergeCell ref="D51:D53"/>
    <mergeCell ref="B26:B28"/>
    <mergeCell ref="C26:C28"/>
    <mergeCell ref="D26:D28"/>
    <mergeCell ref="B33:B35"/>
    <mergeCell ref="C33:C35"/>
    <mergeCell ref="D33:D35"/>
    <mergeCell ref="B17:B20"/>
    <mergeCell ref="C17:C20"/>
    <mergeCell ref="D17:D20"/>
    <mergeCell ref="B21:B22"/>
    <mergeCell ref="C21:C22"/>
    <mergeCell ref="D21:D22"/>
    <mergeCell ref="B13:B14"/>
    <mergeCell ref="E24:E25"/>
    <mergeCell ref="F24:F25"/>
    <mergeCell ref="L24:L25"/>
    <mergeCell ref="L27:L28"/>
    <mergeCell ref="M27:M28"/>
    <mergeCell ref="B30:B32"/>
    <mergeCell ref="C30:C32"/>
    <mergeCell ref="D30:D32"/>
    <mergeCell ref="H23:H25"/>
    <mergeCell ref="I23:I25"/>
    <mergeCell ref="J15:J16"/>
    <mergeCell ref="K15:K16"/>
    <mergeCell ref="L59:L61"/>
    <mergeCell ref="M59:M61"/>
    <mergeCell ref="H7:H12"/>
    <mergeCell ref="I7:I12"/>
    <mergeCell ref="J7:J12"/>
    <mergeCell ref="K7:K12"/>
    <mergeCell ref="H13:H14"/>
    <mergeCell ref="I13:I14"/>
    <mergeCell ref="L44:L45"/>
    <mergeCell ref="M44:M45"/>
    <mergeCell ref="L46:L47"/>
    <mergeCell ref="M46:M47"/>
    <mergeCell ref="H30:H32"/>
    <mergeCell ref="I30:I32"/>
    <mergeCell ref="J30:J32"/>
    <mergeCell ref="K30:K32"/>
    <mergeCell ref="H33:H35"/>
    <mergeCell ref="I33:I35"/>
    <mergeCell ref="J33:J35"/>
    <mergeCell ref="K33:K35"/>
    <mergeCell ref="J23:J25"/>
    <mergeCell ref="K23:K25"/>
    <mergeCell ref="H26:H28"/>
    <mergeCell ref="I26:I28"/>
    <mergeCell ref="J26:J28"/>
    <mergeCell ref="K26:K28"/>
    <mergeCell ref="O5:O6"/>
    <mergeCell ref="O7:O12"/>
    <mergeCell ref="O13:O16"/>
    <mergeCell ref="H54:H55"/>
    <mergeCell ref="I54:I55"/>
    <mergeCell ref="J54:J55"/>
    <mergeCell ref="K54:K55"/>
    <mergeCell ref="M5:M6"/>
    <mergeCell ref="J48:J49"/>
    <mergeCell ref="K48:K49"/>
    <mergeCell ref="H51:H53"/>
    <mergeCell ref="I51:I53"/>
    <mergeCell ref="J51:J53"/>
    <mergeCell ref="K51:K53"/>
    <mergeCell ref="H41:H43"/>
    <mergeCell ref="I41:I43"/>
    <mergeCell ref="J41:J43"/>
    <mergeCell ref="K41:K43"/>
    <mergeCell ref="H44:H45"/>
    <mergeCell ref="I44:I45"/>
    <mergeCell ref="J44:J45"/>
    <mergeCell ref="K44:K45"/>
    <mergeCell ref="H36:H37"/>
    <mergeCell ref="I36:I37"/>
    <mergeCell ref="N17:N18"/>
    <mergeCell ref="N19:N20"/>
    <mergeCell ref="N21:N22"/>
    <mergeCell ref="M24:M25"/>
    <mergeCell ref="N23:N25"/>
    <mergeCell ref="N27:N28"/>
    <mergeCell ref="B2:D4"/>
    <mergeCell ref="M2:M4"/>
    <mergeCell ref="L2:L6"/>
    <mergeCell ref="N9:N10"/>
    <mergeCell ref="N14:N15"/>
    <mergeCell ref="N5:N6"/>
    <mergeCell ref="H17:H20"/>
    <mergeCell ref="I17:I20"/>
    <mergeCell ref="J17:J20"/>
    <mergeCell ref="K17:K20"/>
    <mergeCell ref="H21:H22"/>
    <mergeCell ref="I21:I22"/>
    <mergeCell ref="J21:J22"/>
    <mergeCell ref="K21:K22"/>
    <mergeCell ref="J13:J14"/>
    <mergeCell ref="K13:K14"/>
    <mergeCell ref="H15:H16"/>
    <mergeCell ref="I15:I16"/>
    <mergeCell ref="N48:N49"/>
    <mergeCell ref="N51:N53"/>
    <mergeCell ref="N54:N55"/>
    <mergeCell ref="D54:D56"/>
    <mergeCell ref="N59:N61"/>
    <mergeCell ref="N36:N37"/>
    <mergeCell ref="N44:N45"/>
    <mergeCell ref="N46:N47"/>
    <mergeCell ref="H46:H47"/>
    <mergeCell ref="I46:I47"/>
    <mergeCell ref="J46:J47"/>
    <mergeCell ref="K46:K47"/>
    <mergeCell ref="H48:H49"/>
    <mergeCell ref="I48:I49"/>
    <mergeCell ref="J36:J37"/>
    <mergeCell ref="K36:K37"/>
    <mergeCell ref="H38:H40"/>
    <mergeCell ref="I38:I40"/>
    <mergeCell ref="J38:J40"/>
    <mergeCell ref="K38:K4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05FD-D008-45F6-BF08-9B56E6192B94}">
  <dimension ref="B2:E108"/>
  <sheetViews>
    <sheetView tabSelected="1" zoomScale="77" zoomScaleNormal="10" workbookViewId="0">
      <selection activeCell="H13" sqref="H13"/>
    </sheetView>
  </sheetViews>
  <sheetFormatPr baseColWidth="10" defaultRowHeight="14.4" x14ac:dyDescent="0.3"/>
  <sheetData>
    <row r="2" spans="2:5" x14ac:dyDescent="0.3">
      <c r="B2" s="68" t="s">
        <v>662</v>
      </c>
      <c r="C2" s="69" t="s">
        <v>660</v>
      </c>
      <c r="D2" s="69" t="s">
        <v>661</v>
      </c>
      <c r="E2" s="69" t="s">
        <v>481</v>
      </c>
    </row>
    <row r="3" spans="2:5" ht="43.2" x14ac:dyDescent="0.3">
      <c r="B3" s="70">
        <v>1</v>
      </c>
      <c r="C3" s="71" t="s">
        <v>482</v>
      </c>
      <c r="D3" s="71" t="s">
        <v>483</v>
      </c>
      <c r="E3" s="71">
        <v>1</v>
      </c>
    </row>
    <row r="4" spans="2:5" ht="28.8" x14ac:dyDescent="0.3">
      <c r="B4" s="70">
        <v>2</v>
      </c>
      <c r="C4" s="71" t="s">
        <v>484</v>
      </c>
      <c r="D4" s="71" t="s">
        <v>485</v>
      </c>
      <c r="E4" s="71">
        <v>1</v>
      </c>
    </row>
    <row r="5" spans="2:5" ht="28.8" x14ac:dyDescent="0.3">
      <c r="B5" s="70">
        <v>3</v>
      </c>
      <c r="C5" s="71" t="s">
        <v>486</v>
      </c>
      <c r="D5" s="71" t="s">
        <v>487</v>
      </c>
      <c r="E5" s="71">
        <v>2</v>
      </c>
    </row>
    <row r="6" spans="2:5" ht="28.8" x14ac:dyDescent="0.3">
      <c r="B6" s="70">
        <v>4</v>
      </c>
      <c r="C6" s="71" t="s">
        <v>488</v>
      </c>
      <c r="D6" s="71" t="s">
        <v>489</v>
      </c>
      <c r="E6" s="71">
        <v>2</v>
      </c>
    </row>
    <row r="7" spans="2:5" x14ac:dyDescent="0.3">
      <c r="B7" s="70">
        <v>5</v>
      </c>
      <c r="C7" s="71" t="s">
        <v>490</v>
      </c>
      <c r="D7" s="71" t="s">
        <v>491</v>
      </c>
      <c r="E7" s="71">
        <v>2</v>
      </c>
    </row>
    <row r="8" spans="2:5" x14ac:dyDescent="0.3">
      <c r="B8" s="70">
        <v>6</v>
      </c>
      <c r="C8" s="71" t="s">
        <v>492</v>
      </c>
      <c r="D8" s="71" t="s">
        <v>493</v>
      </c>
      <c r="E8" s="71">
        <v>2</v>
      </c>
    </row>
    <row r="9" spans="2:5" ht="28.5" customHeight="1" x14ac:dyDescent="0.3">
      <c r="B9" s="114">
        <v>7</v>
      </c>
      <c r="C9" s="115" t="s">
        <v>494</v>
      </c>
      <c r="D9" s="115" t="s">
        <v>495</v>
      </c>
      <c r="E9" s="115">
        <v>2</v>
      </c>
    </row>
    <row r="10" spans="2:5" x14ac:dyDescent="0.3">
      <c r="B10" s="114"/>
      <c r="C10" s="115"/>
      <c r="D10" s="115"/>
      <c r="E10" s="115"/>
    </row>
    <row r="11" spans="2:5" ht="57.6" x14ac:dyDescent="0.3">
      <c r="B11" s="70">
        <v>8</v>
      </c>
      <c r="C11" s="71" t="s">
        <v>496</v>
      </c>
      <c r="D11" s="71" t="s">
        <v>497</v>
      </c>
      <c r="E11" s="71">
        <v>2</v>
      </c>
    </row>
    <row r="12" spans="2:5" ht="57.6" x14ac:dyDescent="0.3">
      <c r="B12" s="70">
        <v>9</v>
      </c>
      <c r="C12" s="71" t="s">
        <v>498</v>
      </c>
      <c r="D12" s="71" t="s">
        <v>499</v>
      </c>
      <c r="E12" s="71">
        <v>2</v>
      </c>
    </row>
    <row r="13" spans="2:5" ht="86.4" x14ac:dyDescent="0.3">
      <c r="B13" s="70">
        <v>10</v>
      </c>
      <c r="C13" s="71" t="s">
        <v>500</v>
      </c>
      <c r="D13" s="71" t="s">
        <v>501</v>
      </c>
      <c r="E13" s="71">
        <v>2</v>
      </c>
    </row>
    <row r="14" spans="2:5" ht="72" x14ac:dyDescent="0.3">
      <c r="B14" s="70">
        <v>11</v>
      </c>
      <c r="C14" s="71" t="s">
        <v>502</v>
      </c>
      <c r="D14" s="71" t="s">
        <v>503</v>
      </c>
      <c r="E14" s="71">
        <v>14</v>
      </c>
    </row>
    <row r="15" spans="2:5" ht="86.4" x14ac:dyDescent="0.3">
      <c r="B15" s="70">
        <v>12</v>
      </c>
      <c r="C15" s="71">
        <v>2640</v>
      </c>
      <c r="D15" s="71" t="s">
        <v>504</v>
      </c>
      <c r="E15" s="71">
        <v>14</v>
      </c>
    </row>
    <row r="16" spans="2:5" ht="43.2" x14ac:dyDescent="0.3">
      <c r="B16" s="70">
        <v>13</v>
      </c>
      <c r="C16" s="71" t="s">
        <v>505</v>
      </c>
      <c r="D16" s="71" t="s">
        <v>506</v>
      </c>
      <c r="E16" s="71">
        <v>1</v>
      </c>
    </row>
    <row r="17" spans="2:5" x14ac:dyDescent="0.3">
      <c r="B17" s="114">
        <v>14</v>
      </c>
      <c r="C17" s="115" t="s">
        <v>507</v>
      </c>
      <c r="D17" s="113" t="s">
        <v>508</v>
      </c>
      <c r="E17" s="115">
        <v>4</v>
      </c>
    </row>
    <row r="18" spans="2:5" x14ac:dyDescent="0.3">
      <c r="B18" s="114"/>
      <c r="C18" s="115"/>
      <c r="D18" s="113"/>
      <c r="E18" s="115"/>
    </row>
    <row r="19" spans="2:5" x14ac:dyDescent="0.3">
      <c r="B19" s="114"/>
      <c r="C19" s="115"/>
      <c r="D19" s="113"/>
      <c r="E19" s="115"/>
    </row>
    <row r="20" spans="2:5" ht="86.4" x14ac:dyDescent="0.3">
      <c r="B20" s="70">
        <v>15</v>
      </c>
      <c r="C20" s="71" t="s">
        <v>509</v>
      </c>
      <c r="D20" s="71" t="s">
        <v>510</v>
      </c>
      <c r="E20" s="71">
        <v>2</v>
      </c>
    </row>
    <row r="21" spans="2:5" ht="43.2" x14ac:dyDescent="0.3">
      <c r="B21" s="70">
        <v>16</v>
      </c>
      <c r="C21" s="71" t="s">
        <v>511</v>
      </c>
      <c r="D21" s="71" t="s">
        <v>512</v>
      </c>
      <c r="E21" s="71">
        <v>2</v>
      </c>
    </row>
    <row r="22" spans="2:5" ht="28.8" x14ac:dyDescent="0.3">
      <c r="B22" s="70">
        <v>17</v>
      </c>
      <c r="C22" s="71" t="s">
        <v>513</v>
      </c>
      <c r="D22" s="71" t="s">
        <v>514</v>
      </c>
      <c r="E22" s="71">
        <v>1</v>
      </c>
    </row>
    <row r="23" spans="2:5" ht="57.6" x14ac:dyDescent="0.3">
      <c r="B23" s="70">
        <v>18</v>
      </c>
      <c r="C23" s="71" t="s">
        <v>515</v>
      </c>
      <c r="D23" s="71" t="s">
        <v>516</v>
      </c>
      <c r="E23" s="71">
        <v>2</v>
      </c>
    </row>
    <row r="24" spans="2:5" ht="72" x14ac:dyDescent="0.3">
      <c r="B24" s="70">
        <v>19</v>
      </c>
      <c r="C24" s="71" t="s">
        <v>517</v>
      </c>
      <c r="D24" s="71" t="s">
        <v>518</v>
      </c>
      <c r="E24" s="71">
        <v>4</v>
      </c>
    </row>
    <row r="25" spans="2:5" x14ac:dyDescent="0.3">
      <c r="B25" s="70">
        <v>20</v>
      </c>
      <c r="C25" s="71" t="s">
        <v>519</v>
      </c>
      <c r="D25" s="71" t="s">
        <v>520</v>
      </c>
      <c r="E25" s="71">
        <v>4</v>
      </c>
    </row>
    <row r="26" spans="2:5" ht="57.6" x14ac:dyDescent="0.3">
      <c r="B26" s="70">
        <v>21</v>
      </c>
      <c r="C26" s="71" t="s">
        <v>521</v>
      </c>
      <c r="D26" s="71" t="s">
        <v>522</v>
      </c>
      <c r="E26" s="71">
        <v>8</v>
      </c>
    </row>
    <row r="27" spans="2:5" ht="57.6" x14ac:dyDescent="0.3">
      <c r="B27" s="70">
        <v>22</v>
      </c>
      <c r="C27" s="71" t="s">
        <v>523</v>
      </c>
      <c r="D27" s="71" t="s">
        <v>524</v>
      </c>
      <c r="E27" s="71">
        <v>1</v>
      </c>
    </row>
    <row r="28" spans="2:5" ht="57.6" x14ac:dyDescent="0.3">
      <c r="B28" s="70">
        <v>23</v>
      </c>
      <c r="C28" s="71" t="s">
        <v>525</v>
      </c>
      <c r="D28" s="71" t="s">
        <v>526</v>
      </c>
      <c r="E28" s="71">
        <v>2</v>
      </c>
    </row>
    <row r="29" spans="2:5" ht="72" x14ac:dyDescent="0.3">
      <c r="B29" s="70">
        <v>24</v>
      </c>
      <c r="C29" s="71" t="s">
        <v>527</v>
      </c>
      <c r="D29" s="71" t="s">
        <v>528</v>
      </c>
      <c r="E29" s="71">
        <v>1</v>
      </c>
    </row>
    <row r="30" spans="2:5" ht="43.2" x14ac:dyDescent="0.3">
      <c r="B30" s="70">
        <v>25</v>
      </c>
      <c r="C30" s="71" t="s">
        <v>529</v>
      </c>
      <c r="D30" s="71" t="s">
        <v>530</v>
      </c>
      <c r="E30" s="71">
        <v>1</v>
      </c>
    </row>
    <row r="31" spans="2:5" ht="43.2" x14ac:dyDescent="0.3">
      <c r="B31" s="70">
        <v>26</v>
      </c>
      <c r="C31" s="71" t="s">
        <v>531</v>
      </c>
      <c r="D31" s="71" t="s">
        <v>532</v>
      </c>
      <c r="E31" s="71">
        <v>1</v>
      </c>
    </row>
    <row r="32" spans="2:5" ht="43.2" x14ac:dyDescent="0.3">
      <c r="B32" s="70">
        <v>27</v>
      </c>
      <c r="C32" s="71" t="s">
        <v>533</v>
      </c>
      <c r="D32" s="71" t="s">
        <v>534</v>
      </c>
      <c r="E32" s="71">
        <v>1</v>
      </c>
    </row>
    <row r="33" spans="2:5" ht="43.2" x14ac:dyDescent="0.3">
      <c r="B33" s="70">
        <v>28</v>
      </c>
      <c r="C33" s="71" t="s">
        <v>535</v>
      </c>
      <c r="D33" s="71" t="s">
        <v>331</v>
      </c>
      <c r="E33" s="71">
        <v>1</v>
      </c>
    </row>
    <row r="34" spans="2:5" ht="28.8" x14ac:dyDescent="0.3">
      <c r="B34" s="70">
        <v>29</v>
      </c>
      <c r="C34" s="71" t="s">
        <v>536</v>
      </c>
      <c r="D34" s="71" t="s">
        <v>325</v>
      </c>
      <c r="E34" s="71">
        <v>1</v>
      </c>
    </row>
    <row r="35" spans="2:5" ht="43.2" x14ac:dyDescent="0.3">
      <c r="B35" s="70">
        <v>30</v>
      </c>
      <c r="C35" s="71" t="s">
        <v>537</v>
      </c>
      <c r="D35" s="71" t="s">
        <v>538</v>
      </c>
      <c r="E35" s="71">
        <v>1</v>
      </c>
    </row>
    <row r="36" spans="2:5" ht="28.8" x14ac:dyDescent="0.3">
      <c r="B36" s="70">
        <v>31</v>
      </c>
      <c r="C36" s="71" t="s">
        <v>539</v>
      </c>
      <c r="D36" s="71" t="s">
        <v>540</v>
      </c>
      <c r="E36" s="71">
        <v>2</v>
      </c>
    </row>
    <row r="37" spans="2:5" ht="28.8" x14ac:dyDescent="0.3">
      <c r="B37" s="70">
        <v>32</v>
      </c>
      <c r="C37" s="71" t="s">
        <v>541</v>
      </c>
      <c r="D37" s="71" t="s">
        <v>542</v>
      </c>
      <c r="E37" s="71">
        <v>1</v>
      </c>
    </row>
    <row r="38" spans="2:5" ht="28.8" x14ac:dyDescent="0.3">
      <c r="B38" s="70">
        <v>33</v>
      </c>
      <c r="C38" s="71" t="s">
        <v>543</v>
      </c>
      <c r="D38" s="71" t="s">
        <v>332</v>
      </c>
      <c r="E38" s="71">
        <v>1</v>
      </c>
    </row>
    <row r="39" spans="2:5" ht="43.2" x14ac:dyDescent="0.3">
      <c r="B39" s="70">
        <v>34</v>
      </c>
      <c r="C39" s="71" t="s">
        <v>544</v>
      </c>
      <c r="D39" s="71" t="s">
        <v>545</v>
      </c>
      <c r="E39" s="71">
        <v>1</v>
      </c>
    </row>
    <row r="40" spans="2:5" ht="28.8" x14ac:dyDescent="0.3">
      <c r="B40" s="70">
        <v>35</v>
      </c>
      <c r="C40" s="71" t="s">
        <v>546</v>
      </c>
      <c r="D40" s="71" t="s">
        <v>547</v>
      </c>
      <c r="E40" s="71">
        <v>1</v>
      </c>
    </row>
    <row r="41" spans="2:5" ht="43.2" x14ac:dyDescent="0.3">
      <c r="B41" s="70">
        <v>36</v>
      </c>
      <c r="C41" s="71" t="s">
        <v>548</v>
      </c>
      <c r="D41" s="71" t="s">
        <v>549</v>
      </c>
      <c r="E41" s="71">
        <v>1</v>
      </c>
    </row>
    <row r="42" spans="2:5" x14ac:dyDescent="0.3">
      <c r="B42" s="70">
        <v>37</v>
      </c>
      <c r="C42" s="71" t="s">
        <v>550</v>
      </c>
      <c r="D42" s="71" t="s">
        <v>551</v>
      </c>
      <c r="E42" s="71">
        <v>1</v>
      </c>
    </row>
    <row r="43" spans="2:5" x14ac:dyDescent="0.3">
      <c r="B43" s="70">
        <v>38</v>
      </c>
      <c r="C43" s="71" t="s">
        <v>552</v>
      </c>
      <c r="D43" s="71" t="s">
        <v>553</v>
      </c>
      <c r="E43" s="71">
        <v>1</v>
      </c>
    </row>
    <row r="44" spans="2:5" ht="28.8" x14ac:dyDescent="0.3">
      <c r="B44" s="70">
        <v>39</v>
      </c>
      <c r="C44" s="71" t="s">
        <v>554</v>
      </c>
      <c r="D44" s="71" t="s">
        <v>555</v>
      </c>
      <c r="E44" s="71">
        <v>2</v>
      </c>
    </row>
    <row r="45" spans="2:5" ht="57.6" x14ac:dyDescent="0.3">
      <c r="B45" s="70">
        <v>40</v>
      </c>
      <c r="C45" s="71" t="s">
        <v>556</v>
      </c>
      <c r="D45" s="71" t="s">
        <v>557</v>
      </c>
      <c r="E45" s="71">
        <v>2</v>
      </c>
    </row>
    <row r="46" spans="2:5" ht="28.8" x14ac:dyDescent="0.3">
      <c r="B46" s="70">
        <v>41</v>
      </c>
      <c r="C46" s="71" t="s">
        <v>558</v>
      </c>
      <c r="D46" s="71" t="s">
        <v>559</v>
      </c>
      <c r="E46" s="71">
        <v>1</v>
      </c>
    </row>
    <row r="47" spans="2:5" x14ac:dyDescent="0.3">
      <c r="B47" s="70">
        <v>42</v>
      </c>
      <c r="C47" s="71" t="s">
        <v>560</v>
      </c>
      <c r="D47" s="71" t="s">
        <v>561</v>
      </c>
      <c r="E47" s="71">
        <v>1</v>
      </c>
    </row>
    <row r="48" spans="2:5" ht="28.8" x14ac:dyDescent="0.3">
      <c r="B48" s="70">
        <v>43</v>
      </c>
      <c r="C48" s="71" t="s">
        <v>562</v>
      </c>
      <c r="D48" s="71" t="s">
        <v>563</v>
      </c>
      <c r="E48" s="71">
        <v>1</v>
      </c>
    </row>
    <row r="49" spans="2:5" ht="28.8" x14ac:dyDescent="0.3">
      <c r="B49" s="70">
        <v>44</v>
      </c>
      <c r="C49" s="71" t="s">
        <v>564</v>
      </c>
      <c r="D49" s="71" t="s">
        <v>563</v>
      </c>
      <c r="E49" s="71">
        <v>4</v>
      </c>
    </row>
    <row r="50" spans="2:5" x14ac:dyDescent="0.3">
      <c r="B50" s="70">
        <v>45</v>
      </c>
      <c r="C50" s="71" t="s">
        <v>565</v>
      </c>
      <c r="D50" s="71" t="s">
        <v>566</v>
      </c>
      <c r="E50" s="71">
        <v>1</v>
      </c>
    </row>
    <row r="51" spans="2:5" ht="43.2" x14ac:dyDescent="0.3">
      <c r="B51" s="70">
        <v>46</v>
      </c>
      <c r="C51" s="71" t="s">
        <v>567</v>
      </c>
      <c r="D51" s="71" t="s">
        <v>310</v>
      </c>
      <c r="E51" s="71">
        <v>1</v>
      </c>
    </row>
    <row r="52" spans="2:5" ht="43.2" x14ac:dyDescent="0.3">
      <c r="B52" s="70">
        <v>47</v>
      </c>
      <c r="C52" s="71" t="s">
        <v>568</v>
      </c>
      <c r="D52" s="71" t="s">
        <v>310</v>
      </c>
      <c r="E52" s="71">
        <v>1</v>
      </c>
    </row>
    <row r="53" spans="2:5" x14ac:dyDescent="0.3">
      <c r="B53" s="70">
        <v>48</v>
      </c>
      <c r="C53" s="71" t="s">
        <v>569</v>
      </c>
      <c r="D53" s="71" t="s">
        <v>570</v>
      </c>
      <c r="E53" s="71">
        <v>4</v>
      </c>
    </row>
    <row r="54" spans="2:5" ht="43.2" x14ac:dyDescent="0.3">
      <c r="B54" s="70">
        <v>49</v>
      </c>
      <c r="C54" s="71" t="s">
        <v>571</v>
      </c>
      <c r="D54" s="71" t="s">
        <v>572</v>
      </c>
      <c r="E54" s="71">
        <v>2</v>
      </c>
    </row>
    <row r="55" spans="2:5" ht="43.2" x14ac:dyDescent="0.3">
      <c r="B55" s="70">
        <v>50</v>
      </c>
      <c r="C55" s="71" t="s">
        <v>573</v>
      </c>
      <c r="D55" s="71" t="s">
        <v>574</v>
      </c>
      <c r="E55" s="71">
        <v>2</v>
      </c>
    </row>
    <row r="56" spans="2:5" ht="86.4" x14ac:dyDescent="0.3">
      <c r="B56" s="70">
        <v>51</v>
      </c>
      <c r="C56" s="71" t="s">
        <v>575</v>
      </c>
      <c r="D56" s="71" t="s">
        <v>576</v>
      </c>
      <c r="E56" s="71">
        <v>4</v>
      </c>
    </row>
    <row r="57" spans="2:5" ht="57.6" x14ac:dyDescent="0.3">
      <c r="B57" s="70">
        <v>52</v>
      </c>
      <c r="C57" s="71" t="s">
        <v>577</v>
      </c>
      <c r="D57" s="71" t="s">
        <v>578</v>
      </c>
      <c r="E57" s="71">
        <v>2</v>
      </c>
    </row>
    <row r="58" spans="2:5" ht="43.2" x14ac:dyDescent="0.3">
      <c r="B58" s="70">
        <v>53</v>
      </c>
      <c r="C58" s="71" t="s">
        <v>579</v>
      </c>
      <c r="D58" s="71" t="s">
        <v>580</v>
      </c>
      <c r="E58" s="71">
        <v>2</v>
      </c>
    </row>
    <row r="59" spans="2:5" ht="28.8" x14ac:dyDescent="0.3">
      <c r="B59" s="70">
        <v>54</v>
      </c>
      <c r="C59" s="71" t="s">
        <v>581</v>
      </c>
      <c r="D59" s="71" t="s">
        <v>582</v>
      </c>
      <c r="E59" s="71">
        <v>20</v>
      </c>
    </row>
    <row r="60" spans="2:5" ht="43.2" x14ac:dyDescent="0.3">
      <c r="B60" s="70">
        <v>55</v>
      </c>
      <c r="C60" s="71" t="s">
        <v>583</v>
      </c>
      <c r="D60" s="71" t="s">
        <v>584</v>
      </c>
      <c r="E60" s="71">
        <v>1</v>
      </c>
    </row>
    <row r="61" spans="2:5" ht="43.2" x14ac:dyDescent="0.3">
      <c r="B61" s="70">
        <v>56</v>
      </c>
      <c r="C61" s="71" t="s">
        <v>585</v>
      </c>
      <c r="D61" s="71" t="s">
        <v>586</v>
      </c>
      <c r="E61" s="71">
        <v>2</v>
      </c>
    </row>
    <row r="62" spans="2:5" ht="43.2" x14ac:dyDescent="0.3">
      <c r="B62" s="70">
        <v>57</v>
      </c>
      <c r="C62" s="71" t="s">
        <v>587</v>
      </c>
      <c r="D62" s="71" t="s">
        <v>588</v>
      </c>
      <c r="E62" s="71">
        <v>2</v>
      </c>
    </row>
    <row r="63" spans="2:5" ht="57.6" x14ac:dyDescent="0.3">
      <c r="B63" s="70">
        <v>58</v>
      </c>
      <c r="C63" s="71" t="s">
        <v>589</v>
      </c>
      <c r="D63" s="71" t="s">
        <v>590</v>
      </c>
      <c r="E63" s="71">
        <v>2</v>
      </c>
    </row>
    <row r="64" spans="2:5" ht="72" x14ac:dyDescent="0.3">
      <c r="B64" s="70">
        <v>59</v>
      </c>
      <c r="C64" s="71" t="s">
        <v>591</v>
      </c>
      <c r="D64" s="71" t="s">
        <v>592</v>
      </c>
      <c r="E64" s="71">
        <v>1</v>
      </c>
    </row>
    <row r="65" spans="2:5" ht="28.8" x14ac:dyDescent="0.3">
      <c r="B65" s="70">
        <v>60</v>
      </c>
      <c r="C65" s="71" t="s">
        <v>593</v>
      </c>
      <c r="D65" s="71" t="s">
        <v>594</v>
      </c>
      <c r="E65" s="71">
        <v>1</v>
      </c>
    </row>
    <row r="66" spans="2:5" ht="43.2" x14ac:dyDescent="0.3">
      <c r="B66" s="70">
        <v>61</v>
      </c>
      <c r="C66" s="71" t="s">
        <v>595</v>
      </c>
      <c r="D66" s="71" t="s">
        <v>596</v>
      </c>
      <c r="E66" s="71">
        <v>1</v>
      </c>
    </row>
    <row r="67" spans="2:5" ht="28.8" x14ac:dyDescent="0.3">
      <c r="B67" s="70">
        <v>62</v>
      </c>
      <c r="C67" s="71" t="s">
        <v>597</v>
      </c>
      <c r="D67" s="71" t="s">
        <v>598</v>
      </c>
      <c r="E67" s="71">
        <v>8</v>
      </c>
    </row>
    <row r="68" spans="2:5" ht="28.8" x14ac:dyDescent="0.3">
      <c r="B68" s="70">
        <v>63</v>
      </c>
      <c r="C68" s="71" t="s">
        <v>519</v>
      </c>
      <c r="D68" s="71" t="s">
        <v>599</v>
      </c>
      <c r="E68" s="71">
        <v>8</v>
      </c>
    </row>
    <row r="69" spans="2:5" ht="43.2" x14ac:dyDescent="0.3">
      <c r="B69" s="70">
        <v>64</v>
      </c>
      <c r="C69" s="71" t="s">
        <v>600</v>
      </c>
      <c r="D69" s="71" t="s">
        <v>601</v>
      </c>
      <c r="E69" s="71">
        <v>4</v>
      </c>
    </row>
    <row r="70" spans="2:5" ht="43.2" x14ac:dyDescent="0.3">
      <c r="B70" s="70">
        <v>65</v>
      </c>
      <c r="C70" s="71" t="s">
        <v>602</v>
      </c>
      <c r="D70" s="71" t="s">
        <v>603</v>
      </c>
      <c r="E70" s="71">
        <v>2</v>
      </c>
    </row>
    <row r="71" spans="2:5" x14ac:dyDescent="0.3">
      <c r="B71" s="70">
        <v>66</v>
      </c>
      <c r="C71" s="71" t="s">
        <v>604</v>
      </c>
      <c r="D71" s="71" t="s">
        <v>605</v>
      </c>
      <c r="E71" s="71">
        <v>1</v>
      </c>
    </row>
    <row r="72" spans="2:5" ht="43.2" x14ac:dyDescent="0.3">
      <c r="B72" s="70">
        <v>67</v>
      </c>
      <c r="C72" s="71" t="s">
        <v>606</v>
      </c>
      <c r="D72" s="71" t="s">
        <v>607</v>
      </c>
      <c r="E72" s="71">
        <v>1</v>
      </c>
    </row>
    <row r="73" spans="2:5" ht="28.8" x14ac:dyDescent="0.3">
      <c r="B73" s="70">
        <v>68</v>
      </c>
      <c r="C73" s="71" t="s">
        <v>608</v>
      </c>
      <c r="D73" s="71" t="s">
        <v>341</v>
      </c>
      <c r="E73" s="71">
        <v>1</v>
      </c>
    </row>
    <row r="74" spans="2:5" ht="43.2" x14ac:dyDescent="0.3">
      <c r="B74" s="70">
        <v>69</v>
      </c>
      <c r="C74" s="71" t="s">
        <v>609</v>
      </c>
      <c r="D74" s="71" t="s">
        <v>610</v>
      </c>
      <c r="E74" s="71">
        <v>4</v>
      </c>
    </row>
    <row r="75" spans="2:5" ht="28.8" x14ac:dyDescent="0.3">
      <c r="B75" s="70">
        <v>70</v>
      </c>
      <c r="C75" s="71" t="s">
        <v>611</v>
      </c>
      <c r="D75" s="71" t="s">
        <v>612</v>
      </c>
      <c r="E75" s="71">
        <v>1</v>
      </c>
    </row>
    <row r="76" spans="2:5" ht="43.2" x14ac:dyDescent="0.3">
      <c r="B76" s="70">
        <v>71</v>
      </c>
      <c r="C76" s="71" t="s">
        <v>613</v>
      </c>
      <c r="D76" s="71" t="s">
        <v>614</v>
      </c>
      <c r="E76" s="71">
        <v>1</v>
      </c>
    </row>
    <row r="77" spans="2:5" x14ac:dyDescent="0.3">
      <c r="B77" s="70">
        <v>72</v>
      </c>
      <c r="C77" s="71" t="s">
        <v>615</v>
      </c>
      <c r="D77" s="71" t="s">
        <v>616</v>
      </c>
      <c r="E77" s="71">
        <v>2</v>
      </c>
    </row>
    <row r="78" spans="2:5" ht="28.8" x14ac:dyDescent="0.3">
      <c r="B78" s="70">
        <v>73</v>
      </c>
      <c r="C78" s="71" t="s">
        <v>539</v>
      </c>
      <c r="D78" s="71" t="s">
        <v>617</v>
      </c>
      <c r="E78" s="71">
        <v>2</v>
      </c>
    </row>
    <row r="79" spans="2:5" x14ac:dyDescent="0.3">
      <c r="B79" s="70">
        <v>74</v>
      </c>
      <c r="C79" s="71" t="s">
        <v>618</v>
      </c>
      <c r="D79" s="71" t="s">
        <v>356</v>
      </c>
      <c r="E79" s="71">
        <v>1</v>
      </c>
    </row>
    <row r="80" spans="2:5" ht="28.8" x14ac:dyDescent="0.3">
      <c r="B80" s="70">
        <v>75</v>
      </c>
      <c r="C80" s="71" t="s">
        <v>619</v>
      </c>
      <c r="D80" s="71" t="s">
        <v>363</v>
      </c>
      <c r="E80" s="71">
        <v>1</v>
      </c>
    </row>
    <row r="81" spans="2:5" ht="28.8" x14ac:dyDescent="0.3">
      <c r="B81" s="70">
        <v>76</v>
      </c>
      <c r="C81" s="71" t="s">
        <v>620</v>
      </c>
      <c r="D81" s="71" t="s">
        <v>360</v>
      </c>
      <c r="E81" s="71">
        <v>1</v>
      </c>
    </row>
    <row r="82" spans="2:5" ht="28.8" x14ac:dyDescent="0.3">
      <c r="B82" s="70">
        <v>77</v>
      </c>
      <c r="C82" s="71" t="s">
        <v>621</v>
      </c>
      <c r="D82" s="71" t="s">
        <v>622</v>
      </c>
      <c r="E82" s="71">
        <v>2</v>
      </c>
    </row>
    <row r="83" spans="2:5" x14ac:dyDescent="0.3">
      <c r="B83" s="114">
        <v>78</v>
      </c>
      <c r="C83" s="115" t="s">
        <v>623</v>
      </c>
      <c r="D83" s="113" t="s">
        <v>624</v>
      </c>
      <c r="E83" s="115">
        <v>1</v>
      </c>
    </row>
    <row r="84" spans="2:5" x14ac:dyDescent="0.3">
      <c r="B84" s="114"/>
      <c r="C84" s="115"/>
      <c r="D84" s="113"/>
      <c r="E84" s="115"/>
    </row>
    <row r="85" spans="2:5" x14ac:dyDescent="0.3">
      <c r="B85" s="114"/>
      <c r="C85" s="115"/>
      <c r="D85" s="113"/>
      <c r="E85" s="115"/>
    </row>
    <row r="86" spans="2:5" ht="28.8" x14ac:dyDescent="0.3">
      <c r="B86" s="70">
        <v>79</v>
      </c>
      <c r="C86" s="71" t="s">
        <v>625</v>
      </c>
      <c r="D86" s="71" t="s">
        <v>626</v>
      </c>
      <c r="E86" s="71">
        <v>1</v>
      </c>
    </row>
    <row r="87" spans="2:5" ht="43.2" x14ac:dyDescent="0.3">
      <c r="B87" s="70">
        <v>80</v>
      </c>
      <c r="C87" s="71" t="s">
        <v>627</v>
      </c>
      <c r="D87" s="71" t="s">
        <v>628</v>
      </c>
      <c r="E87" s="71">
        <v>1</v>
      </c>
    </row>
    <row r="88" spans="2:5" x14ac:dyDescent="0.3">
      <c r="B88" s="70">
        <v>81</v>
      </c>
      <c r="C88" s="71" t="s">
        <v>565</v>
      </c>
      <c r="D88" s="71" t="s">
        <v>566</v>
      </c>
      <c r="E88" s="71">
        <v>1</v>
      </c>
    </row>
    <row r="89" spans="2:5" x14ac:dyDescent="0.3">
      <c r="B89" s="70">
        <v>82</v>
      </c>
      <c r="C89" s="71" t="s">
        <v>629</v>
      </c>
      <c r="D89" s="71" t="s">
        <v>561</v>
      </c>
      <c r="E89" s="71">
        <v>4</v>
      </c>
    </row>
    <row r="90" spans="2:5" ht="28.8" x14ac:dyDescent="0.3">
      <c r="B90" s="70">
        <v>83</v>
      </c>
      <c r="C90" s="71" t="s">
        <v>630</v>
      </c>
      <c r="D90" s="71" t="s">
        <v>631</v>
      </c>
      <c r="E90" s="71">
        <v>4</v>
      </c>
    </row>
    <row r="91" spans="2:5" ht="28.8" x14ac:dyDescent="0.3">
      <c r="B91" s="70">
        <v>84</v>
      </c>
      <c r="C91" s="71" t="s">
        <v>632</v>
      </c>
      <c r="D91" s="71" t="s">
        <v>633</v>
      </c>
      <c r="E91" s="71">
        <v>1</v>
      </c>
    </row>
    <row r="92" spans="2:5" ht="28.8" x14ac:dyDescent="0.3">
      <c r="B92" s="70">
        <v>85</v>
      </c>
      <c r="C92" s="71" t="s">
        <v>523</v>
      </c>
      <c r="D92" s="71" t="s">
        <v>622</v>
      </c>
      <c r="E92" s="71">
        <v>1</v>
      </c>
    </row>
    <row r="93" spans="2:5" ht="43.2" x14ac:dyDescent="0.3">
      <c r="B93" s="70">
        <v>86</v>
      </c>
      <c r="C93" s="71" t="s">
        <v>634</v>
      </c>
      <c r="D93" s="71" t="s">
        <v>635</v>
      </c>
      <c r="E93" s="71">
        <v>3</v>
      </c>
    </row>
    <row r="94" spans="2:5" ht="43.2" x14ac:dyDescent="0.3">
      <c r="B94" s="70">
        <v>87</v>
      </c>
      <c r="C94" s="71" t="s">
        <v>517</v>
      </c>
      <c r="D94" s="71" t="s">
        <v>636</v>
      </c>
      <c r="E94" s="71">
        <v>4</v>
      </c>
    </row>
    <row r="95" spans="2:5" ht="43.2" x14ac:dyDescent="0.3">
      <c r="B95" s="70">
        <v>88</v>
      </c>
      <c r="C95" s="71" t="s">
        <v>637</v>
      </c>
      <c r="D95" s="71" t="s">
        <v>638</v>
      </c>
      <c r="E95" s="71">
        <v>6</v>
      </c>
    </row>
    <row r="96" spans="2:5" ht="57.6" x14ac:dyDescent="0.3">
      <c r="B96" s="70">
        <v>89</v>
      </c>
      <c r="C96" s="71" t="s">
        <v>639</v>
      </c>
      <c r="D96" s="71" t="s">
        <v>640</v>
      </c>
      <c r="E96" s="71">
        <v>4</v>
      </c>
    </row>
    <row r="97" spans="2:5" ht="72" x14ac:dyDescent="0.3">
      <c r="B97" s="70">
        <v>90</v>
      </c>
      <c r="C97" s="71" t="s">
        <v>502</v>
      </c>
      <c r="D97" s="71" t="s">
        <v>641</v>
      </c>
      <c r="E97" s="71">
        <v>4</v>
      </c>
    </row>
    <row r="98" spans="2:5" ht="57.6" x14ac:dyDescent="0.3">
      <c r="B98" s="70">
        <v>91</v>
      </c>
      <c r="C98" s="71" t="s">
        <v>505</v>
      </c>
      <c r="D98" s="71" t="s">
        <v>642</v>
      </c>
      <c r="E98" s="71">
        <v>1</v>
      </c>
    </row>
    <row r="99" spans="2:5" ht="57.6" x14ac:dyDescent="0.3">
      <c r="B99" s="70">
        <v>92</v>
      </c>
      <c r="C99" s="71" t="s">
        <v>643</v>
      </c>
      <c r="D99" s="71" t="s">
        <v>644</v>
      </c>
      <c r="E99" s="71">
        <v>2</v>
      </c>
    </row>
    <row r="100" spans="2:5" ht="72" x14ac:dyDescent="0.3">
      <c r="B100" s="70">
        <v>93</v>
      </c>
      <c r="C100" s="71" t="s">
        <v>581</v>
      </c>
      <c r="D100" s="71" t="s">
        <v>645</v>
      </c>
      <c r="E100" s="71">
        <v>4</v>
      </c>
    </row>
    <row r="101" spans="2:5" ht="57.6" x14ac:dyDescent="0.3">
      <c r="B101" s="70">
        <v>94</v>
      </c>
      <c r="C101" s="71" t="s">
        <v>646</v>
      </c>
      <c r="D101" s="71" t="s">
        <v>370</v>
      </c>
      <c r="E101" s="71">
        <v>2</v>
      </c>
    </row>
    <row r="102" spans="2:5" ht="57.6" x14ac:dyDescent="0.3">
      <c r="B102" s="70">
        <v>95</v>
      </c>
      <c r="C102" s="71" t="s">
        <v>647</v>
      </c>
      <c r="D102" s="71" t="s">
        <v>648</v>
      </c>
      <c r="E102" s="71">
        <v>2</v>
      </c>
    </row>
    <row r="103" spans="2:5" ht="72" x14ac:dyDescent="0.3">
      <c r="B103" s="70">
        <v>96</v>
      </c>
      <c r="C103" s="71" t="s">
        <v>649</v>
      </c>
      <c r="D103" s="71" t="s">
        <v>650</v>
      </c>
      <c r="E103" s="71">
        <v>2</v>
      </c>
    </row>
    <row r="104" spans="2:5" ht="43.2" x14ac:dyDescent="0.3">
      <c r="B104" s="70">
        <v>97</v>
      </c>
      <c r="C104" s="71" t="s">
        <v>651</v>
      </c>
      <c r="D104" s="71" t="s">
        <v>652</v>
      </c>
      <c r="E104" s="71">
        <v>1</v>
      </c>
    </row>
    <row r="105" spans="2:5" ht="72" x14ac:dyDescent="0.3">
      <c r="B105" s="70">
        <v>98</v>
      </c>
      <c r="C105" s="71" t="s">
        <v>653</v>
      </c>
      <c r="D105" s="71" t="s">
        <v>654</v>
      </c>
      <c r="E105" s="71">
        <v>3</v>
      </c>
    </row>
    <row r="106" spans="2:5" ht="43.2" x14ac:dyDescent="0.3">
      <c r="B106" s="70">
        <v>99</v>
      </c>
      <c r="C106" s="71" t="s">
        <v>655</v>
      </c>
      <c r="D106" s="71" t="s">
        <v>656</v>
      </c>
      <c r="E106" s="71">
        <v>1</v>
      </c>
    </row>
    <row r="107" spans="2:5" ht="72" x14ac:dyDescent="0.3">
      <c r="B107" s="70">
        <v>100</v>
      </c>
      <c r="C107" s="71" t="s">
        <v>521</v>
      </c>
      <c r="D107" s="71" t="s">
        <v>657</v>
      </c>
      <c r="E107" s="71">
        <v>6</v>
      </c>
    </row>
    <row r="108" spans="2:5" ht="43.2" x14ac:dyDescent="0.3">
      <c r="B108" s="70">
        <v>101</v>
      </c>
      <c r="C108" s="71" t="s">
        <v>658</v>
      </c>
      <c r="D108" s="71" t="s">
        <v>659</v>
      </c>
      <c r="E108" s="71">
        <v>2</v>
      </c>
    </row>
  </sheetData>
  <mergeCells count="12">
    <mergeCell ref="B9:B10"/>
    <mergeCell ref="C9:C10"/>
    <mergeCell ref="D9:D10"/>
    <mergeCell ref="E9:E10"/>
    <mergeCell ref="B17:B19"/>
    <mergeCell ref="C17:C19"/>
    <mergeCell ref="E17:E19"/>
    <mergeCell ref="D83:D85"/>
    <mergeCell ref="D17:D19"/>
    <mergeCell ref="B83:B85"/>
    <mergeCell ref="C83:C85"/>
    <mergeCell ref="E83:E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Arrets</vt:lpstr>
      <vt:lpstr>disponibilite</vt:lpstr>
      <vt:lpstr>PARETO</vt:lpstr>
      <vt:lpstr>ABC</vt:lpstr>
      <vt:lpstr>AMDEC</vt:lpstr>
      <vt:lpstr>pieces de scoop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LAGHZAL</dc:creator>
  <cp:lastModifiedBy>iren yaarar</cp:lastModifiedBy>
  <dcterms:created xsi:type="dcterms:W3CDTF">2015-06-05T18:19:34Z</dcterms:created>
  <dcterms:modified xsi:type="dcterms:W3CDTF">2026-07-04T16:39:10Z</dcterms:modified>
</cp:coreProperties>
</file>