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OneDrive - University of Regina\University of Regina\Research\Simulation\optimal-vnf-placement-algorithms\setup\small_scale\"/>
    </mc:Choice>
  </mc:AlternateContent>
  <xr:revisionPtr revIDLastSave="0" documentId="13_ncr:1_{2E50138B-868E-4327-963B-CC612F79B4AD}" xr6:coauthVersionLast="47" xr6:coauthVersionMax="47" xr10:uidLastSave="{00000000-0000-0000-0000-000000000000}"/>
  <bookViews>
    <workbookView xWindow="-108" yWindow="-108" windowWidth="23256" windowHeight="12456" firstSheet="4" activeTab="7" xr2:uid="{791FAECA-9909-4EBA-85FB-4B37A45A9848}"/>
  </bookViews>
  <sheets>
    <sheet name="Small Scale" sheetId="7" r:id="rId1"/>
    <sheet name="Experiment 1" sheetId="6" r:id="rId2"/>
    <sheet name="Experiment 2" sheetId="11" r:id="rId3"/>
    <sheet name="Experiment 3" sheetId="9" r:id="rId4"/>
    <sheet name="Results - Placement" sheetId="18" r:id="rId5"/>
    <sheet name="Results - Placement Tradeoff" sheetId="24" r:id="rId6"/>
    <sheet name="Results - Tradeoff" sheetId="19" r:id="rId7"/>
    <sheet name="Results - Availability Req" sheetId="23" r:id="rId8"/>
    <sheet name="Results - SFCs" sheetId="17" r:id="rId9"/>
    <sheet name="Base Configuration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4" l="1"/>
  <c r="D10" i="24"/>
  <c r="K3" i="24" s="1"/>
  <c r="C10" i="24"/>
  <c r="J3" i="24" s="1"/>
  <c r="B10" i="24"/>
  <c r="I3" i="24" s="1"/>
  <c r="A10" i="24"/>
  <c r="H3" i="24" s="1"/>
  <c r="E9" i="24"/>
  <c r="L2" i="24" s="1"/>
  <c r="D9" i="24"/>
  <c r="C9" i="24"/>
  <c r="J2" i="24" s="1"/>
  <c r="B9" i="24"/>
  <c r="I2" i="24" s="1"/>
  <c r="A9" i="24"/>
  <c r="H2" i="24" s="1"/>
  <c r="L3" i="24"/>
  <c r="K2" i="24"/>
  <c r="I5" i="6"/>
  <c r="I4" i="6"/>
  <c r="O2" i="23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I14" i="9"/>
  <c r="I13" i="9"/>
  <c r="I12" i="9"/>
  <c r="I11" i="9"/>
  <c r="I10" i="9"/>
  <c r="I9" i="9"/>
  <c r="I8" i="9"/>
  <c r="I7" i="9"/>
  <c r="I6" i="9"/>
  <c r="I5" i="9"/>
  <c r="I4" i="9"/>
  <c r="I3" i="9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I14" i="11"/>
  <c r="I13" i="11"/>
  <c r="I12" i="11"/>
  <c r="I11" i="11"/>
  <c r="I10" i="11"/>
  <c r="I9" i="11"/>
  <c r="I8" i="11"/>
  <c r="I7" i="11"/>
  <c r="I6" i="11"/>
  <c r="I5" i="11"/>
  <c r="I4" i="11"/>
  <c r="I3" i="11"/>
  <c r="I3" i="6"/>
  <c r="I6" i="6"/>
  <c r="I7" i="6"/>
  <c r="I8" i="6"/>
  <c r="I9" i="6"/>
  <c r="I10" i="6"/>
  <c r="I11" i="6"/>
  <c r="I12" i="6"/>
  <c r="I13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18" i="6"/>
  <c r="G75" i="6"/>
  <c r="G76" i="6"/>
  <c r="G77" i="6"/>
  <c r="G74" i="6"/>
  <c r="I14" i="6"/>
  <c r="E30" i="19"/>
  <c r="L7" i="19" s="1"/>
  <c r="D30" i="19"/>
  <c r="K7" i="19" s="1"/>
  <c r="C30" i="19"/>
  <c r="J7" i="19" s="1"/>
  <c r="B30" i="19"/>
  <c r="I7" i="19" s="1"/>
  <c r="A30" i="19"/>
  <c r="H7" i="19" s="1"/>
  <c r="E29" i="19"/>
  <c r="L6" i="19" s="1"/>
  <c r="D29" i="19"/>
  <c r="K6" i="19" s="1"/>
  <c r="C29" i="19"/>
  <c r="J6" i="19" s="1"/>
  <c r="B29" i="19"/>
  <c r="I6" i="19" s="1"/>
  <c r="A29" i="19"/>
  <c r="H6" i="19" s="1"/>
  <c r="M18" i="18"/>
  <c r="N18" i="18"/>
  <c r="M19" i="18"/>
  <c r="N19" i="18"/>
  <c r="M20" i="18"/>
  <c r="N20" i="18"/>
  <c r="M2" i="18"/>
  <c r="N2" i="18"/>
  <c r="M3" i="18"/>
  <c r="N3" i="18"/>
  <c r="M4" i="18"/>
  <c r="N4" i="18"/>
  <c r="A10" i="19"/>
  <c r="H3" i="19" s="1"/>
  <c r="B19" i="19"/>
  <c r="I4" i="19" s="1"/>
  <c r="C19" i="19"/>
  <c r="J4" i="19" s="1"/>
  <c r="D19" i="19"/>
  <c r="K4" i="19" s="1"/>
  <c r="E19" i="19"/>
  <c r="L4" i="19" s="1"/>
  <c r="B20" i="19"/>
  <c r="I5" i="19" s="1"/>
  <c r="C20" i="19"/>
  <c r="J5" i="19" s="1"/>
  <c r="D20" i="19"/>
  <c r="K5" i="19" s="1"/>
  <c r="E20" i="19"/>
  <c r="L5" i="19" s="1"/>
  <c r="A20" i="19"/>
  <c r="H5" i="19" s="1"/>
  <c r="A19" i="19"/>
  <c r="H4" i="19" s="1"/>
  <c r="A9" i="19"/>
  <c r="H2" i="19" s="1"/>
  <c r="J2" i="19"/>
  <c r="K2" i="19"/>
  <c r="B9" i="19"/>
  <c r="I2" i="19" s="1"/>
  <c r="C9" i="19"/>
  <c r="D9" i="19"/>
  <c r="E9" i="19"/>
  <c r="L2" i="19" s="1"/>
  <c r="B10" i="19"/>
  <c r="I3" i="19" s="1"/>
  <c r="C10" i="19"/>
  <c r="J3" i="19" s="1"/>
  <c r="D10" i="19"/>
  <c r="K3" i="19" s="1"/>
  <c r="E10" i="19"/>
  <c r="L3" i="19" s="1"/>
  <c r="L18" i="18"/>
  <c r="L2" i="18"/>
  <c r="L20" i="18"/>
  <c r="L19" i="18"/>
  <c r="P4" i="23"/>
  <c r="Q4" i="23"/>
  <c r="R4" i="23"/>
  <c r="O4" i="23"/>
  <c r="O3" i="23"/>
  <c r="P3" i="23"/>
  <c r="Q3" i="23"/>
  <c r="R3" i="23"/>
  <c r="P2" i="23"/>
  <c r="Q2" i="23"/>
  <c r="R2" i="23"/>
  <c r="L4" i="18"/>
  <c r="L3" i="18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Q17" i="17"/>
  <c r="Q16" i="17"/>
  <c r="Q15" i="17"/>
  <c r="Q14" i="17"/>
  <c r="Q12" i="17"/>
  <c r="Q11" i="17"/>
  <c r="Q10" i="17"/>
  <c r="Q9" i="17"/>
  <c r="Q8" i="17"/>
  <c r="Q7" i="17"/>
  <c r="Q6" i="17"/>
  <c r="Q5" i="17"/>
  <c r="Q4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O17" i="17"/>
  <c r="O16" i="17"/>
  <c r="O15" i="17"/>
  <c r="O14" i="17"/>
  <c r="O12" i="17"/>
  <c r="O11" i="17"/>
  <c r="O10" i="17"/>
  <c r="O9" i="17"/>
  <c r="O7" i="17"/>
  <c r="O6" i="17"/>
  <c r="O5" i="17"/>
  <c r="O4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21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21" i="17"/>
  <c r="M17" i="17"/>
  <c r="M16" i="17"/>
  <c r="M15" i="17"/>
  <c r="M14" i="17"/>
  <c r="M12" i="17"/>
  <c r="M11" i="17"/>
  <c r="M10" i="17"/>
  <c r="M9" i="17"/>
  <c r="M7" i="17"/>
  <c r="M6" i="17"/>
  <c r="M5" i="17"/>
  <c r="M4" i="17"/>
  <c r="K17" i="17"/>
  <c r="K16" i="17"/>
  <c r="K15" i="17"/>
  <c r="K14" i="17"/>
  <c r="K12" i="17"/>
  <c r="K11" i="17"/>
  <c r="K10" i="17"/>
  <c r="K9" i="17"/>
  <c r="K7" i="17"/>
  <c r="K6" i="17"/>
  <c r="K5" i="17"/>
  <c r="K4" i="17"/>
  <c r="K3" i="17"/>
  <c r="K8" i="17"/>
  <c r="Q13" i="17"/>
  <c r="O13" i="17"/>
  <c r="M13" i="17"/>
  <c r="K13" i="17"/>
  <c r="O8" i="17"/>
  <c r="M8" i="17"/>
  <c r="Q3" i="17"/>
  <c r="O3" i="17"/>
  <c r="M3" i="17"/>
  <c r="L37" i="17" l="1"/>
  <c r="N22" i="17"/>
  <c r="L38" i="17"/>
  <c r="L22" i="17"/>
  <c r="N39" i="17"/>
  <c r="N23" i="17"/>
  <c r="N37" i="17"/>
  <c r="N38" i="17"/>
  <c r="N24" i="17"/>
  <c r="N40" i="17"/>
  <c r="L39" i="17"/>
  <c r="L40" i="17"/>
  <c r="L24" i="17"/>
  <c r="L23" i="17"/>
  <c r="K21" i="17"/>
  <c r="M38" i="17"/>
  <c r="M40" i="17"/>
  <c r="M23" i="17"/>
  <c r="M37" i="17"/>
  <c r="M21" i="17"/>
  <c r="M24" i="17"/>
  <c r="M39" i="17"/>
  <c r="K22" i="17"/>
  <c r="K37" i="17"/>
  <c r="M22" i="17"/>
  <c r="K40" i="17"/>
  <c r="K23" i="17"/>
  <c r="K38" i="17"/>
  <c r="K24" i="17"/>
  <c r="K39" i="17"/>
  <c r="R9" i="7" l="1"/>
  <c r="R10" i="7"/>
  <c r="R11" i="7"/>
  <c r="R8" i="7"/>
  <c r="S8" i="7"/>
  <c r="R2" i="7"/>
  <c r="R3" i="7"/>
  <c r="R4" i="7"/>
  <c r="R5" i="7"/>
  <c r="T9" i="7"/>
  <c r="T10" i="7"/>
  <c r="T11" i="7"/>
  <c r="T8" i="7"/>
  <c r="S9" i="7"/>
  <c r="S10" i="7"/>
  <c r="S11" i="7"/>
  <c r="T2" i="7"/>
  <c r="T3" i="7"/>
  <c r="T4" i="7"/>
  <c r="T5" i="7"/>
  <c r="S5" i="7"/>
  <c r="S3" i="7"/>
  <c r="S2" i="7"/>
  <c r="S4" i="7"/>
  <c r="G61" i="4"/>
  <c r="G62" i="4"/>
  <c r="G63" i="4"/>
  <c r="G64" i="4"/>
  <c r="G65" i="4"/>
  <c r="G66" i="4"/>
  <c r="G67" i="4"/>
  <c r="G68" i="4"/>
  <c r="G69" i="4"/>
  <c r="G70" i="4"/>
  <c r="G59" i="4"/>
  <c r="G48" i="4"/>
  <c r="G49" i="4"/>
  <c r="G50" i="4"/>
  <c r="G51" i="4"/>
  <c r="G52" i="4"/>
  <c r="G53" i="4"/>
  <c r="G54" i="4"/>
  <c r="G55" i="4"/>
  <c r="G56" i="4"/>
  <c r="G57" i="4"/>
  <c r="G58" i="4"/>
  <c r="G47" i="4"/>
  <c r="G46" i="4"/>
  <c r="G45" i="4"/>
  <c r="G44" i="4"/>
  <c r="G43" i="4"/>
  <c r="G42" i="4"/>
  <c r="G41" i="4"/>
  <c r="G40" i="4"/>
  <c r="G39" i="4"/>
  <c r="F81" i="4"/>
  <c r="E81" i="4"/>
  <c r="D81" i="4"/>
  <c r="C81" i="4"/>
  <c r="B81" i="4"/>
  <c r="E93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18" i="4"/>
  <c r="D35" i="4"/>
  <c r="D63" i="4"/>
  <c r="D64" i="4"/>
  <c r="D65" i="4"/>
  <c r="D66" i="4"/>
  <c r="D67" i="4"/>
  <c r="D68" i="4"/>
  <c r="D69" i="4"/>
  <c r="D70" i="4"/>
  <c r="C74" i="4"/>
  <c r="C75" i="4"/>
  <c r="C76" i="4" s="1"/>
  <c r="C77" i="4"/>
  <c r="C78" i="4"/>
  <c r="C79" i="4" s="1"/>
  <c r="C80" i="4"/>
  <c r="D74" i="4"/>
  <c r="D75" i="4"/>
  <c r="D76" i="4" s="1"/>
  <c r="D77" i="4"/>
  <c r="D78" i="4"/>
  <c r="D79" i="4" s="1"/>
  <c r="D80" i="4"/>
  <c r="B74" i="4"/>
  <c r="D61" i="4"/>
  <c r="D62" i="4"/>
  <c r="G36" i="4"/>
  <c r="G37" i="4"/>
  <c r="G38" i="4"/>
  <c r="G35" i="4"/>
  <c r="G60" i="4"/>
  <c r="D60" i="4"/>
  <c r="D59" i="4"/>
  <c r="D58" i="4"/>
  <c r="E91" i="4"/>
  <c r="E92" i="4" s="1"/>
  <c r="E89" i="4"/>
  <c r="E90" i="4" s="1"/>
  <c r="E87" i="4"/>
  <c r="E88" i="4" s="1"/>
  <c r="E85" i="4"/>
  <c r="E86" i="4" s="1"/>
  <c r="F80" i="4"/>
  <c r="E80" i="4"/>
  <c r="B80" i="4"/>
  <c r="F78" i="4"/>
  <c r="F79" i="4" s="1"/>
  <c r="E78" i="4"/>
  <c r="E79" i="4" s="1"/>
  <c r="B78" i="4"/>
  <c r="B79" i="4" s="1"/>
  <c r="F77" i="4"/>
  <c r="E77" i="4"/>
  <c r="B77" i="4"/>
  <c r="F75" i="4"/>
  <c r="F76" i="4" s="1"/>
  <c r="E75" i="4"/>
  <c r="E76" i="4" s="1"/>
  <c r="B75" i="4"/>
  <c r="B76" i="4" s="1"/>
  <c r="F74" i="4"/>
  <c r="E74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</calcChain>
</file>

<file path=xl/sharedStrings.xml><?xml version="1.0" encoding="utf-8"?>
<sst xmlns="http://schemas.openxmlformats.org/spreadsheetml/2006/main" count="2124" uniqueCount="690">
  <si>
    <t>Server ID</t>
  </si>
  <si>
    <t>Min Power (W)</t>
  </si>
  <si>
    <t>Max Power (W)</t>
  </si>
  <si>
    <t>MTBF (hrs)</t>
  </si>
  <si>
    <t>MTTR (hrs)</t>
  </si>
  <si>
    <t>CO2 (kg CO2/kWh)</t>
  </si>
  <si>
    <t>CPU Capacity (cores)</t>
  </si>
  <si>
    <t>RAM Capacity (GB)</t>
  </si>
  <si>
    <t>Physical Network Specifications</t>
  </si>
  <si>
    <t>Link ID</t>
  </si>
  <si>
    <t>Source Node</t>
  </si>
  <si>
    <t>Target Node</t>
  </si>
  <si>
    <t>Bandwidth Capacity (Gbps)</t>
  </si>
  <si>
    <t>Servers</t>
  </si>
  <si>
    <t>VNF ID</t>
  </si>
  <si>
    <t>CPU Demand (cores)</t>
  </si>
  <si>
    <t>RAM Demand (GB)</t>
  </si>
  <si>
    <t>f1</t>
  </si>
  <si>
    <t>f2</t>
  </si>
  <si>
    <t>f3</t>
  </si>
  <si>
    <t>f4</t>
  </si>
  <si>
    <t>f5</t>
  </si>
  <si>
    <t>f6</t>
  </si>
  <si>
    <t>Virtual Link ID</t>
  </si>
  <si>
    <t>Source VNF</t>
  </si>
  <si>
    <t>Target VNF</t>
  </si>
  <si>
    <t>Bandwidth Demand (Gbps)</t>
  </si>
  <si>
    <t>l1</t>
  </si>
  <si>
    <t>l2</t>
  </si>
  <si>
    <t>l3</t>
  </si>
  <si>
    <t>l4</t>
  </si>
  <si>
    <t>l5</t>
  </si>
  <si>
    <t>l6</t>
  </si>
  <si>
    <t>l7</t>
  </si>
  <si>
    <t>l8</t>
  </si>
  <si>
    <t>Availability</t>
  </si>
  <si>
    <t>SFC: sfc1</t>
  </si>
  <si>
    <t>VNF Mapping:</t>
  </si>
  <si>
    <t>Link Mapping:</t>
  </si>
  <si>
    <t>Propagation Delay (ms)</t>
  </si>
  <si>
    <t>Processing Delay (ms)</t>
  </si>
  <si>
    <t>================</t>
  </si>
  <si>
    <t>------------</t>
  </si>
  <si>
    <t>-------------</t>
  </si>
  <si>
    <t>Nodes Status:</t>
  </si>
  <si>
    <t>Physical Links Status:</t>
  </si>
  <si>
    <t>----------------------</t>
  </si>
  <si>
    <t>System: system1</t>
  </si>
  <si>
    <t xml:space="preserve"> </t>
  </si>
  <si>
    <t xml:space="preserve">     </t>
  </si>
  <si>
    <t>Storage Capacity (GB)</t>
  </si>
  <si>
    <t>Supermicro SuperServer AS-3015A-i</t>
  </si>
  <si>
    <t>Server Link</t>
  </si>
  <si>
    <t>https://www.spec.org/power_ssj2008/results/res2024q2/power_ssj2008-20240422-01405.html</t>
  </si>
  <si>
    <t>https://www.spec.org/power_ssj2008/results/res2024q2/power_ssj2008-20240422-01404.html</t>
  </si>
  <si>
    <t>Dell Inc. PowerEdge T160 (Intel Xeon E-2488, 3.2 GHz)</t>
  </si>
  <si>
    <t>https://www.spec.org/power_ssj2008/results/res2024q2/power_ssj2008-20240406-01395.html</t>
  </si>
  <si>
    <t>Dell Inc. PowerEdge T150 (Intel Xeon E-2388G 3.20 GHz)</t>
  </si>
  <si>
    <t>https://www.spec.org/power_ssj2008/results/res2024q2/power_ssj2008-20240328-01390.html</t>
  </si>
  <si>
    <t>Dell Inc. PowerEdge R770 (Intel Xeon 6780E, 2.20 GHz)</t>
  </si>
  <si>
    <t>https://www.spec.org/power_ssj2008/results/res2024q3/power_ssj2008-20240716-01418.html</t>
  </si>
  <si>
    <t>Supermicro System SYS-112C-TN</t>
  </si>
  <si>
    <t>https://www.spec.org/power_ssj2008/results/res2024q3/power_ssj2008-20240729-01421.html</t>
  </si>
  <si>
    <t>Supermicro System SYS-212H-TN</t>
  </si>
  <si>
    <t>https://www.spec.org/power_ssj2008/results/res2024q3/power_ssj2008-20240729-01422.html</t>
  </si>
  <si>
    <t>Supermicro System SYS-222H-TN</t>
  </si>
  <si>
    <t>https://www.spec.org/power_ssj2008/results/res2024q3/power_ssj2008-20240729-01423.html</t>
  </si>
  <si>
    <t>Supermicro SuperServer ARS-221GL-NR</t>
  </si>
  <si>
    <t>https://www.spec.org/power_ssj2008/results/res2024q3/power_ssj2008-20240515-01413.html</t>
  </si>
  <si>
    <t>ASUSTeK Computer Inc. ESC4000-E11</t>
  </si>
  <si>
    <t>https://www.spec.org/power_ssj2008/results/res2024q2/power_ssj2008-20240422-01401.html</t>
  </si>
  <si>
    <t>Dell Inc. PowerEdge HS5620 (Intel Xeon Gold 6548Y, 2.50 GHz)</t>
  </si>
  <si>
    <t>https://www.spec.org/power_ssj2008/results/res2024q2/power_ssj2008-20240408-01396.html</t>
  </si>
  <si>
    <t>Fujitsu FUJITSU Server PRIMERGY RX2530 M7</t>
  </si>
  <si>
    <t>https://www.spec.org/power_ssj2008/results/res2024q2/power_ssj2008-20240312-01380.html</t>
  </si>
  <si>
    <t>Storage Demand (GB)</t>
  </si>
  <si>
    <t>--------------</t>
  </si>
  <si>
    <t>Power per port (W)</t>
  </si>
  <si>
    <t>Emission Rate Link</t>
  </si>
  <si>
    <t>Data Explorer | US EPA</t>
  </si>
  <si>
    <t>Data Center Location</t>
  </si>
  <si>
    <t>Santa Clara, California, United States</t>
  </si>
  <si>
    <t>Eagan, MN, USA</t>
  </si>
  <si>
    <t>Switches</t>
  </si>
  <si>
    <t>Switch ID</t>
  </si>
  <si>
    <t>Server Model</t>
  </si>
  <si>
    <t>Switch Model</t>
  </si>
  <si>
    <t>C9600-PWR-3KWAC</t>
  </si>
  <si>
    <t>C9600-PWR-2KWAC</t>
  </si>
  <si>
    <t>Switch Series</t>
  </si>
  <si>
    <t>Cisco Catalyst 9600</t>
  </si>
  <si>
    <t>https://www.cisco.com/c/en/us/products/collateral/switches/catalyst-9600-series-switches/nb-06-cat9600-series-data-sheet-cte-en.html</t>
  </si>
  <si>
    <t>Link</t>
  </si>
  <si>
    <t>C9500-32C</t>
  </si>
  <si>
    <t>C9500-32QC</t>
  </si>
  <si>
    <t>C9500-48Y4C</t>
  </si>
  <si>
    <t>C9500-24Y4C</t>
  </si>
  <si>
    <t>Cisco Catalyst 9500</t>
  </si>
  <si>
    <t>https://www.cisco.com/c/en/us/products/collateral/switches/catalyst-9500-series-switches/nb-06-cat9500-ser-data-sheet-cte-en.html#Powersuppliesandfantray</t>
  </si>
  <si>
    <t>C9500-12Q</t>
  </si>
  <si>
    <t>C9500-24Q</t>
  </si>
  <si>
    <t>C9300X-48HX</t>
  </si>
  <si>
    <t>C9300X-48TX</t>
  </si>
  <si>
    <t>Cisco Catalyst 9300</t>
  </si>
  <si>
    <t>https://www.cisco.com/c/en/us/products/collateral/switches/catalyst-9300-series-switches/nb-06-cat9300-ser-data-sheet-cte-en.html#Platformbenefits</t>
  </si>
  <si>
    <t>Static Power (W)</t>
  </si>
  <si>
    <t>SFC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</si>
  <si>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</si>
  <si>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</si>
  <si>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</si>
  <si>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</si>
  <si>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</si>
  <si>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</si>
  <si>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</si>
  <si>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</si>
  <si>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</si>
  <si>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</si>
  <si>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</si>
  <si>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</si>
  <si>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</si>
  <si>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</si>
  <si>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</si>
  <si>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</si>
  <si>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</si>
  <si>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</si>
  <si>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</si>
  <si>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</si>
  <si>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</si>
  <si>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</si>
  <si>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</si>
  <si>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</si>
  <si>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</si>
  <si>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</si>
  <si>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v_12</t>
  </si>
  <si>
    <t>v_23</t>
  </si>
  <si>
    <t>v_34</t>
  </si>
  <si>
    <t>v_45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</si>
  <si>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</si>
  <si>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</si>
  <si>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</si>
  <si>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</si>
  <si>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</si>
  <si>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</si>
  <si>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</si>
  <si>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</si>
  <si>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</si>
  <si>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</si>
  <si>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</si>
  <si>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</si>
  <si>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</si>
  <si>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</si>
  <si>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</si>
  <si>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</si>
  <si>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</si>
  <si>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</si>
  <si>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</si>
  <si>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</si>
  <si>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</si>
  <si>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</si>
  <si>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</si>
  <si>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</si>
  <si>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</si>
  <si>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</si>
  <si>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</si>
  <si>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</si>
  <si>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f2'</t>
  </si>
  <si>
    <t>f4'</t>
  </si>
  <si>
    <t>v_56</t>
  </si>
  <si>
    <t>v_4'5</t>
  </si>
  <si>
    <t>v_34'</t>
  </si>
  <si>
    <t>v_2'3</t>
  </si>
  <si>
    <t>v_12'</t>
  </si>
  <si>
    <t>Backup Of</t>
  </si>
  <si>
    <t>SFCs: 1</t>
  </si>
  <si>
    <t>Node: n4 -&gt; CPU: 0.0 %, RAM: 0.0 %, Storage: 0.0 %, Availability: 99.88 %, Carbon Footprint: 0 kgCO2</t>
  </si>
  <si>
    <t>Switches Status:</t>
  </si>
  <si>
    <t>Link: l3 -&gt; Bandwidth: 24.41 %, Availability: 99.87 %</t>
  </si>
  <si>
    <t>Link: l4 -&gt; Bandwidth: 0.0 %, Availability: 99.88 %</t>
  </si>
  <si>
    <t>Link: l5 -&gt; Bandwidth: 0.0 %, Availability: 99.89 %</t>
  </si>
  <si>
    <t>Link: l18 -&gt; Bandwidth: 0.0 %, Availability: 99.91 %</t>
  </si>
  <si>
    <t>Link: l19 -&gt; Bandwidth: 0.0 %, Availability: 98.43 %</t>
  </si>
  <si>
    <t>Link: l20 -&gt; Bandwidth: 0.0 %, Availability: 99.88 %</t>
  </si>
  <si>
    <t>Link: l21 -&gt; Bandwidth: 0.0 %, Availability: 99.88 %</t>
  </si>
  <si>
    <t>Link: l22 -&gt; Bandwidth: 0.0 %, Availability: 99.89 %</t>
  </si>
  <si>
    <t>Link: l23 -&gt; Bandwidth: 0.0 %, Availability: 99.9 %</t>
  </si>
  <si>
    <t>Link: l24 -&gt; Bandwidth: 0.0 %, Availability: 99.88 %</t>
  </si>
  <si>
    <t>Link: l25 -&gt; Bandwidth: 0.0 %, Availability: 99.9 %</t>
  </si>
  <si>
    <t>Link: l26 -&gt; Bandwidth: 0.0 %, Availability: 99.87 %</t>
  </si>
  <si>
    <t>Link: l27 -&gt; Bandwidth: 0.0 %, Availability: 99.9 %</t>
  </si>
  <si>
    <t>Link: l28 -&gt; Bandwidth: 0.0 %, Availability: 99.89 %</t>
  </si>
  <si>
    <t>Link: l29 -&gt; Bandwidth: 0.0 %, Availability: 99.88 %</t>
  </si>
  <si>
    <t>Link: l30 -&gt; Bandwidth: 0.0 %, Availability: 99.89 %</t>
  </si>
  <si>
    <t>Link: l31 -&gt; Bandwidth: 0.0 %, Availability: 99.89 %</t>
  </si>
  <si>
    <t>Link: l32 -&gt; Bandwidth: 0.0 %, Availability: 99.84 %</t>
  </si>
  <si>
    <t>Link: l33 -&gt; Bandwidth: 0.0 %, Availability: 99.88 %</t>
  </si>
  <si>
    <t>Link: l34 -&gt; Bandwidth: 0.0 %, Availability: 99.91 %</t>
  </si>
  <si>
    <t>Link: l35 -&gt; Bandwidth: 0.0 %, Availability: 99.88 %</t>
  </si>
  <si>
    <t>Link: l36 -&gt; Bandwidth: 0.0 %, Availability: 96.78 %</t>
  </si>
  <si>
    <t>Switch: s4 -&gt; Bandwidth: 0.0 %, Active Ports: 0, Availability: 99.9 %, Carbon Footprint: 0 kgCO2</t>
  </si>
  <si>
    <t>Switch: s14 -&gt; Bandwidth: 0.0 %, Active Ports: 0, Availability: 99.86 %, Carbon Footprint: 0 kgCO2</t>
  </si>
  <si>
    <t>Link: l2 -&gt; Bandwidth: 0.0 %, Availability: 99.9 %</t>
  </si>
  <si>
    <t>Link: l1 -&gt; Bandwidth: 24.41 %, Availability: 99.89 %</t>
  </si>
  <si>
    <t>VNF: f1 -&gt; Node: n2, Availability: 99.74 %</t>
  </si>
  <si>
    <t>Switch: s1 -&gt; Bandwidth: 0.0 %, Active Ports: 0, Availability: 99.86 %, Carbon Footprint: 0 kgCO2</t>
  </si>
  <si>
    <t>Switch: s2 -&gt; Bandwidth: 0.0 %, Active Ports: 0, Availability: 99.88 %, Carbon Footprint: 0 kgCO2</t>
  </si>
  <si>
    <t>Link: l1 -&gt; Bandwidth: 0.0 %, Availability: 99.89 %</t>
  </si>
  <si>
    <t>Link: l3 -&gt; Bandwidth: 0.0 %, Availability: 99.87 %</t>
  </si>
  <si>
    <t>Latency (ms)</t>
  </si>
  <si>
    <t>Carbon Footprint (kg CO2)</t>
  </si>
  <si>
    <t>Carbon Footprint</t>
  </si>
  <si>
    <t>Normalized Carbon Footprint</t>
  </si>
  <si>
    <t>VNF: f2 -&gt; Node: n2, Availability: 99.84 %</t>
  </si>
  <si>
    <t>VNF: f2' -&gt; Node: n1, Availability: 99.82 %</t>
  </si>
  <si>
    <t>Nodes: 4</t>
  </si>
  <si>
    <t>Switches: 4</t>
  </si>
  <si>
    <t>Physical Links: 8</t>
  </si>
  <si>
    <t>VNF: f3 -&gt; Node: n2, Availability: 99.83 %</t>
  </si>
  <si>
    <t>Virtual Link: v_12 -&gt; Path: ['n2'] -&gt; Physical Links: internal</t>
  </si>
  <si>
    <t>Virtual Link: v_23 -&gt; Path: ['n2'] -&gt; Physical Links: internal</t>
  </si>
  <si>
    <t>Node: n2 -&gt; CPU: 87.5 %, RAM: 43.75 %, Storage: 33.33 %, Availability: 99.89 %, Carbon Footprint: 1454.35 kgCO2</t>
  </si>
  <si>
    <t>VNF: f1' -&gt; Node: n1, Availability: 99.72 %</t>
  </si>
  <si>
    <t>VNF: f1' -&gt; Node: n3, Availability: 99.71 %</t>
  </si>
  <si>
    <t>VNF: f3' -&gt; Node: n3, Availability: 99.8 %</t>
  </si>
  <si>
    <t>Switch: s3 -&gt; Bandwidth: 0.0 %, Active Ports: 0, Availability: 99.88 %, Carbon Footprint: 0 kgCO2</t>
  </si>
  <si>
    <t>Link: l5 -&gt; Bandwidth: 0.0 %, Availability: 99.88 %</t>
  </si>
  <si>
    <t>Link: l6 -&gt; Bandwidth: 0.0 %, Availability: 99.87 %</t>
  </si>
  <si>
    <t>Link: l7 -&gt; Bandwidth: 0.0 %, Availability: 99.89 %</t>
  </si>
  <si>
    <t>Link: l8 -&gt; Bandwidth: 0.0 %, Availability: 99.88 %</t>
  </si>
  <si>
    <t>Virtual Link: v_12 -&gt; Backup Path: ['n1', 's1', 'n2'] -&gt; Physical Links: l1, l2</t>
  </si>
  <si>
    <t>Virtual Link: v_23 -&gt; Backup Path: ['n1', 's1', 'n2'] -&gt; Physical Links: l1, l2</t>
  </si>
  <si>
    <t>Availability: 0.9999936117034881</t>
  </si>
  <si>
    <t>Latency: 16</t>
  </si>
  <si>
    <t>Carbon Footprint: 3948.23232633921</t>
  </si>
  <si>
    <t>Normalized Carbon Footprint: 0.6353628615702479</t>
  </si>
  <si>
    <t>Objective Function: 0.1823153750666201</t>
  </si>
  <si>
    <t>Virtual Link: v_12 -&gt; Backup Path: ['n3', 's2', 's4', 's1', 'n2'] -&gt; Physical Links: l3, l8, l6, l2</t>
  </si>
  <si>
    <t>Node: n1 -&gt; CPU: 75.0 %, RAM: 87.5 %, Storage: 36.67 %, Availability: 99.87 %, Carbon Footprint: 1279.4 kgCO2</t>
  </si>
  <si>
    <t>Node: n3 -&gt; CPU: 31.25 %, RAM: 18.75 %, Storage: 22.4 %, Availability: 99.86 %, Carbon Footprint: 1214.49 kgCO2</t>
  </si>
  <si>
    <t>Time taken: 6.213707447052002 seconds</t>
  </si>
  <si>
    <t>Time taken: 9.966309070587158 seconds</t>
  </si>
  <si>
    <t>Availability: 0.9999970402090989</t>
  </si>
  <si>
    <t>Latency: 18</t>
  </si>
  <si>
    <t>Carbon Footprint: 4188.5574775677605</t>
  </si>
  <si>
    <t>Normalized Carbon Footprint: 0.7017045454545456</t>
  </si>
  <si>
    <t>Objective Function: 0.1491462473772766</t>
  </si>
  <si>
    <t>Node: n3 -&gt; CPU: 50.0 %, RAM: 28.12 %, Storage: 32.0 %, Availability: 99.86 %, Carbon Footprint: 1454.82 kgCO2</t>
  </si>
  <si>
    <t>Time taken: 0.515150785446167 seconds</t>
  </si>
  <si>
    <t>PSO</t>
  </si>
  <si>
    <t>GA</t>
  </si>
  <si>
    <t>PPO</t>
  </si>
  <si>
    <t>SA</t>
  </si>
  <si>
    <t>Replicas</t>
  </si>
  <si>
    <t>SFC 1</t>
  </si>
  <si>
    <t>SFC 2</t>
  </si>
  <si>
    <t>System: system2</t>
  </si>
  <si>
    <t>Availability: 0.9999272388920104</t>
  </si>
  <si>
    <t>Latency: 89.65361176923204</t>
  </si>
  <si>
    <t>Carbon Footprint: 17622.93217615698</t>
  </si>
  <si>
    <t>Normalized Carbon Footprint: 0.11488827937741249</t>
  </si>
  <si>
    <t>Objective: 0.44251947975729894</t>
  </si>
  <si>
    <t>Time taken: 26.15296244621277 seconds</t>
  </si>
  <si>
    <t>sfc1</t>
  </si>
  <si>
    <t>sfc2</t>
  </si>
  <si>
    <t>Solution: [1, 2, 1, 1, 2]</t>
  </si>
  <si>
    <t>SFC 3</t>
  </si>
  <si>
    <t>Solution: [1, 1, 1, 1, 1]</t>
  </si>
  <si>
    <t>AVERAGE</t>
  </si>
  <si>
    <t>STANDARD DEVIATION</t>
  </si>
  <si>
    <t>Solution: []</t>
  </si>
  <si>
    <t>Latency: 13.707896318838998</t>
  </si>
  <si>
    <t>Availability: 0.9902791073150606</t>
  </si>
  <si>
    <t>Latency: 77.63541156814884</t>
  </si>
  <si>
    <t>Carbon Footprint: 12439.37016344448</t>
  </si>
  <si>
    <t>v12</t>
  </si>
  <si>
    <t>v23</t>
  </si>
  <si>
    <t>v34</t>
  </si>
  <si>
    <t>v45</t>
  </si>
  <si>
    <t>v56</t>
  </si>
  <si>
    <t>Solution: [1 1 2 1 2]</t>
  </si>
  <si>
    <t>Carbon Footprint: 14313.78939648156</t>
  </si>
  <si>
    <t>Carbon Footprint: 14319.16893757962</t>
  </si>
  <si>
    <t>Normalized Carbon Footprint: 0.21595844687898097</t>
  </si>
  <si>
    <t>Availability: 0.9999385433280107</t>
  </si>
  <si>
    <t>Carbon Footprint: 14476.69593451629</t>
  </si>
  <si>
    <t>Normalized Availability: 0.9385433280106872</t>
  </si>
  <si>
    <t>Normalized Carbon Footprint: 0.22383479672581452</t>
  </si>
  <si>
    <t>Latency: 81.88325956632195</t>
  </si>
  <si>
    <t>Carbon Footprint: 14359.04770963263</t>
  </si>
  <si>
    <t>Carbon Footprint: 17781.704124934942</t>
  </si>
  <si>
    <t>Availability: 0.999930553975967</t>
  </si>
  <si>
    <t>Normalized Availability: 0.9305539759669738</t>
  </si>
  <si>
    <t>Availability: 0.999925098206673</t>
  </si>
  <si>
    <t>Carbon Footprint: 13747.65116918355</t>
  </si>
  <si>
    <t>Normalized Availability: 0.9250982066729688</t>
  </si>
  <si>
    <t>Solution: [1 1 1 1 1]</t>
  </si>
  <si>
    <t>Availability: 0.999928085123608</t>
  </si>
  <si>
    <t>Normalized Availability: 0.9280851236079793</t>
  </si>
  <si>
    <t>Solution: [1 1 1 4 1]</t>
  </si>
  <si>
    <t>Solution: [1, 2, 1, 1, 1, 1]</t>
  </si>
  <si>
    <t>Solution: [1, 2, 1, 2, 1, 1]</t>
  </si>
  <si>
    <t>v24</t>
  </si>
  <si>
    <t>v35</t>
  </si>
  <si>
    <t>v46</t>
  </si>
  <si>
    <t>Availability: 0.9999358753501324</t>
  </si>
  <si>
    <t>Carbon Footprint: 14156.26239954489</t>
  </si>
  <si>
    <t>Normalized Availability: 0.9358753501323972</t>
  </si>
  <si>
    <t>Normalized Carbon Footprint: 0.20781311997724453</t>
  </si>
  <si>
    <t>Solution: [2, 1, 2, 1, 1]</t>
  </si>
  <si>
    <t>Objective: 0.36403111507757635</t>
  </si>
  <si>
    <t>Availability: 0.9999335409007676</t>
  </si>
  <si>
    <t>Carbon Footprint: 18102.137659906344</t>
  </si>
  <si>
    <t>Normalized Availability: 0.9335409007675813</t>
  </si>
  <si>
    <t>Normalized Carbon Footprint: 0.4051068829953172</t>
  </si>
  <si>
    <t>Solution: [1, 2, 1, 3, 2]</t>
  </si>
  <si>
    <t>Objective: 0.2642170088861321</t>
  </si>
  <si>
    <t>Availability: 0.9999392121295145</t>
  </si>
  <si>
    <t>Carbon Footprint: 18267.7339684901</t>
  </si>
  <si>
    <t>Normalized Availability: 0.9392121295145319</t>
  </si>
  <si>
    <t>Normalized Carbon Footprint: 0.4133866984245051</t>
  </si>
  <si>
    <t>Solution: [3, 1, 3, 2, 1]</t>
  </si>
  <si>
    <t>Objective: 0.2629127155450134</t>
  </si>
  <si>
    <t>Availability: 0.999938160335922</t>
  </si>
  <si>
    <t>Carbon Footprint: 17755.228313418476</t>
  </si>
  <si>
    <t>Normalized Availability: 0.9381603359219772</t>
  </si>
  <si>
    <t>Normalized Carbon Footprint: 0.3877614156709238</t>
  </si>
  <si>
    <t>Solution: [2, 2, 1, 2, 1]</t>
  </si>
  <si>
    <t>Objective: 0.2751994601255267</t>
  </si>
  <si>
    <t>Normalized Carbon Footprint: 0.18738255845917748</t>
  </si>
  <si>
    <t>Objective: 0.36885782410689566</t>
  </si>
  <si>
    <t>Availability: 0.9999308729446669</t>
  </si>
  <si>
    <t>Carbon Footprint: 17976.4660155842</t>
  </si>
  <si>
    <t>Normalized Availability: 0.930872944666871</t>
  </si>
  <si>
    <t>Normalized Carbon Footprint: 0.39882330077920997</t>
  </si>
  <si>
    <t>Solution: [1 2 1 4 1]</t>
  </si>
  <si>
    <t>Objective: 0.2660248219438305</t>
  </si>
  <si>
    <t>Availability: 0.9999319416245882</t>
  </si>
  <si>
    <t>Carbon Footprint: 14767.65893999397</t>
  </si>
  <si>
    <t>Normalized Availability: 0.9319416245882054</t>
  </si>
  <si>
    <t>Normalized Carbon Footprint: 0.23838294699969848</t>
  </si>
  <si>
    <t>Solution: [1 1 4 2 1]</t>
  </si>
  <si>
    <t>Objective: 0.3467793387942535</t>
  </si>
  <si>
    <t>Availability: 0.9999380452622166</t>
  </si>
  <si>
    <t>Carbon Footprint: 18659.947520337642</t>
  </si>
  <si>
    <t>Normalized Availability: 0.9380452622166349</t>
  </si>
  <si>
    <t>Normalized Carbon Footprint: 0.4329973760168821</t>
  </si>
  <si>
    <t>Solution: [2 1 1 2 4]</t>
  </si>
  <si>
    <t>Objective: 0.25252394309987636</t>
  </si>
  <si>
    <t>Availability: 0.9999319338547018</t>
  </si>
  <si>
    <t>Carbon Footprint: 14278.93932588978</t>
  </si>
  <si>
    <t>Normalized Availability: 0.9319338547018045</t>
  </si>
  <si>
    <t>Normalized Carbon Footprint: 0.213946966294489</t>
  </si>
  <si>
    <t>Solution: [1, 1, 2, 2, 1]</t>
  </si>
  <si>
    <t>Objective: 0.35899344420365775</t>
  </si>
  <si>
    <t>Availability: 0.9999358945778933</t>
  </si>
  <si>
    <t>Normalized Availability: 0.9358945778933362</t>
  </si>
  <si>
    <t>Normalized Carbon Footprint: 0.21568946982407797</t>
  </si>
  <si>
    <t>Solution: [3, 1, 2, 1, 1]</t>
  </si>
  <si>
    <t>Objective: 0.3601025540346291</t>
  </si>
  <si>
    <t>Availability: 0.9999411488959861</t>
  </si>
  <si>
    <t>Carbon Footprint: 18315.986999618428</t>
  </si>
  <si>
    <t>Normalized Availability: 0.941148895986065</t>
  </si>
  <si>
    <t>Normalized Carbon Footprint: 0.4157993499809214</t>
  </si>
  <si>
    <t>Solution: [2 3 2 1 2]</t>
  </si>
  <si>
    <t>Objective: 0.2626747730025718</t>
  </si>
  <si>
    <t>Availability: 0.999931620127172</t>
  </si>
  <si>
    <t>Normalized Availability: 0.9316201271719607</t>
  </si>
  <si>
    <t>Objective: 0.3578308401464899</t>
  </si>
  <si>
    <t>Solution: [2 1 2 1 2]</t>
  </si>
  <si>
    <t>Objective: 0.35735426564243633</t>
  </si>
  <si>
    <t>Availability: 0.9999032903278945</t>
  </si>
  <si>
    <t>Carbon Footprint: 15243.9822202635</t>
  </si>
  <si>
    <t>Normalized Availability: 0.9032903278944896</t>
  </si>
  <si>
    <t>Normalized Carbon Footprint: 0.262199111013175</t>
  </si>
  <si>
    <t>Objective: 0.32054560844065727</t>
  </si>
  <si>
    <t>Availability: 0.9998973133595103</t>
  </si>
  <si>
    <t>Carbon Footprint: 15346.895180400299</t>
  </si>
  <si>
    <t>Normalized Availability: 0.8973133595102648</t>
  </si>
  <si>
    <t>Normalized Carbon Footprint: 0.267344759020015</t>
  </si>
  <si>
    <t>Solution: [1, 1, 1, 1, 1, 2]</t>
  </si>
  <si>
    <t>Objective: 0.3149843002451249</t>
  </si>
  <si>
    <t>Availability: 0.9999098707956909</t>
  </si>
  <si>
    <t>Carbon Footprint: 19330.285119774162</t>
  </si>
  <si>
    <t>Normalized Availability: 0.9098707956909361</t>
  </si>
  <si>
    <t>Normalized Carbon Footprint: 0.4665142559887081</t>
  </si>
  <si>
    <t>Solution: [1, 4, 4, 2, 2, 1]</t>
  </si>
  <si>
    <t>Objective: 0.221678269851114</t>
  </si>
  <si>
    <t>Availability: 0.9999066535977462</t>
  </si>
  <si>
    <t>Carbon Footprint: 19637.035908909194</t>
  </si>
  <si>
    <t>Normalized Availability: 0.9066535977462201</t>
  </si>
  <si>
    <t>Normalized Carbon Footprint: 0.4818517954454597</t>
  </si>
  <si>
    <t>Solution: [1, 1, 4, 4, 3, 1]</t>
  </si>
  <si>
    <t>Objective: 0.2124009011503802</t>
  </si>
  <si>
    <t>Availability: 0.9999005512821233</t>
  </si>
  <si>
    <t>Carbon Footprint: 15812.81021811054</t>
  </si>
  <si>
    <t>Normalized Availability: 0.9005512821232956</t>
  </si>
  <si>
    <t>Normalized Carbon Footprint: 0.290640510905527</t>
  </si>
  <si>
    <t>Solution: [1, 2, 1, 1, 1, 3]</t>
  </si>
  <si>
    <t>Objective: 0.3049553856088843</t>
  </si>
  <si>
    <t>Availability: 0.9999011091530475</t>
  </si>
  <si>
    <t>Carbon Footprint: 15481.968440579849</t>
  </si>
  <si>
    <t>Normalized Availability: 0.9011091530475294</t>
  </si>
  <si>
    <t>Normalized Carbon Footprint: 0.27409842202899243</t>
  </si>
  <si>
    <t>Solution: [1 3 3 1 1 1]</t>
  </si>
  <si>
    <t>Objective: 0.31350536550926844</t>
  </si>
  <si>
    <t>Availability: 0.9999105235648439</t>
  </si>
  <si>
    <t>Carbon Footprint: 19398.37317144758</t>
  </si>
  <si>
    <t>Normalized Availability: 0.9105235648438895</t>
  </si>
  <si>
    <t>Normalized Carbon Footprint: 0.46991865857237897</t>
  </si>
  <si>
    <t>Solution: [3 2 4 4 1 1]</t>
  </si>
  <si>
    <t>Objective: 0.22030245313575528</t>
  </si>
  <si>
    <t>Availability: 0.9999069147836593</t>
  </si>
  <si>
    <t>Carbon Footprint: 15587.220331628849</t>
  </si>
  <si>
    <t>Normalized Availability: 0.9069147836593398</t>
  </si>
  <si>
    <t>Normalized Carbon Footprint: 0.2793610165814424</t>
  </si>
  <si>
    <t>Solution: [2 1 4 3 1 1]</t>
  </si>
  <si>
    <t>Objective: 0.31377688353894867</t>
  </si>
  <si>
    <t>Availability: 0.9999041935755161</t>
  </si>
  <si>
    <t>Carbon Footprint: 19250.176736031313</t>
  </si>
  <si>
    <t>Normalized Availability: 0.904193575516076</t>
  </si>
  <si>
    <t>Normalized Carbon Footprint: 0.4625088368015657</t>
  </si>
  <si>
    <t>Solution: [1 4 4 1 2 1]</t>
  </si>
  <si>
    <t>Objective: 0.22084236935725518</t>
  </si>
  <si>
    <t>Availability: 0.9999067280398991</t>
  </si>
  <si>
    <t>Carbon Footprint: 19023.559492767534</t>
  </si>
  <si>
    <t>Normalized Availability: 0.9067280398991066</t>
  </si>
  <si>
    <t>Normalized Carbon Footprint: 0.45117797463837667</t>
  </si>
  <si>
    <t>Solution: [2 4 1 4 1 1]</t>
  </si>
  <si>
    <t>Objective: 0.22777503263036494</t>
  </si>
  <si>
    <t>Availability: 0.9999069064800115</t>
  </si>
  <si>
    <t>Normalized Availability: 0.9069064800114593</t>
  </si>
  <si>
    <t>Solution: [3, 1, 3, 2, 1, 1]</t>
  </si>
  <si>
    <t>Objective: 0.31377273171500847</t>
  </si>
  <si>
    <t>Availability: 0.9998975102542549</t>
  </si>
  <si>
    <t>Carbon Footprint: 15171.94314816774</t>
  </si>
  <si>
    <t>Normalized Availability: 0.8975102542548844</t>
  </si>
  <si>
    <t>Normalized Carbon Footprint: 0.258597157408387</t>
  </si>
  <si>
    <t>Objective: 0.31945654842324867</t>
  </si>
  <si>
    <t>Availability: 0.9999036667016293</t>
  </si>
  <si>
    <t>Carbon Footprint: 15341.515639302239</t>
  </si>
  <si>
    <t>Normalized Availability: 0.9036667016293346</t>
  </si>
  <si>
    <t>Normalized Carbon Footprint: 0.26707578196511195</t>
  </si>
  <si>
    <t>Solution: [1, 1, 3, 3, 1, 1]</t>
  </si>
  <si>
    <t>Objective: 0.3182954598321113</t>
  </si>
  <si>
    <t>Availability: 0.9999102095900239</t>
  </si>
  <si>
    <t>Carbon Footprint: 19225.058390853563</t>
  </si>
  <si>
    <t>Normalized Availability: 0.9102095900238575</t>
  </si>
  <si>
    <t>Normalized Carbon Footprint: 0.46125291954267816</t>
  </si>
  <si>
    <t>Solution: [1, 3, 2, 2, 2, 1]</t>
  </si>
  <si>
    <t>Objective: 0.22447833524058966</t>
  </si>
  <si>
    <t>Availability: 0.9999135125903392</t>
  </si>
  <si>
    <t>Carbon Footprint: 19392.99363034952</t>
  </si>
  <si>
    <t>Normalized Availability: 0.9135125903392264</t>
  </si>
  <si>
    <t>Normalized Carbon Footprint: 0.469649681517476</t>
  </si>
  <si>
    <t>Solution: [3 2 2 2 1 2]</t>
  </si>
  <si>
    <t>Objective: 0.2219314544108752</t>
  </si>
  <si>
    <t>Availability: 0.9999135059118097</t>
  </si>
  <si>
    <t>Carbon Footprint: 15807.43067701248</t>
  </si>
  <si>
    <t>Normalized Availability: 0.9135059118097192</t>
  </si>
  <si>
    <t>Normalized Carbon Footprint: 0.29037153385062403</t>
  </si>
  <si>
    <t>Solution: [2 2 2 2 1 2]</t>
  </si>
  <si>
    <t>Objective: 0.3115671889795476</t>
  </si>
  <si>
    <t>Availability: 0.9999102577836143</t>
  </si>
  <si>
    <t>Carbon Footprint: 15655.28322117387</t>
  </si>
  <si>
    <t>Normalized Availability: 0.9102577836143092</t>
  </si>
  <si>
    <t>Normalized Carbon Footprint: 0.28276416105869345</t>
  </si>
  <si>
    <t>Solution: [1 2 2 2 1 2]</t>
  </si>
  <si>
    <t>Objective: 0.3137468112778079</t>
  </si>
  <si>
    <t>Normalized Carbon Footprint: 0.3890852062467471</t>
  </si>
  <si>
    <t>Objective: 0.26949995868061616</t>
  </si>
  <si>
    <t>Availability: 0.9999443211822905</t>
  </si>
  <si>
    <t>Carbon Footprint: 18934.81779472975</t>
  </si>
  <si>
    <t>Normalized Availability: 0.44321182290479205</t>
  </si>
  <si>
    <t>Normalized Carbon Footprint: 0.44674088973648757</t>
  </si>
  <si>
    <t>Solution: [2 2 4 2 2]</t>
  </si>
  <si>
    <t>Objective: -0.0017645334158477577</t>
  </si>
  <si>
    <t>Availability: 0.9999411533849217</t>
  </si>
  <si>
    <t>Carbon Footprint: 18705.51078091694</t>
  </si>
  <si>
    <t>Normalized Availability: 0.4115338492172613</t>
  </si>
  <si>
    <t>Normalized Carbon Footprint: 0.4352755390458469</t>
  </si>
  <si>
    <t>Solution: [2 3 2 1 3]</t>
  </si>
  <si>
    <t>Objective: -0.0118708449142928</t>
  </si>
  <si>
    <t>Availability: 0.9918526209949234</t>
  </si>
  <si>
    <t>Carbon Footprint: 12770.562780612</t>
  </si>
  <si>
    <t>Normalized Availability: 0.18526209949234468</t>
  </si>
  <si>
    <t>Normalized Carbon Footprint: 0.9235209268706664</t>
  </si>
  <si>
    <t>Solution: [0, 0, 0, 0, 1]</t>
  </si>
  <si>
    <t>Objective: -4.52497358460716</t>
  </si>
  <si>
    <t>Normalized Availability: 0.027910731506064466</t>
  </si>
  <si>
    <t>Normalized Carbon Footprint: 0.8131233878148268</t>
  </si>
  <si>
    <t>Solution: [0 0 0 0 0]</t>
  </si>
  <si>
    <t>Objective: -4.051661573321102</t>
  </si>
  <si>
    <t>Solution: [0, 0, 0, 0, 0]</t>
  </si>
  <si>
    <t>Normalized Carbon Footprint: 0.7495302338367099</t>
  </si>
  <si>
    <t>Objective: -3.2851020658470653</t>
  </si>
  <si>
    <t>Availability: 0.9999350233693718</t>
  </si>
  <si>
    <t>Carbon Footprint: 14524.64401821639</t>
  </si>
  <si>
    <t>Normalized Availability: 0.9350233693717894</t>
  </si>
  <si>
    <t>Normalized Carbon Footprint: 0.9049288036432779</t>
  </si>
  <si>
    <t>Solution: [4 1 1 2 1]</t>
  </si>
  <si>
    <t>Objective: -4.057132333530495</t>
  </si>
  <si>
    <t>Normalized Carbon Footprint: 0.871809541926526</t>
  </si>
  <si>
    <t>Objective: -3.8937707216491435</t>
  </si>
  <si>
    <t>Availability: 0.9999443453284828</t>
  </si>
  <si>
    <t>Carbon Footprint: 19046.781531087126</t>
  </si>
  <si>
    <t>Normalized Availability: 0.4434532848274708</t>
  </si>
  <si>
    <t>Normalized Carbon Footprint: 0.9046781531087127</t>
  </si>
  <si>
    <t>Solution: [3, 3, 3, 2, 2]</t>
  </si>
  <si>
    <t>Objective: 0.17649273475829977</t>
  </si>
  <si>
    <t>Availability: 0.9999443453440868</t>
  </si>
  <si>
    <t>Carbon Footprint: 19287.106682315676</t>
  </si>
  <si>
    <t>Normalized Availability: 0.4434534408682067</t>
  </si>
  <si>
    <t>Normalized Carbon Footprint: 0.9287106682315676</t>
  </si>
  <si>
    <t>Solution: [3, 3, 4, 2, 2]</t>
  </si>
  <si>
    <t>Objective: 0.17529118702252497</t>
  </si>
  <si>
    <t>f7</t>
  </si>
  <si>
    <t>f8</t>
  </si>
  <si>
    <t>v57</t>
  </si>
  <si>
    <t>v67</t>
  </si>
  <si>
    <t>v78</t>
  </si>
  <si>
    <t>Latency: 9.707896318838998</t>
  </si>
  <si>
    <t>Availability aware</t>
  </si>
  <si>
    <t>Carbon aware</t>
  </si>
  <si>
    <t>Tradeoff aware</t>
  </si>
  <si>
    <t>Latency: 33.55775881102643</t>
  </si>
  <si>
    <t>Availability: 0.9999840822086989</t>
  </si>
  <si>
    <t>Latency: 808</t>
  </si>
  <si>
    <t>Carbon Footprint: 15005.32867867639</t>
  </si>
  <si>
    <t>Normalized Availability: 0.9840822086989434</t>
  </si>
  <si>
    <t>Normalized Carbon Footprint: 0.2502664339338195</t>
  </si>
  <si>
    <t>Solution: [1 1 1 1]</t>
  </si>
  <si>
    <t>Objective: -0.12683156967054318</t>
  </si>
  <si>
    <t>Availability: 0.9999868539564264</t>
  </si>
  <si>
    <t>Latency: 909</t>
  </si>
  <si>
    <t>Carbon Footprint: 19912.079714482432</t>
  </si>
  <si>
    <t>Normalized Availability: 0.9868539564263914</t>
  </si>
  <si>
    <t>Normalized Carbon Footprint: 0.4956039857241216</t>
  </si>
  <si>
    <t>Solution: [1 1 2 1]</t>
  </si>
  <si>
    <t>Objective: 0.2456249853511349</t>
  </si>
  <si>
    <t>Availability: 0.9999899404822854</t>
  </si>
  <si>
    <t>Latency: 1010</t>
  </si>
  <si>
    <t>Carbon Footprint: 23460.407774106887</t>
  </si>
  <si>
    <t>Normalized Availability: 0.9899404822853999</t>
  </si>
  <si>
    <t>Normalized Carbon Footprint: 0.6730203887053443</t>
  </si>
  <si>
    <t>Solution: [1 1 2 2]</t>
  </si>
  <si>
    <t>Objective: 0.4910522209881766</t>
  </si>
  <si>
    <t>Availability: 0.9999969104769154</t>
  </si>
  <si>
    <t>Latency: 1111</t>
  </si>
  <si>
    <t>Carbon Footprint: 27160.76093998368</t>
  </si>
  <si>
    <t>Normalized Availability: 0.9969104769154127</t>
  </si>
  <si>
    <t>Normalized Carbon Footprint: 0.429019023499592</t>
  </si>
  <si>
    <t>Solution: [2, 2, 1, 2]</t>
  </si>
  <si>
    <t>Objective: -0.0012401733750905808</t>
  </si>
  <si>
    <t>Availability: 0.9999893750944926</t>
  </si>
  <si>
    <t>Carbon Footprint: 23507.405961297594</t>
  </si>
  <si>
    <t>Normalized Availability: 0.9893750944925941</t>
  </si>
  <si>
    <t>Normalized Carbon Footprint: 0.33768514903243985</t>
  </si>
  <si>
    <t>Solution: [1, 3, 1, 2]</t>
  </si>
  <si>
    <t>Objective: 0.3258449727300771</t>
  </si>
  <si>
    <t>Availability: 0.9999941073679126</t>
  </si>
  <si>
    <t>Carbon Footprint: 27071.81511706156</t>
  </si>
  <si>
    <t>Normalized Availability: 0.9941073679126102</t>
  </si>
  <si>
    <t>Normalized Carbon Footprint: 0.426795377926539</t>
  </si>
  <si>
    <t>Solution: [2, 2, 1, 1]</t>
  </si>
  <si>
    <t>Objective: 0.5678365441608654</t>
  </si>
  <si>
    <t>Availability: 0.9999999637954825</t>
  </si>
  <si>
    <t>Latency: 1212</t>
  </si>
  <si>
    <t>Carbon Footprint: 27370.6218750998</t>
  </si>
  <si>
    <t>Normalized Availability: 0.9999637954825049</t>
  </si>
  <si>
    <t>Normalized Carbon Footprint: 0.434265546877495</t>
  </si>
  <si>
    <t>Solution: [2, 2, 2, 2]</t>
  </si>
  <si>
    <t>Objective: 0.856540861246505</t>
  </si>
  <si>
    <t>Normalized Carbon Footprint: 0.12513321696690974</t>
  </si>
  <si>
    <t>Solution: [1, 1, 1, 1]</t>
  </si>
  <si>
    <t>Objective: -0.01421167440032442</t>
  </si>
  <si>
    <t>Availability: 0.9999866445398778</t>
  </si>
  <si>
    <t>Carbon Footprint: 19867.045630637003</t>
  </si>
  <si>
    <t>Normalized Availability: 0.9866445398778447</t>
  </si>
  <si>
    <t>Normalized Carbon Footprint: 0.2466761407659251</t>
  </si>
  <si>
    <t>Availability: 0.9999929230368713</t>
  </si>
  <si>
    <t>Latency: 1313</t>
  </si>
  <si>
    <t>Carbon Footprint: 27432.929546401512</t>
  </si>
  <si>
    <t>Normalized Availability: 0.9929230368712618</t>
  </si>
  <si>
    <t>Normalized Carbon Footprint: 0.4358232386600378</t>
  </si>
  <si>
    <t>Solution: [1 2 3 3]</t>
  </si>
  <si>
    <t>Objective: 0.5642991542118718</t>
  </si>
  <si>
    <t>Solution: [1 1 1 2]</t>
  </si>
  <si>
    <t>Objective: -0.1233440727015481</t>
  </si>
  <si>
    <t>Latency: 404</t>
  </si>
  <si>
    <t>Availability: 0.9904058372700666</t>
  </si>
  <si>
    <t>Normalized Availability: -8.5941627299334</t>
  </si>
  <si>
    <t>Availability: 0.9565288725187597</t>
  </si>
  <si>
    <t>Carbon Footprint: 2765.08412440284</t>
  </si>
  <si>
    <t>Normalized Availability: -42.47112748124023</t>
  </si>
  <si>
    <t>Normalized Carbon Footprint: -0.180872896889929</t>
  </si>
  <si>
    <t>Latency: 10.379785304902484</t>
  </si>
  <si>
    <t>Carbon Footprint: 3593.2995604128596</t>
  </si>
  <si>
    <t>Normalized Carbon Footprint: -0.16016751098967852</t>
  </si>
  <si>
    <t>Objective: -7.718729705841093</t>
  </si>
  <si>
    <t>Objective: -38.205927443427214</t>
  </si>
  <si>
    <t>Availability: 0.9348129496335202</t>
  </si>
  <si>
    <t>Carbon Footprint: 3293.4486174688195</t>
  </si>
  <si>
    <t>Normalized Availability: -64.1870503664797</t>
  </si>
  <si>
    <t>Normalized Carbon Footprint: -0.16766378456327952</t>
  </si>
  <si>
    <t>Objective: -32.00969329095821</t>
  </si>
  <si>
    <t>Availability: 0.9854042254879319</t>
  </si>
  <si>
    <t>Latency: 14.379785304902484</t>
  </si>
  <si>
    <t>Carbon Footprint: 4141.0771800501</t>
  </si>
  <si>
    <t>Normalized Availability: -13.595774512068047</t>
  </si>
  <si>
    <t>Normalized Carbon Footprint: -0.1464730704987475</t>
  </si>
  <si>
    <t>Objective: -6.72465072078465</t>
  </si>
  <si>
    <t>Availability: 0.9937120446641986</t>
  </si>
  <si>
    <t>Latency: 606</t>
  </si>
  <si>
    <t>Carbon Footprint: 4615.85330105997</t>
  </si>
  <si>
    <t>Normalized Availability: -5.287955335801393</t>
  </si>
  <si>
    <t>Normalized Carbon Footprint: -0.13460366747350075</t>
  </si>
  <si>
    <t>Objective: -2.576675834163946</t>
  </si>
  <si>
    <t>Availability: 0.9959647025613334</t>
  </si>
  <si>
    <t>Carbon Footprint: 4483.065885609209</t>
  </si>
  <si>
    <t>Normalized Availability: -3.0352974386665927</t>
  </si>
  <si>
    <t>Normalized Carbon Footprint: -0.13792335285976978</t>
  </si>
  <si>
    <t>Objective: -2.717975359513957</t>
  </si>
  <si>
    <t>Availability: 0.9924091701606783</t>
  </si>
  <si>
    <t>Latency: 810.0119235701712</t>
  </si>
  <si>
    <t>Carbon Footprint: 10334.480483948488</t>
  </si>
  <si>
    <t>Normalized Availability: -6.590829839321682</t>
  </si>
  <si>
    <t>Normalized Carbon Footprint: 0.008362012098712193</t>
  </si>
  <si>
    <t>Objective: -3.299595925710197</t>
  </si>
  <si>
    <t>Availability: 0.9225920004716399</t>
  </si>
  <si>
    <t>Carbon Footprint: 7036.907542444919</t>
  </si>
  <si>
    <t>Normalized Availability: -76.40799952836001</t>
  </si>
  <si>
    <t>Normalized Carbon Footprint: -0.07407731143887702</t>
  </si>
  <si>
    <t>Objective: -38.16696110846057</t>
  </si>
  <si>
    <t>Availability: 0.9598218387133022</t>
  </si>
  <si>
    <t>Latency: 34.61760443645653</t>
  </si>
  <si>
    <t>Carbon Footprint: 8306.479241587082</t>
  </si>
  <si>
    <t>Normalized Availability: -39.17816128669779</t>
  </si>
  <si>
    <t>Normalized Carbon Footprint: -0.04233801896032296</t>
  </si>
  <si>
    <t>Objective: -19.567911633868732</t>
  </si>
  <si>
    <t>Latency: 20.379785304902484</t>
  </si>
  <si>
    <t>Carbon Footprint: 13888.10397046116</t>
  </si>
  <si>
    <t>Normalized Carbon Footprint: 0.09720259926152898</t>
  </si>
  <si>
    <t>Solution: [1 2 1 1]</t>
  </si>
  <si>
    <t>Latency: 18.379785304902484</t>
  </si>
  <si>
    <t>Carbon Footprint: 13590.591958429319</t>
  </si>
  <si>
    <t>Normalized Carbon Footprint: 0.08976479896073297</t>
  </si>
  <si>
    <t>Latency: 24.379785304902484</t>
  </si>
  <si>
    <t>Carbon Footprint: 14180.704227577378</t>
  </si>
  <si>
    <t>Normalized Carbon Footprint: 0.10451760568943445</t>
  </si>
  <si>
    <t>Solution: [3 2 1 1]</t>
  </si>
  <si>
    <t>Availability: 0.9951593929666114</t>
  </si>
  <si>
    <t>Carbon Footprint: 11603.90404160664</t>
  </si>
  <si>
    <t>Normalized Availability: 0.5159392966611382</t>
  </si>
  <si>
    <t>Normalized Carbon Footprint: 0.040097601040166</t>
  </si>
  <si>
    <t>Solution: [1 0 0 1]</t>
  </si>
  <si>
    <t>Objective: 0.01550608872996443</t>
  </si>
  <si>
    <t>Availability: 0.9986413083383864</t>
  </si>
  <si>
    <t>Latency: 16.379785304902484</t>
  </si>
  <si>
    <t>Carbon Footprint: 12866.92673419464</t>
  </si>
  <si>
    <t>Normalized Availability: 0.8641308338386381</t>
  </si>
  <si>
    <t>Normalized Carbon Footprint: 0.071673168354866</t>
  </si>
  <si>
    <t>Solution: [1 0 1 1]</t>
  </si>
  <si>
    <t>Objective: 0.20906803230318524</t>
  </si>
  <si>
    <t>Availability: 0.9999605348335375</t>
  </si>
  <si>
    <t>Normalized Availability: 0.9960534833537529</t>
  </si>
  <si>
    <t>Objective: 0.45314434219650995</t>
  </si>
  <si>
    <t>Availability: 0.9999740215330104</t>
  </si>
  <si>
    <t>Normalized Availability: 0.9974021533010404</t>
  </si>
  <si>
    <t>Objective: 0.6690207275322696</t>
  </si>
  <si>
    <t>Availability: 0.9999802469161976</t>
  </si>
  <si>
    <t>Normalized Availability: 0.9980246916197579</t>
  </si>
  <si>
    <t>Objective: 0.8877704618888387</t>
  </si>
  <si>
    <t>sfc1 (4 VNFs)</t>
  </si>
  <si>
    <t>sfc2 (6 VNFs)</t>
  </si>
  <si>
    <t>sfc3 (8 VNFs)</t>
  </si>
  <si>
    <t>Availability: 0.9815804387201351</t>
  </si>
  <si>
    <t>Carbon Footprint: 2853.7296059752202</t>
  </si>
  <si>
    <t>Normalized Availability: -17.419561279864865</t>
  </si>
  <si>
    <t>Normalized Carbon Footprint: -0.1786567598506195</t>
  </si>
  <si>
    <t>Objective: -1.581165044120929</t>
  </si>
  <si>
    <t>Availability: 0.9882342119436561</t>
  </si>
  <si>
    <t>Latency: 23.849862492187434</t>
  </si>
  <si>
    <t>Carbon Footprint: 8892.14754200196</t>
  </si>
  <si>
    <t>Normalized Availability: -10.765788056343863</t>
  </si>
  <si>
    <t>Normalized Carbon Footprint: -0.027696311449951008</t>
  </si>
  <si>
    <t>Objective: -3.2103489988881933</t>
  </si>
  <si>
    <t>Objective: -5.369045872446956</t>
  </si>
  <si>
    <t>Objective: -7.5277427460057185</t>
  </si>
  <si>
    <t>Carbon Footprint: 11038.260800492333</t>
  </si>
  <si>
    <t>Normalized Carbon Footprint: 0.025956520012308328</t>
  </si>
  <si>
    <t>Objective: -2.7343633468011643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</si>
</sst>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3" fillId="0" borderId="0" xfId="1"/>
    <xf numFmtId="0" fontId="1" fillId="0" borderId="2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Scale'!$R$1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'Small Scale'!$Q$2</c:f>
              <c:strCache>
                <c:ptCount val="1"/>
                <c:pt idx="0">
                  <c:v>Availability</c:v>
                </c:pt>
              </c:strCache>
            </c:strRef>
          </c:cat>
          <c:val>
            <c:numRef>
              <c:f>'Small Scale'!$R$2</c:f>
              <c:numCache>
                <c:formatCode>General</c:formatCode>
                <c:ptCount val="1"/>
                <c:pt idx="0">
                  <c:v>0.99999704020909796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7-4C6D-8875-B0EA62BDE97E}"/>
            </c:ext>
          </c:extLst>
        </c:ser>
        <c:ser>
          <c:idx val="1"/>
          <c:order val="1"/>
          <c:tx>
            <c:strRef>
              <c:f>'Small Scale'!$S$1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'Small Scale'!$Q$2</c:f>
              <c:strCache>
                <c:ptCount val="1"/>
                <c:pt idx="0">
                  <c:v>Availability</c:v>
                </c:pt>
              </c:strCache>
            </c:strRef>
          </c:cat>
          <c:val>
            <c:numRef>
              <c:f>'Small Scale'!$S$2</c:f>
              <c:numCache>
                <c:formatCode>General</c:formatCode>
                <c:ptCount val="1"/>
                <c:pt idx="0">
                  <c:v>0.99999361170348799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7-4C6D-8875-B0EA62BDE97E}"/>
            </c:ext>
          </c:extLst>
        </c:ser>
        <c:ser>
          <c:idx val="2"/>
          <c:order val="2"/>
          <c:tx>
            <c:strRef>
              <c:f>'Small Scale'!$T$1</c:f>
              <c:strCache>
                <c:ptCount val="1"/>
                <c:pt idx="0">
                  <c:v>PPO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'Small Scale'!$Q$2</c:f>
              <c:strCache>
                <c:ptCount val="1"/>
                <c:pt idx="0">
                  <c:v>Availability</c:v>
                </c:pt>
              </c:strCache>
            </c:strRef>
          </c:cat>
          <c:val>
            <c:numRef>
              <c:f>'Small Scale'!$T$2</c:f>
              <c:numCache>
                <c:formatCode>General</c:formatCode>
                <c:ptCount val="1"/>
                <c:pt idx="0">
                  <c:v>0.99999361170348799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7-4C6D-8875-B0EA62BDE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463984"/>
        <c:axId val="947464464"/>
      </c:barChart>
      <c:catAx>
        <c:axId val="94746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47464464"/>
        <c:crosses val="autoZero"/>
        <c:auto val="1"/>
        <c:lblAlgn val="ctr"/>
        <c:lblOffset val="100"/>
        <c:noMultiLvlLbl val="0"/>
      </c:catAx>
      <c:valAx>
        <c:axId val="9474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474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Availability</a:t>
            </a:r>
            <a:r>
              <a:rPr lang="en-US" baseline="0"/>
              <a:t> &amp; Carbon Footprint</a:t>
            </a:r>
            <a:r>
              <a:rPr lang="en-US"/>
              <a:t> Tradeoff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'Results - Tradeoff'!$G$3</c:f>
              <c:strCache>
                <c:ptCount val="1"/>
                <c:pt idx="0">
                  <c:v>Carbon Footprint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'Results - Tradeoff'!$H$1:$L$1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'Results - Tradeoff'!$H$3:$L$3</c:f>
              <c:numCache>
                <c:formatCode>General</c:formatCode>
                <c:ptCount val="5"/>
                <c:pt idx="0">
                  <c:v>15005.3286786763</c:v>
                </c:pt>
                <c:pt idx="1">
                  <c:v>19867.045630637</c:v>
                </c:pt>
                <c:pt idx="2">
                  <c:v>19912.079714482399</c:v>
                </c:pt>
                <c:pt idx="3">
                  <c:v>23460.407774106799</c:v>
                </c:pt>
                <c:pt idx="4">
                  <c:v>27432.929546401501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3C-487A-8536-04034361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5534960"/>
        <c:axId val="165533040"/>
      </c:barChart>
      <c:lineChart>
        <c:grouping val="standard"/>
        <c:varyColors val="0"/>
        <c:ser>
          <c:idx val="0"/>
          <c:order val="0"/>
          <c:tx>
            <c:strRef>
              <c:f>'Results - Tradeoff'!$G$2</c:f>
              <c:strCache>
                <c:ptCount val="1"/>
                <c:pt idx="0">
                  <c:v>Availability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- Tradeoff'!$H$1:$L$1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'Results - Tradeoff'!$H$2:$L$2</c:f>
              <c:numCache>
                <c:formatCode>General</c:formatCode>
                <c:ptCount val="5"/>
                <c:pt idx="0">
                  <c:v>0.99998408220869806</c:v>
                </c:pt>
                <c:pt idx="1">
                  <c:v>0.99998664453987696</c:v>
                </c:pt>
                <c:pt idx="2">
                  <c:v>0.99998685395642595</c:v>
                </c:pt>
                <c:pt idx="3">
                  <c:v>0.99998994048228496</c:v>
                </c:pt>
                <c:pt idx="4">
                  <c:v>0.99999292303687104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C-487A-8536-04034361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30160"/>
        <c:axId val="165529680"/>
      </c:lineChart>
      <c:catAx>
        <c:axId val="16553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5533040"/>
        <c:crosses val="autoZero"/>
        <c:auto val="1"/>
        <c:lblAlgn val="ctr"/>
        <c:lblOffset val="100"/>
        <c:noMultiLvlLbl val="0"/>
      </c:catAx>
      <c:valAx>
        <c:axId val="1655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5534960"/>
        <c:crosses val="autoZero"/>
        <c:crossBetween val="between"/>
      </c:valAx>
      <c:valAx>
        <c:axId val="165529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5530160"/>
        <c:crosses val="max"/>
        <c:crossBetween val="between"/>
      </c:valAx>
      <c:catAx>
        <c:axId val="16553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52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GA Optimization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'Results - Tradeoff'!$G$5</c:f>
              <c:strCache>
                <c:ptCount val="1"/>
                <c:pt idx="0">
                  <c:v>Carbon Footprint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'Results - Tradeoff'!$H$1:$L$1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'Results - Tradeoff'!$H$5:$L$5</c:f>
              <c:numCache>
                <c:formatCode>General</c:formatCode>
                <c:ptCount val="5"/>
                <c:pt idx="0">
                  <c:v>15005.3286786763</c:v>
                </c:pt>
                <c:pt idx="1">
                  <c:v>23507.4059612975</c:v>
                </c:pt>
                <c:pt idx="2">
                  <c:v>27071.815117061498</c:v>
                </c:pt>
                <c:pt idx="3">
                  <c:v>27160.7609399836</c:v>
                </c:pt>
                <c:pt idx="4">
                  <c:v>27370.621875099801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2-4B42-9277-3E641D4E8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7395408"/>
        <c:axId val="297396368"/>
      </c:barChart>
      <c:lineChart>
        <c:grouping val="standard"/>
        <c:varyColors val="0"/>
        <c:ser>
          <c:idx val="0"/>
          <c:order val="0"/>
          <c:tx>
            <c:strRef>
              <c:f>'Results - Tradeoff'!$G$4</c:f>
              <c:strCache>
                <c:ptCount val="1"/>
                <c:pt idx="0">
                  <c:v>Availability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- Tradeoff'!$H$1:$L$1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'Results - Tradeoff'!$H$4:$L$4</c:f>
              <c:numCache>
                <c:formatCode>General</c:formatCode>
                <c:ptCount val="5"/>
                <c:pt idx="0">
                  <c:v>0.99998408220869806</c:v>
                </c:pt>
                <c:pt idx="1">
                  <c:v>0.99998937509449204</c:v>
                </c:pt>
                <c:pt idx="2">
                  <c:v>0.99999410736791206</c:v>
                </c:pt>
                <c:pt idx="3">
                  <c:v>0.99999691047691497</c:v>
                </c:pt>
                <c:pt idx="4">
                  <c:v>0.99999996379548195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2-4B42-9277-3E641D4E8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44784"/>
        <c:axId val="301642864"/>
      </c:lineChart>
      <c:catAx>
        <c:axId val="2973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97396368"/>
        <c:crosses val="autoZero"/>
        <c:auto val="1"/>
        <c:lblAlgn val="ctr"/>
        <c:lblOffset val="100"/>
        <c:noMultiLvlLbl val="0"/>
      </c:catAx>
      <c:valAx>
        <c:axId val="2973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97395408"/>
        <c:crosses val="autoZero"/>
        <c:crossBetween val="between"/>
      </c:valAx>
      <c:valAx>
        <c:axId val="301642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01644784"/>
        <c:crosses val="max"/>
        <c:crossBetween val="between"/>
      </c:valAx>
      <c:catAx>
        <c:axId val="30164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642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Availability &amp; Carbon Footprint Tradeoff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'Results - Tradeoff'!$G$7</c:f>
              <c:strCache>
                <c:ptCount val="1"/>
                <c:pt idx="0">
                  <c:v>Carbon Footprint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'Results - Tradeoff'!$H$1:$L$1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'Results - Tradeoff'!$H$7:$L$7</c:f>
              <c:numCache>
                <c:formatCode>General</c:formatCode>
                <c:ptCount val="5"/>
                <c:pt idx="0">
                  <c:v>11603.9040416066</c:v>
                </c:pt>
                <c:pt idx="1">
                  <c:v>12866.9267341946</c:v>
                </c:pt>
                <c:pt idx="2">
                  <c:v>13590.591958429301</c:v>
                </c:pt>
                <c:pt idx="3">
                  <c:v>13888.103970461099</c:v>
                </c:pt>
                <c:pt idx="4">
                  <c:v>14180.7042275773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C-4394-9963-CC14C80D3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9437616"/>
        <c:axId val="269445296"/>
      </c:barChart>
      <c:lineChart>
        <c:grouping val="standard"/>
        <c:varyColors val="0"/>
        <c:ser>
          <c:idx val="0"/>
          <c:order val="0"/>
          <c:tx>
            <c:strRef>
              <c:f>'Results - Tradeoff'!$G$6</c:f>
              <c:strCache>
                <c:ptCount val="1"/>
                <c:pt idx="0">
                  <c:v>Availability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- Tradeoff'!$H$1:$L$1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'Results - Tradeoff'!$H$6:$L$6</c:f>
              <c:numCache>
                <c:formatCode>General</c:formatCode>
                <c:ptCount val="5"/>
                <c:pt idx="0">
                  <c:v>0.99515939296661104</c:v>
                </c:pt>
                <c:pt idx="1">
                  <c:v>0.99864130833838605</c:v>
                </c:pt>
                <c:pt idx="2">
                  <c:v>0.99996053483353697</c:v>
                </c:pt>
                <c:pt idx="3">
                  <c:v>0.99997402153300996</c:v>
                </c:pt>
                <c:pt idx="4">
                  <c:v>0.99998024691619702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C-4394-9963-CC14C80D3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447216"/>
        <c:axId val="269434736"/>
      </c:lineChart>
      <c:catAx>
        <c:axId val="26943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69445296"/>
        <c:crosses val="autoZero"/>
        <c:auto val="1"/>
        <c:lblAlgn val="ctr"/>
        <c:lblOffset val="100"/>
        <c:noMultiLvlLbl val="0"/>
      </c:catAx>
      <c:valAx>
        <c:axId val="2694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</a:t>
                </a:r>
                <a:r>
                  <a:rPr lang="en-US" baseline="0"/>
                  <a:t> Footprint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69437616"/>
        <c:crosses val="autoZero"/>
        <c:crossBetween val="between"/>
      </c:valAx>
      <c:valAx>
        <c:axId val="2694347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69447216"/>
        <c:crosses val="max"/>
        <c:crossBetween val="between"/>
      </c:valAx>
      <c:catAx>
        <c:axId val="26944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434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Footprint</a:t>
            </a:r>
            <a:r>
              <a:rPr lang="en-US" baseline="0"/>
              <a:t> at different Availability Requirements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- Availability Req'!$O$1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'Results - Availability Req'!$N$2:$N$4</c:f>
              <c:numCache>
                <c:formatCode>General</c:formatCode>
                <c:ptCount val="3"/>
                <c:pt idx="0">
                  <c:v>0.99</c:v>
                </c:pt>
                <c:pt idx="1">
                  <c:v>0.999</c:v>
                </c:pt>
                <c:pt idx="2">
                  <c:v>0.99990000000000001</c:v>
                </c:pt>
              </c:numCache>
            </c:numRef>
          </c:cat>
          <c:val>
            <c:numRef>
              <c:f>'Results - Availability Req'!$O$2:$O$4</c:f>
              <c:numCache>
                <c:formatCode>General</c:formatCode>
                <c:ptCount val="3"/>
                <c:pt idx="0">
                  <c:v>12770.562780611999</c:v>
                </c:pt>
                <c:pt idx="1">
                  <c:v>13747.6511691835</c:v>
                </c:pt>
                <c:pt idx="2">
                  <c:v>19046.781531087101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D-458A-92B1-AE181D95D843}"/>
            </c:ext>
          </c:extLst>
        </c:ser>
        <c:ser>
          <c:idx val="1"/>
          <c:order val="1"/>
          <c:tx>
            <c:strRef>
              <c:f>'Results - Availability Req'!$P$1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'Results - Availability Req'!$N$2:$N$4</c:f>
              <c:numCache>
                <c:formatCode>General</c:formatCode>
                <c:ptCount val="3"/>
                <c:pt idx="0">
                  <c:v>0.99</c:v>
                </c:pt>
                <c:pt idx="1">
                  <c:v>0.999</c:v>
                </c:pt>
                <c:pt idx="2">
                  <c:v>0.99990000000000001</c:v>
                </c:pt>
              </c:numCache>
            </c:numRef>
          </c:cat>
          <c:val>
            <c:numRef>
              <c:f>'Results - Availability Req'!$P$2:$P$4</c:f>
              <c:numCache>
                <c:formatCode>General</c:formatCode>
                <c:ptCount val="3"/>
                <c:pt idx="0">
                  <c:v>12439.370163444401</c:v>
                </c:pt>
                <c:pt idx="1">
                  <c:v>14524.644018216301</c:v>
                </c:pt>
                <c:pt idx="2">
                  <c:v>18934.817794729701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D-458A-92B1-AE181D95D843}"/>
            </c:ext>
          </c:extLst>
        </c:ser>
        <c:ser>
          <c:idx val="2"/>
          <c:order val="2"/>
          <c:tx>
            <c:strRef>
              <c:f>'Results - Availability Req'!$Q$1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'Results - Availability Req'!$N$2:$N$4</c:f>
              <c:numCache>
                <c:formatCode>General</c:formatCode>
                <c:ptCount val="3"/>
                <c:pt idx="0">
                  <c:v>0.99</c:v>
                </c:pt>
                <c:pt idx="1">
                  <c:v>0.999</c:v>
                </c:pt>
                <c:pt idx="2">
                  <c:v>0.99990000000000001</c:v>
                </c:pt>
              </c:numCache>
            </c:numRef>
          </c:cat>
          <c:val>
            <c:numRef>
              <c:f>'Results - Availability Req'!$Q$2:$Q$4</c:f>
              <c:numCache>
                <c:formatCode>General</c:formatCode>
                <c:ptCount val="3"/>
                <c:pt idx="0">
                  <c:v>12439.370163444401</c:v>
                </c:pt>
                <c:pt idx="1">
                  <c:v>14359.047709632599</c:v>
                </c:pt>
                <c:pt idx="2">
                  <c:v>19287.1066823156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D-458A-92B1-AE181D95D843}"/>
            </c:ext>
          </c:extLst>
        </c:ser>
        <c:ser>
          <c:idx val="3"/>
          <c:order val="3"/>
          <c:tx>
            <c:strRef>
              <c:f>'Results - Availability Req'!$R$1</c:f>
              <c:strCache>
                <c:ptCount val="1"/>
                <c:pt idx="0">
                  <c:v>PPO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'Results - Availability Req'!$N$2:$N$4</c:f>
              <c:numCache>
                <c:formatCode>General</c:formatCode>
                <c:ptCount val="3"/>
                <c:pt idx="0">
                  <c:v>0.99</c:v>
                </c:pt>
                <c:pt idx="1">
                  <c:v>0.999</c:v>
                </c:pt>
                <c:pt idx="2">
                  <c:v>0.99990000000000001</c:v>
                </c:pt>
              </c:numCache>
            </c:numRef>
          </c:cat>
          <c:val>
            <c:numRef>
              <c:f>'Results - Availability Req'!$R$2:$R$4</c:f>
              <c:numCache>
                <c:formatCode>General</c:formatCode>
                <c:ptCount val="3"/>
                <c:pt idx="0">
                  <c:v>12439.370163444401</c:v>
                </c:pt>
                <c:pt idx="1">
                  <c:v>14476.695934516199</c:v>
                </c:pt>
                <c:pt idx="2">
                  <c:v>18705.510780916899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D-458A-92B1-AE181D95D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0328175"/>
        <c:axId val="1300325775"/>
      </c:barChart>
      <c:catAx>
        <c:axId val="130032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00325775"/>
        <c:crosses val="autoZero"/>
        <c:auto val="1"/>
        <c:lblAlgn val="ctr"/>
        <c:lblOffset val="100"/>
        <c:noMultiLvlLbl val="0"/>
      </c:catAx>
      <c:valAx>
        <c:axId val="1300325775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0032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- SFCs'!$J$21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'Results - SFCs'!$M$21:$N$21</c:f>
                <c:numCache>
                  <c:formatCode>General</c:formatCode>
                  <c:ptCount val="2"/>
                  <c:pt idx="0">
                    <c:v>5.0345253604868147E-6</c:v>
                  </c:pt>
                  <c:pt idx="1">
                    <c:v>4.4167681015816338E-6</c:v>
                  </c:pt>
                </c:numCache>
              </c:numRef>
            </c:plus>
            <c:minus>
              <c:numRef>
                <c:f>'Results - SFCs'!$M$21:$N$21</c:f>
                <c:numCache>
                  <c:formatCode>General</c:formatCode>
                  <c:ptCount val="2"/>
                  <c:pt idx="0">
                    <c:v>5.0345253604868147E-6</c:v>
                  </c:pt>
                  <c:pt idx="1">
                    <c:v>4.4167681015816338E-6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'Results - SFCs'!$K$20:$L$20</c:f>
              <c:strCache>
                <c:ptCount val="2"/>
                <c:pt idx="0">
                  <c:v>sfc1</c:v>
                </c:pt>
                <c:pt idx="1">
                  <c:v>sfc2</c:v>
                </c:pt>
              </c:strCache>
            </c:strRef>
          </c:cat>
          <c:val>
            <c:numRef>
              <c:f>'Results - SFCs'!$K$21:$L$21</c:f>
              <c:numCache>
                <c:formatCode>General</c:formatCode>
                <c:ptCount val="2"/>
                <c:pt idx="0">
                  <c:v>0.99993437738460167</c:v>
                </c:pt>
                <c:pt idx="1">
                  <c:v>0.99990353587259262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8-405C-A9AB-9FEA4A4057E6}"/>
            </c:ext>
          </c:extLst>
        </c:ser>
        <c:ser>
          <c:idx val="1"/>
          <c:order val="1"/>
          <c:tx>
            <c:strRef>
              <c:f>'Results - SFCs'!$J$22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'Results - SFCs'!$M$22:$N$22</c:f>
                <c:numCache>
                  <c:formatCode>General</c:formatCode>
                  <c:ptCount val="2"/>
                  <c:pt idx="0">
                    <c:v>4.3285813053033841E-6</c:v>
                  </c:pt>
                  <c:pt idx="1">
                    <c:v>3.1291115704301899E-6</c:v>
                  </c:pt>
                </c:numCache>
              </c:numRef>
            </c:plus>
            <c:minus>
              <c:numRef>
                <c:f>'Results - SFCs'!$M$22:$N$22</c:f>
                <c:numCache>
                  <c:formatCode>General</c:formatCode>
                  <c:ptCount val="2"/>
                  <c:pt idx="0">
                    <c:v>4.3285813053033841E-6</c:v>
                  </c:pt>
                  <c:pt idx="1">
                    <c:v>3.1291115704301899E-6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'Results - SFCs'!$K$20:$L$20</c:f>
              <c:strCache>
                <c:ptCount val="2"/>
                <c:pt idx="0">
                  <c:v>sfc1</c:v>
                </c:pt>
                <c:pt idx="1">
                  <c:v>sfc2</c:v>
                </c:pt>
              </c:strCache>
            </c:strRef>
          </c:cat>
          <c:val>
            <c:numRef>
              <c:f>'Results - SFCs'!$K$22:$L$22</c:f>
              <c:numCache>
                <c:formatCode>General</c:formatCode>
                <c:ptCount val="2"/>
                <c:pt idx="0">
                  <c:v>0.99993080863235018</c:v>
                </c:pt>
                <c:pt idx="1">
                  <c:v>0.99990589382339279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8-405C-A9AB-9FEA4A4057E6}"/>
            </c:ext>
          </c:extLst>
        </c:ser>
        <c:ser>
          <c:idx val="2"/>
          <c:order val="2"/>
          <c:tx>
            <c:strRef>
              <c:f>'Results - SFCs'!$J$23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'Results - SFCs'!$M$23:$N$23</c:f>
                <c:numCache>
                  <c:formatCode>General</c:formatCode>
                  <c:ptCount val="2"/>
                  <c:pt idx="0">
                    <c:v>4.858362511718876E-6</c:v>
                  </c:pt>
                  <c:pt idx="1">
                    <c:v>5.1006845265795384E-6</c:v>
                  </c:pt>
                </c:numCache>
              </c:numRef>
            </c:plus>
            <c:minus>
              <c:numRef>
                <c:f>'Results - SFCs'!$M$23:$N$23</c:f>
                <c:numCache>
                  <c:formatCode>General</c:formatCode>
                  <c:ptCount val="2"/>
                  <c:pt idx="0">
                    <c:v>4.858362511718876E-6</c:v>
                  </c:pt>
                  <c:pt idx="1">
                    <c:v>5.1006845265795384E-6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'Results - SFCs'!$K$20:$L$20</c:f>
              <c:strCache>
                <c:ptCount val="2"/>
                <c:pt idx="0">
                  <c:v>sfc1</c:v>
                </c:pt>
                <c:pt idx="1">
                  <c:v>sfc2</c:v>
                </c:pt>
              </c:strCache>
            </c:strRef>
          </c:cat>
          <c:val>
            <c:numRef>
              <c:f>'Results - SFCs'!$K$23:$L$23</c:f>
              <c:numCache>
                <c:formatCode>General</c:formatCode>
                <c:ptCount val="2"/>
                <c:pt idx="0">
                  <c:v>0.99993078003921432</c:v>
                </c:pt>
                <c:pt idx="1">
                  <c:v>0.99990312127708558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2-4618-8B85-918F7CFD8258}"/>
            </c:ext>
          </c:extLst>
        </c:ser>
        <c:ser>
          <c:idx val="3"/>
          <c:order val="3"/>
          <c:tx>
            <c:strRef>
              <c:f>'Results - SFCs'!$J$24</c:f>
              <c:strCache>
                <c:ptCount val="1"/>
                <c:pt idx="0">
                  <c:v>PPO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'Results - SFCs'!$M$24:$N$24</c:f>
                <c:numCache>
                  <c:formatCode>General</c:formatCode>
                  <c:ptCount val="2"/>
                  <c:pt idx="0">
                    <c:v>3.1934715785459238E-6</c:v>
                  </c:pt>
                  <c:pt idx="1">
                    <c:v>1.3012574077684553E-6</c:v>
                  </c:pt>
                </c:numCache>
              </c:numRef>
            </c:plus>
            <c:minus>
              <c:numRef>
                <c:f>'Results - SFCs'!$M$24:$N$24</c:f>
                <c:numCache>
                  <c:formatCode>General</c:formatCode>
                  <c:ptCount val="2"/>
                  <c:pt idx="0">
                    <c:v>3.1934715785459238E-6</c:v>
                  </c:pt>
                  <c:pt idx="1">
                    <c:v>1.3012574077684553E-6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'Results - SFCs'!$K$20:$L$20</c:f>
              <c:strCache>
                <c:ptCount val="2"/>
                <c:pt idx="0">
                  <c:v>sfc1</c:v>
                </c:pt>
                <c:pt idx="1">
                  <c:v>sfc2</c:v>
                </c:pt>
              </c:strCache>
            </c:strRef>
          </c:cat>
          <c:val>
            <c:numRef>
              <c:f>'Results - SFCs'!$K$24:$L$24</c:f>
              <c:numCache>
                <c:formatCode>General</c:formatCode>
                <c:ptCount val="2"/>
                <c:pt idx="0">
                  <c:v>0.99993767980143766</c:v>
                </c:pt>
                <c:pt idx="1">
                  <c:v>0.99991286029328807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2-4618-8B85-918F7CFD8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109888"/>
        <c:axId val="563110368"/>
      </c:barChart>
      <c:catAx>
        <c:axId val="5631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63110368"/>
        <c:crosses val="autoZero"/>
        <c:auto val="1"/>
        <c:lblAlgn val="ctr"/>
        <c:lblOffset val="100"/>
        <c:noMultiLvlLbl val="0"/>
      </c:catAx>
      <c:valAx>
        <c:axId val="5631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631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Footprint (kgCO2)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- SFCs'!$J$37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'Results - SFCs'!$M$37:$N$37</c:f>
                <c:numCache>
                  <c:formatCode>General</c:formatCode>
                  <c:ptCount val="2"/>
                  <c:pt idx="0">
                    <c:v>2014.5218268901924</c:v>
                  </c:pt>
                  <c:pt idx="1">
                    <c:v>1979.0114303144658</c:v>
                  </c:pt>
                </c:numCache>
              </c:numRef>
            </c:plus>
            <c:minus>
              <c:numRef>
                <c:f>'Results - SFCs'!$M$37:$N$37</c:f>
                <c:numCache>
                  <c:formatCode>General</c:formatCode>
                  <c:ptCount val="2"/>
                  <c:pt idx="0">
                    <c:v>2014.5218268901924</c:v>
                  </c:pt>
                  <c:pt idx="1">
                    <c:v>1979.0114303144658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'Results - SFCs'!$K$36:$L$36</c:f>
              <c:strCache>
                <c:ptCount val="2"/>
                <c:pt idx="0">
                  <c:v>sfc1</c:v>
                </c:pt>
                <c:pt idx="1">
                  <c:v>sfc2</c:v>
                </c:pt>
              </c:strCache>
            </c:strRef>
          </c:cat>
          <c:val>
            <c:numRef>
              <c:f>'Results - SFCs'!$K$37:$L$37</c:f>
              <c:numCache>
                <c:formatCode>General</c:formatCode>
                <c:ptCount val="2"/>
                <c:pt idx="0">
                  <c:v>16405.802702108624</c:v>
                </c:pt>
                <c:pt idx="1">
                  <c:v>17074.20172949148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1-4169-8AD9-2A3DDB9C773E}"/>
            </c:ext>
          </c:extLst>
        </c:ser>
        <c:ser>
          <c:idx val="1"/>
          <c:order val="1"/>
          <c:tx>
            <c:strRef>
              <c:f>'Results - SFCs'!$J$38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'Results - SFCs'!$M$38:$N$38</c:f>
                <c:numCache>
                  <c:formatCode>General</c:formatCode>
                  <c:ptCount val="2"/>
                  <c:pt idx="0">
                    <c:v>1950.7408007203612</c:v>
                  </c:pt>
                  <c:pt idx="1">
                    <c:v>1811.6945679325083</c:v>
                  </c:pt>
                </c:numCache>
              </c:numRef>
            </c:plus>
            <c:minus>
              <c:numRef>
                <c:f>'Results - SFCs'!$M$38:$N$38</c:f>
                <c:numCache>
                  <c:formatCode>General</c:formatCode>
                  <c:ptCount val="2"/>
                  <c:pt idx="0">
                    <c:v>1950.7408007203612</c:v>
                  </c:pt>
                  <c:pt idx="1">
                    <c:v>1811.6945679325083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'Results - SFCs'!$K$36:$L$36</c:f>
              <c:strCache>
                <c:ptCount val="2"/>
                <c:pt idx="0">
                  <c:v>sfc1</c:v>
                </c:pt>
                <c:pt idx="1">
                  <c:v>sfc2</c:v>
                </c:pt>
              </c:strCache>
            </c:strRef>
          </c:cat>
          <c:val>
            <c:numRef>
              <c:f>'Results - SFCs'!$K$38:$L$38</c:f>
              <c:numCache>
                <c:formatCode>General</c:formatCode>
                <c:ptCount val="2"/>
                <c:pt idx="0">
                  <c:v>16586.685554006817</c:v>
                </c:pt>
                <c:pt idx="1">
                  <c:v>17748.25963449098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1-4169-8AD9-2A3DDB9C773E}"/>
            </c:ext>
          </c:extLst>
        </c:ser>
        <c:ser>
          <c:idx val="2"/>
          <c:order val="2"/>
          <c:tx>
            <c:strRef>
              <c:f>'Results - SFCs'!$J$39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'Results - SFCs'!$M$39:$N$39</c:f>
                <c:numCache>
                  <c:formatCode>General</c:formatCode>
                  <c:ptCount val="2"/>
                  <c:pt idx="0">
                    <c:v>251.44099755808429</c:v>
                  </c:pt>
                  <c:pt idx="1">
                    <c:v>1550.9176277509753</c:v>
                  </c:pt>
                </c:numCache>
              </c:numRef>
            </c:plus>
            <c:minus>
              <c:numRef>
                <c:f>'Results - SFCs'!$M$39:$N$39</c:f>
                <c:numCache>
                  <c:formatCode>General</c:formatCode>
                  <c:ptCount val="2"/>
                  <c:pt idx="0">
                    <c:v>251.44099755808429</c:v>
                  </c:pt>
                  <c:pt idx="1">
                    <c:v>1550.9176277509753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'Results - SFCs'!$K$36:$L$36</c:f>
              <c:strCache>
                <c:ptCount val="2"/>
                <c:pt idx="0">
                  <c:v>sfc1</c:v>
                </c:pt>
                <c:pt idx="1">
                  <c:v>sfc2</c:v>
                </c:pt>
              </c:strCache>
            </c:strRef>
          </c:cat>
          <c:val>
            <c:numRef>
              <c:f>'Results - SFCs'!$K$39:$L$39</c:f>
              <c:numCache>
                <c:formatCode>General</c:formatCode>
                <c:ptCount val="2"/>
                <c:pt idx="0">
                  <c:v>14048.858692056598</c:v>
                </c:pt>
                <c:pt idx="1">
                  <c:v>16134.52653807048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7-4B90-9373-A422C0DDC606}"/>
            </c:ext>
          </c:extLst>
        </c:ser>
        <c:ser>
          <c:idx val="3"/>
          <c:order val="3"/>
          <c:tx>
            <c:strRef>
              <c:f>'Results - SFCs'!$J$40</c:f>
              <c:strCache>
                <c:ptCount val="1"/>
                <c:pt idx="0">
                  <c:v>PPO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'Results - SFCs'!$M$40:$N$40</c:f>
                <c:numCache>
                  <c:formatCode>General</c:formatCode>
                  <c:ptCount val="2"/>
                  <c:pt idx="0">
                    <c:v>1552.6682392971086</c:v>
                  </c:pt>
                  <c:pt idx="1">
                    <c:v>1794.4734184036247</c:v>
                  </c:pt>
                </c:numCache>
              </c:numRef>
            </c:plus>
            <c:minus>
              <c:numRef>
                <c:f>'Results - SFCs'!$M$40:$N$40</c:f>
                <c:numCache>
                  <c:formatCode>General</c:formatCode>
                  <c:ptCount val="2"/>
                  <c:pt idx="0">
                    <c:v>1552.6682392971086</c:v>
                  </c:pt>
                  <c:pt idx="1">
                    <c:v>1794.4734184036247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'Results - SFCs'!$K$36:$L$36</c:f>
              <c:strCache>
                <c:ptCount val="2"/>
                <c:pt idx="0">
                  <c:v>sfc1</c:v>
                </c:pt>
                <c:pt idx="1">
                  <c:v>sfc2</c:v>
                </c:pt>
              </c:strCache>
            </c:strRef>
          </c:cat>
          <c:val>
            <c:numRef>
              <c:f>'Results - SFCs'!$K$40:$L$40</c:f>
              <c:numCache>
                <c:formatCode>General</c:formatCode>
                <c:ptCount val="2"/>
                <c:pt idx="0">
                  <c:v>15213.048748149322</c:v>
                </c:pt>
                <c:pt idx="1">
                  <c:v>17928.33895784694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7-4B90-9373-A422C0DDC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947008"/>
        <c:axId val="462947488"/>
      </c:barChart>
      <c:catAx>
        <c:axId val="4629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62947488"/>
        <c:crosses val="autoZero"/>
        <c:auto val="1"/>
        <c:lblAlgn val="ctr"/>
        <c:lblOffset val="100"/>
        <c:noMultiLvlLbl val="0"/>
      </c:catAx>
      <c:valAx>
        <c:axId val="462947488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6294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Scale'!$R$1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'Small Scale'!$Q$4</c:f>
              <c:strCache>
                <c:ptCount val="1"/>
                <c:pt idx="0">
                  <c:v>Carbon Footprint (kg CO2)</c:v>
                </c:pt>
              </c:strCache>
            </c:strRef>
          </c:cat>
          <c:val>
            <c:numRef>
              <c:f>'Small Scale'!$R$4</c:f>
              <c:numCache>
                <c:formatCode>General</c:formatCode>
                <c:ptCount val="1"/>
                <c:pt idx="0">
                  <c:v>4188.5574775677596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3-45EA-A738-C37A076AEE2C}"/>
            </c:ext>
          </c:extLst>
        </c:ser>
        <c:ser>
          <c:idx val="1"/>
          <c:order val="1"/>
          <c:tx>
            <c:strRef>
              <c:f>'Small Scale'!$S$1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'Small Scale'!$Q$4</c:f>
              <c:strCache>
                <c:ptCount val="1"/>
                <c:pt idx="0">
                  <c:v>Carbon Footprint (kg CO2)</c:v>
                </c:pt>
              </c:strCache>
            </c:strRef>
          </c:cat>
          <c:val>
            <c:numRef>
              <c:f>'Small Scale'!$S$4</c:f>
              <c:numCache>
                <c:formatCode>General</c:formatCode>
                <c:ptCount val="1"/>
                <c:pt idx="0">
                  <c:v>3948.23232633921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3-45EA-A738-C37A076AEE2C}"/>
            </c:ext>
          </c:extLst>
        </c:ser>
        <c:ser>
          <c:idx val="2"/>
          <c:order val="2"/>
          <c:tx>
            <c:strRef>
              <c:f>'Small Scale'!$T$1</c:f>
              <c:strCache>
                <c:ptCount val="1"/>
                <c:pt idx="0">
                  <c:v>PPO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'Small Scale'!$Q$4</c:f>
              <c:strCache>
                <c:ptCount val="1"/>
                <c:pt idx="0">
                  <c:v>Carbon Footprint (kg CO2)</c:v>
                </c:pt>
              </c:strCache>
            </c:strRef>
          </c:cat>
          <c:val>
            <c:numRef>
              <c:f>'Small Scale'!$T$4</c:f>
              <c:numCache>
                <c:formatCode>General</c:formatCode>
                <c:ptCount val="1"/>
                <c:pt idx="0">
                  <c:v>3948.23232633921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73-45EA-A738-C37A076AE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364464"/>
        <c:axId val="1001363024"/>
      </c:barChart>
      <c:catAx>
        <c:axId val="100136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01363024"/>
        <c:crosses val="autoZero"/>
        <c:auto val="1"/>
        <c:lblAlgn val="ctr"/>
        <c:lblOffset val="100"/>
        <c:noMultiLvlLbl val="0"/>
      </c:catAx>
      <c:valAx>
        <c:axId val="10013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0136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Scale'!$R$7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'Small Scale'!$Q$8:$Q$11</c:f>
              <c:strCache>
                <c:ptCount val="4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</c:strCache>
            </c:strRef>
          </c:cat>
          <c:val>
            <c:numRef>
              <c:f>'Small Scale'!$R$8:$R$11</c:f>
              <c:numCache>
                <c:formatCode>General</c:formatCode>
                <c:ptCount val="4"/>
                <c:pt idx="0">
                  <c:v>1279.4000000000001</c:v>
                </c:pt>
                <c:pt idx="1">
                  <c:v>1454.35</c:v>
                </c:pt>
                <c:pt idx="2">
                  <c:v>1454.82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C-4485-8904-33C5EB2C76EB}"/>
            </c:ext>
          </c:extLst>
        </c:ser>
        <c:ser>
          <c:idx val="1"/>
          <c:order val="1"/>
          <c:tx>
            <c:strRef>
              <c:f>'Small Scale'!$S$7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'Small Scale'!$Q$8:$Q$11</c:f>
              <c:strCache>
                <c:ptCount val="4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</c:strCache>
            </c:strRef>
          </c:cat>
          <c:val>
            <c:numRef>
              <c:f>'Small Scale'!$S$8:$S$11</c:f>
              <c:numCache>
                <c:formatCode>General</c:formatCode>
                <c:ptCount val="4"/>
                <c:pt idx="0">
                  <c:v>1279.4000000000001</c:v>
                </c:pt>
                <c:pt idx="1">
                  <c:v>1454.35</c:v>
                </c:pt>
                <c:pt idx="2">
                  <c:v>1214.49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C-4485-8904-33C5EB2C76EB}"/>
            </c:ext>
          </c:extLst>
        </c:ser>
        <c:ser>
          <c:idx val="2"/>
          <c:order val="2"/>
          <c:tx>
            <c:strRef>
              <c:f>'Small Scale'!$T$7</c:f>
              <c:strCache>
                <c:ptCount val="1"/>
                <c:pt idx="0">
                  <c:v>PPO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'Small Scale'!$Q$8:$Q$11</c:f>
              <c:strCache>
                <c:ptCount val="4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</c:strCache>
            </c:strRef>
          </c:cat>
          <c:val>
            <c:numRef>
              <c:f>'Small Scale'!$T$8:$T$11</c:f>
              <c:numCache>
                <c:formatCode>General</c:formatCode>
                <c:ptCount val="4"/>
                <c:pt idx="0">
                  <c:v>1279.4000000000001</c:v>
                </c:pt>
                <c:pt idx="1">
                  <c:v>1454.35</c:v>
                </c:pt>
                <c:pt idx="2">
                  <c:v>1214.49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C-4485-8904-33C5EB2C7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744080"/>
        <c:axId val="1087745040"/>
      </c:barChart>
      <c:catAx>
        <c:axId val="108774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87745040"/>
        <c:crosses val="autoZero"/>
        <c:auto val="1"/>
        <c:lblAlgn val="ctr"/>
        <c:lblOffset val="100"/>
        <c:noMultiLvlLbl val="0"/>
      </c:catAx>
      <c:valAx>
        <c:axId val="10877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8774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Scale'!$R$1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'Small Scale'!$Q$5</c:f>
              <c:strCache>
                <c:ptCount val="1"/>
                <c:pt idx="0">
                  <c:v>Latency (ms)</c:v>
                </c:pt>
              </c:strCache>
            </c:strRef>
          </c:cat>
          <c:val>
            <c:numRef>
              <c:f>'Small Scale'!$R$5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5-4881-A696-172F94653673}"/>
            </c:ext>
          </c:extLst>
        </c:ser>
        <c:ser>
          <c:idx val="1"/>
          <c:order val="1"/>
          <c:tx>
            <c:strRef>
              <c:f>'Small Scale'!$S$1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'Small Scale'!$Q$5</c:f>
              <c:strCache>
                <c:ptCount val="1"/>
                <c:pt idx="0">
                  <c:v>Latency (ms)</c:v>
                </c:pt>
              </c:strCache>
            </c:strRef>
          </c:cat>
          <c:val>
            <c:numRef>
              <c:f>'Small Scale'!$S$5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5-4881-A696-172F94653673}"/>
            </c:ext>
          </c:extLst>
        </c:ser>
        <c:ser>
          <c:idx val="2"/>
          <c:order val="2"/>
          <c:tx>
            <c:strRef>
              <c:f>'Small Scale'!$T$1</c:f>
              <c:strCache>
                <c:ptCount val="1"/>
                <c:pt idx="0">
                  <c:v>PPO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'Small Scale'!$Q$5</c:f>
              <c:strCache>
                <c:ptCount val="1"/>
                <c:pt idx="0">
                  <c:v>Latency (ms)</c:v>
                </c:pt>
              </c:strCache>
            </c:strRef>
          </c:cat>
          <c:val>
            <c:numRef>
              <c:f>'Small Scale'!$T$5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5-4881-A696-172F94653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061920"/>
        <c:axId val="1087062880"/>
      </c:barChart>
      <c:catAx>
        <c:axId val="108706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87062880"/>
        <c:crosses val="autoZero"/>
        <c:auto val="1"/>
        <c:lblAlgn val="ctr"/>
        <c:lblOffset val="100"/>
        <c:noMultiLvlLbl val="0"/>
      </c:catAx>
      <c:valAx>
        <c:axId val="10870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8706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Availability - Carbon Footprint  Tradeoff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Scale'!$AE$2</c:f>
              <c:strCache>
                <c:ptCount val="1"/>
                <c:pt idx="0">
                  <c:v>Availability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'Small Scale'!$AD$3:$AD$7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'Small Scale'!$AE$3:$AE$7</c:f>
              <c:numCache>
                <c:formatCode>General</c:formatCode>
                <c:ptCount val="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A-44D6-BFB3-90909D163609}"/>
            </c:ext>
          </c:extLst>
        </c:ser>
        <c:ser>
          <c:idx val="1"/>
          <c:order val="1"/>
          <c:tx>
            <c:strRef>
              <c:f>'Small Scale'!$AF$2</c:f>
              <c:strCache>
                <c:ptCount val="1"/>
                <c:pt idx="0">
                  <c:v>Carbon Footprint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'Small Scale'!$AD$3:$AD$7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'Small Scale'!$AF$3:$AF$7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A-44D6-BFB3-90909D163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109808"/>
        <c:axId val="290101648"/>
      </c:lineChart>
      <c:catAx>
        <c:axId val="2901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90101648"/>
        <c:crosses val="autoZero"/>
        <c:auto val="1"/>
        <c:lblAlgn val="ctr"/>
        <c:lblOffset val="100"/>
        <c:noMultiLvlLbl val="0"/>
      </c:catAx>
      <c:valAx>
        <c:axId val="2901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9010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  <a:effectLst/>
              </a:rPr>
              <a:t>Carbon Footprint (kgCO2)</a:t>
            </a:r>
            <a:r>
              <a:rPr lang="en-US" sz="1400" b="0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 1'!$T$7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 1'!$S$8:$S$19</c:f>
              <c:numCache>
                <c:formatCode>General</c:formatCode>
                <c:ptCount val="12"/>
              </c:numCache>
            </c:numRef>
          </c:cat>
          <c:val>
            <c:numRef>
              <c:f>'Experiment 1'!$T$8:$T$19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F87D-49EA-AB87-B8690C51C225}"/>
            </c:ext>
          </c:extLst>
        </c:ser>
        <c:ser>
          <c:idx val="1"/>
          <c:order val="1"/>
          <c:tx>
            <c:strRef>
              <c:f>'Experiment 1'!$U$7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 1'!$S$8:$S$19</c:f>
              <c:numCache>
                <c:formatCode>General</c:formatCode>
                <c:ptCount val="12"/>
              </c:numCache>
            </c:numRef>
          </c:cat>
          <c:val>
            <c:numRef>
              <c:f>'Experiment 1'!$U$8:$U$19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F87D-49EA-AB87-B8690C51C225}"/>
            </c:ext>
          </c:extLst>
        </c:ser>
        <c:ser>
          <c:idx val="2"/>
          <c:order val="2"/>
          <c:tx>
            <c:strRef>
              <c:f>'Experiment 1'!$V$7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'Experiment 1'!$S$8:$S$19</c:f>
              <c:numCache>
                <c:formatCode>General</c:formatCode>
                <c:ptCount val="12"/>
              </c:numCache>
            </c:numRef>
          </c:cat>
          <c:val>
            <c:numRef>
              <c:f>'Experiment 1'!$V$8:$V$19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F87D-49EA-AB87-B8690C51C225}"/>
            </c:ext>
          </c:extLst>
        </c:ser>
        <c:ser>
          <c:idx val="3"/>
          <c:order val="3"/>
          <c:tx>
            <c:strRef>
              <c:f>'Experiment 1'!$W$7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'Experiment 1'!$S$8:$S$19</c:f>
              <c:numCache>
                <c:formatCode>General</c:formatCode>
                <c:ptCount val="12"/>
              </c:numCache>
            </c:numRef>
          </c:cat>
          <c:val>
            <c:numRef>
              <c:f>'Experiment 1'!$W$8:$W$19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58A1-4A0F-94D2-715F7617D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505248"/>
        <c:axId val="730513408"/>
      </c:barChart>
      <c:catAx>
        <c:axId val="7305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30513408"/>
        <c:crosses val="autoZero"/>
        <c:auto val="1"/>
        <c:lblAlgn val="ctr"/>
        <c:lblOffset val="100"/>
        <c:noMultiLvlLbl val="0"/>
      </c:catAx>
      <c:valAx>
        <c:axId val="7305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305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- Placement'!$L$1</c:f>
              <c:strCache>
                <c:ptCount val="1"/>
                <c:pt idx="0">
                  <c:v>Availability aware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- Placement'!$K$2:$K$4</c:f>
              <c:strCache>
                <c:ptCount val="3"/>
                <c:pt idx="0">
                  <c:v>sfc1 (4 VNFs)</c:v>
                </c:pt>
                <c:pt idx="1">
                  <c:v>sfc2 (6 VNFs)</c:v>
                </c:pt>
                <c:pt idx="2">
                  <c:v>sfc3 (8 VNFs)</c:v>
                </c:pt>
              </c:strCache>
            </c:strRef>
          </c:cat>
          <c:val>
            <c:numRef>
              <c:f>'Results - Placement'!$L$2:$L$4</c:f>
              <c:numCache>
                <c:formatCode>General</c:formatCode>
                <c:ptCount val="3"/>
                <c:pt idx="0">
                  <c:v>0.99596470256133296</c:v>
                </c:pt>
                <c:pt idx="1">
                  <c:v>0.99371204466419805</c:v>
                </c:pt>
                <c:pt idx="2">
                  <c:v>0.99240917016067798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2-403E-92D8-9577A70C1BE9}"/>
            </c:ext>
          </c:extLst>
        </c:ser>
        <c:ser>
          <c:idx val="1"/>
          <c:order val="1"/>
          <c:tx>
            <c:strRef>
              <c:f>'Results - Placement'!$M$1</c:f>
              <c:strCache>
                <c:ptCount val="1"/>
                <c:pt idx="0">
                  <c:v>Tradeoff aware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- Placement'!$K$2:$K$4</c:f>
              <c:strCache>
                <c:ptCount val="3"/>
                <c:pt idx="0">
                  <c:v>sfc1 (4 VNFs)</c:v>
                </c:pt>
                <c:pt idx="1">
                  <c:v>sfc2 (6 VNFs)</c:v>
                </c:pt>
                <c:pt idx="2">
                  <c:v>sfc3 (8 VNFs)</c:v>
                </c:pt>
              </c:strCache>
            </c:strRef>
          </c:cat>
          <c:val>
            <c:numRef>
              <c:f>'Results - Placement'!$M$2:$M$4</c:f>
              <c:numCache>
                <c:formatCode>General</c:formatCode>
                <c:ptCount val="3"/>
                <c:pt idx="0">
                  <c:v>0.99040583727006604</c:v>
                </c:pt>
                <c:pt idx="1">
                  <c:v>0.98540422548793105</c:v>
                </c:pt>
                <c:pt idx="2">
                  <c:v>0.95982183871330196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2-403E-92D8-9577A70C1BE9}"/>
            </c:ext>
          </c:extLst>
        </c:ser>
        <c:ser>
          <c:idx val="2"/>
          <c:order val="2"/>
          <c:tx>
            <c:strRef>
              <c:f>'Results - Placement'!$N$1</c:f>
              <c:strCache>
                <c:ptCount val="1"/>
                <c:pt idx="0">
                  <c:v>Carbon aware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- Placement'!$K$2:$K$4</c:f>
              <c:strCache>
                <c:ptCount val="3"/>
                <c:pt idx="0">
                  <c:v>sfc1 (4 VNFs)</c:v>
                </c:pt>
                <c:pt idx="1">
                  <c:v>sfc2 (6 VNFs)</c:v>
                </c:pt>
                <c:pt idx="2">
                  <c:v>sfc3 (8 VNFs)</c:v>
                </c:pt>
              </c:strCache>
            </c:strRef>
          </c:cat>
          <c:val>
            <c:numRef>
              <c:f>'Results - Placement'!$N$2:$N$4</c:f>
              <c:numCache>
                <c:formatCode>General</c:formatCode>
                <c:ptCount val="3"/>
                <c:pt idx="0">
                  <c:v>0.95652887251875895</c:v>
                </c:pt>
                <c:pt idx="1">
                  <c:v>0.93481294963352002</c:v>
                </c:pt>
                <c:pt idx="2">
                  <c:v>0.92259200047163903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2-403E-92D8-9577A70C1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023296"/>
        <c:axId val="428018976"/>
      </c:barChart>
      <c:catAx>
        <c:axId val="42802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VNFs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28018976"/>
        <c:crosses val="autoZero"/>
        <c:auto val="1"/>
        <c:lblAlgn val="ctr"/>
        <c:lblOffset val="100"/>
        <c:noMultiLvlLbl val="0"/>
      </c:catAx>
      <c:valAx>
        <c:axId val="4280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280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Footprint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- Placement'!$L$17</c:f>
              <c:strCache>
                <c:ptCount val="1"/>
                <c:pt idx="0">
                  <c:v>Availability aware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- Placement'!$K$18:$K$20</c:f>
              <c:strCache>
                <c:ptCount val="3"/>
                <c:pt idx="0">
                  <c:v>sfc1 (4 VNFs)</c:v>
                </c:pt>
                <c:pt idx="1">
                  <c:v>sfc2 (6 VNFs)</c:v>
                </c:pt>
                <c:pt idx="2">
                  <c:v>sfc3 (8 VNFs)</c:v>
                </c:pt>
              </c:strCache>
            </c:strRef>
          </c:cat>
          <c:val>
            <c:numRef>
              <c:f>'Results - Placement'!$L$18:$L$20</c:f>
              <c:numCache>
                <c:formatCode>General</c:formatCode>
                <c:ptCount val="3"/>
                <c:pt idx="0">
                  <c:v>4483.0658856092004</c:v>
                </c:pt>
                <c:pt idx="1">
                  <c:v>4615.8533010599704</c:v>
                </c:pt>
                <c:pt idx="2">
                  <c:v>10334.4804839484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3-49F5-B1C5-3F0841639B1F}"/>
            </c:ext>
          </c:extLst>
        </c:ser>
        <c:ser>
          <c:idx val="1"/>
          <c:order val="1"/>
          <c:tx>
            <c:strRef>
              <c:f>'Results - Placement'!$M$17</c:f>
              <c:strCache>
                <c:ptCount val="1"/>
                <c:pt idx="0">
                  <c:v>Tradeoff aware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- Placement'!$K$18:$K$20</c:f>
              <c:strCache>
                <c:ptCount val="3"/>
                <c:pt idx="0">
                  <c:v>sfc1 (4 VNFs)</c:v>
                </c:pt>
                <c:pt idx="1">
                  <c:v>sfc2 (6 VNFs)</c:v>
                </c:pt>
                <c:pt idx="2">
                  <c:v>sfc3 (8 VNFs)</c:v>
                </c:pt>
              </c:strCache>
            </c:strRef>
          </c:cat>
          <c:val>
            <c:numRef>
              <c:f>'Results - Placement'!$M$18:$M$20</c:f>
              <c:numCache>
                <c:formatCode>General</c:formatCode>
                <c:ptCount val="3"/>
                <c:pt idx="0">
                  <c:v>3593.29956041285</c:v>
                </c:pt>
                <c:pt idx="1">
                  <c:v>4141.0771800500997</c:v>
                </c:pt>
                <c:pt idx="2">
                  <c:v>8306.4792415870797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3-49F5-B1C5-3F0841639B1F}"/>
            </c:ext>
          </c:extLst>
        </c:ser>
        <c:ser>
          <c:idx val="2"/>
          <c:order val="2"/>
          <c:tx>
            <c:strRef>
              <c:f>'Results - Placement'!$N$17</c:f>
              <c:strCache>
                <c:ptCount val="1"/>
                <c:pt idx="0">
                  <c:v>Carbon aware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- Placement'!$K$18:$K$20</c:f>
              <c:strCache>
                <c:ptCount val="3"/>
                <c:pt idx="0">
                  <c:v>sfc1 (4 VNFs)</c:v>
                </c:pt>
                <c:pt idx="1">
                  <c:v>sfc2 (6 VNFs)</c:v>
                </c:pt>
                <c:pt idx="2">
                  <c:v>sfc3 (8 VNFs)</c:v>
                </c:pt>
              </c:strCache>
            </c:strRef>
          </c:cat>
          <c:val>
            <c:numRef>
              <c:f>'Results - Placement'!$N$18:$N$20</c:f>
              <c:numCache>
                <c:formatCode>General</c:formatCode>
                <c:ptCount val="3"/>
                <c:pt idx="0">
                  <c:v>2765.0841244028402</c:v>
                </c:pt>
                <c:pt idx="1">
                  <c:v>3293.44861746881</c:v>
                </c:pt>
                <c:pt idx="2">
                  <c:v>7036.9075424449102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33-49F5-B1C5-3F0841639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656528"/>
        <c:axId val="429654128"/>
      </c:barChart>
      <c:catAx>
        <c:axId val="42965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VNFs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29654128"/>
        <c:crosses val="autoZero"/>
        <c:auto val="1"/>
        <c:lblAlgn val="ctr"/>
        <c:lblOffset val="100"/>
        <c:noMultiLvlLbl val="0"/>
      </c:catAx>
      <c:valAx>
        <c:axId val="4296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Footprint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2965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Placement Tradeoff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'Results - Placement Tradeoff'!$G$3</c:f>
              <c:strCache>
                <c:ptCount val="1"/>
                <c:pt idx="0">
                  <c:v>Carbon Footprint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'Results - Placement Tradeoff'!$H$1:$L$1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'Results - Placement Tradeoff'!$H$3:$L$3</c:f>
              <c:numCache>
                <c:formatCode>General</c:formatCode>
                <c:ptCount val="5"/>
                <c:pt idx="0">
                  <c:v>2853.7296059752198</c:v>
                </c:pt>
                <c:pt idx="1">
                  <c:v>8892.1475420019597</c:v>
                </c:pt>
                <c:pt idx="2">
                  <c:v>8892.1475420019597</c:v>
                </c:pt>
                <c:pt idx="3">
                  <c:v>8892.1475420019597</c:v>
                </c:pt>
                <c:pt idx="4">
                  <c:v>11038.2608004923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A-4F05-BBE6-46477A520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5534960"/>
        <c:axId val="165533040"/>
      </c:barChart>
      <c:lineChart>
        <c:grouping val="standard"/>
        <c:varyColors val="0"/>
        <c:ser>
          <c:idx val="0"/>
          <c:order val="0"/>
          <c:tx>
            <c:strRef>
              <c:f>'Results - Placement Tradeoff'!$G$2</c:f>
              <c:strCache>
                <c:ptCount val="1"/>
                <c:pt idx="0">
                  <c:v>Availability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- Placement Tradeoff'!$H$1:$L$1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'Results - Placement Tradeoff'!$H$2:$L$2</c:f>
              <c:numCache>
                <c:formatCode>General</c:formatCode>
                <c:ptCount val="5"/>
                <c:pt idx="0">
                  <c:v>0.98158043872013501</c:v>
                </c:pt>
                <c:pt idx="1">
                  <c:v>0.98823421194365602</c:v>
                </c:pt>
                <c:pt idx="2">
                  <c:v>0.98823421194365602</c:v>
                </c:pt>
                <c:pt idx="3">
                  <c:v>0.98823421194365602</c:v>
                </c:pt>
                <c:pt idx="4">
                  <c:v>0.99596470256133296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A-4F05-BBE6-46477A520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30160"/>
        <c:axId val="165529680"/>
      </c:lineChart>
      <c:catAx>
        <c:axId val="16553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5533040"/>
        <c:crosses val="autoZero"/>
        <c:auto val="1"/>
        <c:lblAlgn val="ctr"/>
        <c:lblOffset val="100"/>
        <c:noMultiLvlLbl val="0"/>
      </c:catAx>
      <c:valAx>
        <c:axId val="1655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Footprint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5534960"/>
        <c:crosses val="autoZero"/>
        <c:crossBetween val="between"/>
      </c:valAx>
      <c:valAx>
        <c:axId val="165529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Availability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5530160"/>
        <c:crosses val="max"/>
        <c:crossBetween val="between"/>
      </c:valAx>
      <c:catAx>
        <c:axId val="16553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52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27</xdr:col>
      <xdr:colOff>523394</xdr:colOff>
      <xdr:row>14</xdr:row>
      <xdr:rowOff>157018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29704A-C375-A27F-4849-E616FA080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977515</xdr:colOff>
      <xdr:row>15</xdr:row>
      <xdr:rowOff>125461</xdr:rowOff>
    </xdr:from>
    <xdr:to>
      <xdr:col>27</xdr:col>
      <xdr:colOff>515697</xdr:colOff>
      <xdr:row>30</xdr:row>
      <xdr:rowOff>97752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B415E3-29A8-BD83-04E9-EF049E40B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523395</xdr:colOff>
      <xdr:row>13</xdr:row>
      <xdr:rowOff>2309</xdr:rowOff>
    </xdr:from>
    <xdr:to>
      <xdr:col>20</xdr:col>
      <xdr:colOff>461819</xdr:colOff>
      <xdr:row>27</xdr:row>
      <xdr:rowOff>159328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27F654-EBFD-29BE-43C7-D0DFA310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7698</xdr:colOff>
      <xdr:row>31</xdr:row>
      <xdr:rowOff>179340</xdr:rowOff>
    </xdr:from>
    <xdr:to>
      <xdr:col>27</xdr:col>
      <xdr:colOff>531092</xdr:colOff>
      <xdr:row>46</xdr:row>
      <xdr:rowOff>151630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39EB56-B2AC-3CF2-6062-5ADE461BB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7</xdr:row>
      <xdr:rowOff>179340</xdr:rowOff>
    </xdr:from>
    <xdr:to>
      <xdr:col>35</xdr:col>
      <xdr:colOff>538788</xdr:colOff>
      <xdr:row>22</xdr:row>
      <xdr:rowOff>151631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668BE-9F11-36B0-69D0-5EEC837E0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7697</xdr:colOff>
      <xdr:row>20</xdr:row>
      <xdr:rowOff>17704</xdr:rowOff>
    </xdr:from>
    <xdr:to>
      <xdr:col>22</xdr:col>
      <xdr:colOff>792788</xdr:colOff>
      <xdr:row>34</xdr:row>
      <xdr:rowOff>174722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70677C-3148-B9F7-64D7-322FE9F05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586740</xdr:colOff>
      <xdr:row>0</xdr:row>
      <xdr:rowOff>0</xdr:rowOff>
    </xdr:from>
    <xdr:to>
      <xdr:col>22</xdr:col>
      <xdr:colOff>281940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66D759-434E-FB68-A5B5-18DF1C2EF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601980</xdr:colOff>
      <xdr:row>15</xdr:row>
      <xdr:rowOff>148590</xdr:rowOff>
    </xdr:from>
    <xdr:to>
      <xdr:col>22</xdr:col>
      <xdr:colOff>297180</xdr:colOff>
      <xdr:row>30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FC197F-780E-CF9F-DFFC-48AF468CC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</xdr:colOff>
      <xdr:row>0</xdr:row>
      <xdr:rowOff>0</xdr:rowOff>
    </xdr:from>
    <xdr:to>
      <xdr:col>20</xdr:col>
      <xdr:colOff>320040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B8CD26-3718-4B2E-8794-D973AF6C9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</xdr:colOff>
      <xdr:row>0</xdr:row>
      <xdr:rowOff>0</xdr:rowOff>
    </xdr:from>
    <xdr:to>
      <xdr:col>20</xdr:col>
      <xdr:colOff>320040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540B43-F6A9-3AE3-0215-99BD50BAE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</xdr:colOff>
      <xdr:row>15</xdr:row>
      <xdr:rowOff>171450</xdr:rowOff>
    </xdr:from>
    <xdr:to>
      <xdr:col>20</xdr:col>
      <xdr:colOff>320040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6EA639-B053-94B5-FD7E-AD3B9A7B8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31</xdr:row>
      <xdr:rowOff>95250</xdr:rowOff>
    </xdr:from>
    <xdr:to>
      <xdr:col>20</xdr:col>
      <xdr:colOff>266700</xdr:colOff>
      <xdr:row>46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F68C45-6578-351B-90AA-F1B217765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11430</xdr:rowOff>
    </xdr:from>
    <xdr:to>
      <xdr:col>26</xdr:col>
      <xdr:colOff>304800</xdr:colOff>
      <xdr:row>15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6D10E-252B-2B1A-B803-940B738CD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17</xdr:row>
      <xdr:rowOff>179070</xdr:rowOff>
    </xdr:from>
    <xdr:to>
      <xdr:col>20</xdr:col>
      <xdr:colOff>883920</xdr:colOff>
      <xdr:row>32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535ED-8D6E-4AD7-AB58-26DB83304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34</xdr:row>
      <xdr:rowOff>11430</xdr:rowOff>
    </xdr:from>
    <xdr:to>
      <xdr:col>20</xdr:col>
      <xdr:colOff>883920</xdr:colOff>
      <xdr:row>49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85E2AE-7AE9-4AAA-F2F8-157B12097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c.org/power_ssj2008/results/res2024q3/power_ssj2008-20240729-01423.html" TargetMode="External"/><Relationship Id="rId13" Type="http://schemas.openxmlformats.org/officeDocument/2006/relationships/hyperlink" Target="https://www.epa.gov/egrid/data-explorer" TargetMode="External"/><Relationship Id="rId18" Type="http://schemas.openxmlformats.org/officeDocument/2006/relationships/hyperlink" Target="https://www.cisco.com/c/en/us/products/collateral/switches/catalyst-9500-series-switches/nb-06-cat9500-ser-data-sheet-cte-en.html" TargetMode="External"/><Relationship Id="rId3" Type="http://schemas.openxmlformats.org/officeDocument/2006/relationships/hyperlink" Target="https://www.spec.org/power_ssj2008/results/res2024q2/power_ssj2008-20240422-01404.html" TargetMode="External"/><Relationship Id="rId21" Type="http://schemas.openxmlformats.org/officeDocument/2006/relationships/hyperlink" Target="https://www.cisco.com/c/en/us/products/collateral/switches/catalyst-9300-series-switches/nb-06-cat9300-ser-data-sheet-cte-en.html" TargetMode="External"/><Relationship Id="rId7" Type="http://schemas.openxmlformats.org/officeDocument/2006/relationships/hyperlink" Target="https://www.spec.org/power_ssj2008/results/res2024q3/power_ssj2008-20240729-01422.html" TargetMode="External"/><Relationship Id="rId12" Type="http://schemas.openxmlformats.org/officeDocument/2006/relationships/hyperlink" Target="https://www.spec.org/power_ssj2008/results/res2024q2/power_ssj2008-20240312-01380.html" TargetMode="External"/><Relationship Id="rId17" Type="http://schemas.openxmlformats.org/officeDocument/2006/relationships/hyperlink" Target="https://www.cisco.com/c/en/us/products/collateral/switches/catalyst-9500-series-switches/nb-06-cat9500-ser-data-sheet-cte-en.html" TargetMode="External"/><Relationship Id="rId2" Type="http://schemas.openxmlformats.org/officeDocument/2006/relationships/hyperlink" Target="https://www.spec.org/power_ssj2008/results/res2024q2/power_ssj2008-20240406-01395.html" TargetMode="External"/><Relationship Id="rId16" Type="http://schemas.openxmlformats.org/officeDocument/2006/relationships/hyperlink" Target="https://www.cisco.com/c/en/us/products/collateral/switches/catalyst-9500-series-switches/nb-06-cat9500-ser-data-sheet-cte-en.html" TargetMode="External"/><Relationship Id="rId20" Type="http://schemas.openxmlformats.org/officeDocument/2006/relationships/hyperlink" Target="https://www.cisco.com/c/en/us/products/collateral/switches/catalyst-9600-series-switches/nb-06-cat9600-series-data-sheet-cte-en.html" TargetMode="External"/><Relationship Id="rId1" Type="http://schemas.openxmlformats.org/officeDocument/2006/relationships/hyperlink" Target="https://www.spec.org/power_ssj2008/results/res2024q2/power_ssj2008-20240328-01390.html" TargetMode="External"/><Relationship Id="rId6" Type="http://schemas.openxmlformats.org/officeDocument/2006/relationships/hyperlink" Target="https://www.spec.org/power_ssj2008/results/res2024q3/power_ssj2008-20240729-01421.html" TargetMode="External"/><Relationship Id="rId11" Type="http://schemas.openxmlformats.org/officeDocument/2006/relationships/hyperlink" Target="https://www.spec.org/power_ssj2008/results/res2024q2/power_ssj2008-20240408-01396.html" TargetMode="External"/><Relationship Id="rId5" Type="http://schemas.openxmlformats.org/officeDocument/2006/relationships/hyperlink" Target="https://www.spec.org/power_ssj2008/results/res2024q3/power_ssj2008-20240716-01418.html" TargetMode="External"/><Relationship Id="rId15" Type="http://schemas.openxmlformats.org/officeDocument/2006/relationships/hyperlink" Target="https://www.cisco.com/c/en/us/products/collateral/switches/catalyst-9600-series-switches/nb-06-cat9600-series-data-sheet-cte-en.html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s://www.spec.org/power_ssj2008/results/res2024q2/power_ssj2008-20240422-01401.html" TargetMode="External"/><Relationship Id="rId19" Type="http://schemas.openxmlformats.org/officeDocument/2006/relationships/hyperlink" Target="https://www.cisco.com/c/en/us/products/collateral/switches/catalyst-9600-series-switches/nb-06-cat9600-series-data-sheet-cte-en.html" TargetMode="External"/><Relationship Id="rId4" Type="http://schemas.openxmlformats.org/officeDocument/2006/relationships/hyperlink" Target="https://www.spec.org/power_ssj2008/results/res2024q2/power_ssj2008-20240422-01405.html" TargetMode="External"/><Relationship Id="rId9" Type="http://schemas.openxmlformats.org/officeDocument/2006/relationships/hyperlink" Target="https://www.spec.org/power_ssj2008/results/res2024q3/power_ssj2008-20240515-01413.html" TargetMode="External"/><Relationship Id="rId14" Type="http://schemas.openxmlformats.org/officeDocument/2006/relationships/hyperlink" Target="https://www.cisco.com/c/en/us/products/collateral/switches/catalyst-9600-series-switches/nb-06-cat9600-series-data-sheet-cte-en.html" TargetMode="External"/><Relationship Id="rId22" Type="http://schemas.openxmlformats.org/officeDocument/2006/relationships/hyperlink" Target="https://www.cisco.com/c/en/us/products/collateral/switches/catalyst-9300-series-switches/nb-06-cat9300-ser-data-sheet-cte-en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6A02-EE52-471D-B0A5-15728EF1D1E1}">
  <dimension ref="A1:AF81"/>
  <sheetViews>
    <sheetView topLeftCell="O1" zoomScale="99" zoomScaleNormal="99" workbookViewId="0">
      <selection activeCell="AK21" sqref="AK21"/>
    </sheetView>
  </sheetViews>
  <sheetFormatPr defaultRowHeight="14.4" x14ac:dyDescent="0.3"/>
  <cols>
    <col min="1" max="1" width="27.109375" bestFit="1" customWidth="1"/>
    <col min="2" max="2" width="23" bestFit="1" customWidth="1"/>
    <col min="3" max="3" width="16.109375" bestFit="1" customWidth="1"/>
    <col min="4" max="4" width="23" bestFit="1" customWidth="1"/>
    <col min="5" max="5" width="22.6640625" bestFit="1" customWidth="1"/>
    <col min="6" max="6" width="12.88671875" bestFit="1" customWidth="1"/>
    <col min="7" max="7" width="19.6640625" bestFit="1" customWidth="1"/>
    <col min="8" max="8" width="20.33203125" bestFit="1" customWidth="1"/>
    <col min="9" max="9" width="17.88671875" bestFit="1" customWidth="1"/>
    <col min="10" max="10" width="19" bestFit="1" customWidth="1"/>
    <col min="11" max="11" width="136.5546875" bestFit="1" customWidth="1"/>
    <col min="12" max="12" width="12.109375" customWidth="1"/>
    <col min="13" max="13" width="93.88671875" bestFit="1" customWidth="1"/>
    <col min="14" max="15" width="92.88671875" bestFit="1" customWidth="1"/>
    <col min="16" max="16" width="14.88671875" bestFit="1" customWidth="1"/>
    <col min="17" max="17" width="24.5546875" bestFit="1" customWidth="1"/>
    <col min="18" max="18" width="12.5546875" bestFit="1" customWidth="1"/>
    <col min="19" max="19" width="15.5546875" bestFit="1" customWidth="1"/>
    <col min="20" max="20" width="12.44140625" bestFit="1" customWidth="1"/>
    <col min="21" max="21" width="14.33203125" bestFit="1" customWidth="1"/>
    <col min="22" max="22" width="14.6640625" bestFit="1" customWidth="1"/>
    <col min="30" max="30" width="8" bestFit="1" customWidth="1"/>
    <col min="31" max="31" width="9.5546875" bestFit="1" customWidth="1"/>
    <col min="32" max="32" width="14.6640625" bestFit="1" customWidth="1"/>
  </cols>
  <sheetData>
    <row r="1" spans="1:32" x14ac:dyDescent="0.3">
      <c r="A1" s="9" t="s">
        <v>13</v>
      </c>
      <c r="B1" s="9"/>
      <c r="C1" s="9"/>
      <c r="D1" s="9"/>
      <c r="E1" s="9"/>
      <c r="F1" s="9"/>
      <c r="G1" s="9"/>
      <c r="H1" s="9"/>
      <c r="I1" s="9"/>
      <c r="J1" s="9"/>
      <c r="M1" s="1" t="s">
        <v>247</v>
      </c>
      <c r="N1" s="1" t="s">
        <v>248</v>
      </c>
      <c r="O1" s="1" t="s">
        <v>249</v>
      </c>
      <c r="R1" t="s">
        <v>247</v>
      </c>
      <c r="S1" t="s">
        <v>248</v>
      </c>
      <c r="T1" t="s">
        <v>249</v>
      </c>
    </row>
    <row r="2" spans="1:32" x14ac:dyDescent="0.3">
      <c r="A2" t="s">
        <v>0</v>
      </c>
      <c r="B2" t="s">
        <v>6</v>
      </c>
      <c r="C2" t="s">
        <v>7</v>
      </c>
      <c r="D2" t="s">
        <v>50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40</v>
      </c>
      <c r="K2" t="s">
        <v>80</v>
      </c>
      <c r="M2" t="s">
        <v>47</v>
      </c>
      <c r="N2" t="s">
        <v>47</v>
      </c>
      <c r="O2" t="s">
        <v>47</v>
      </c>
      <c r="Q2" t="s">
        <v>35</v>
      </c>
      <c r="R2">
        <f>_xlfn.NUMBERVALUE(SUBSTITUTE(M9,"Availability: ",""))</f>
        <v>0.99999704020909796</v>
      </c>
      <c r="S2">
        <f>_xlfn.NUMBERVALUE(SUBSTITUTE(N9,"Availability: ",""))</f>
        <v>0.99999361170348799</v>
      </c>
      <c r="T2">
        <f>_xlfn.NUMBERVALUE(SUBSTITUTE(O9,"Availability: ",""))</f>
        <v>0.99999361170348799</v>
      </c>
      <c r="AD2" t="s">
        <v>251</v>
      </c>
      <c r="AE2" t="s">
        <v>35</v>
      </c>
      <c r="AF2" t="s">
        <v>209</v>
      </c>
    </row>
    <row r="3" spans="1:32" x14ac:dyDescent="0.3">
      <c r="A3" t="s">
        <v>107</v>
      </c>
      <c r="B3">
        <v>8</v>
      </c>
      <c r="C3">
        <v>16</v>
      </c>
      <c r="D3">
        <v>480</v>
      </c>
      <c r="E3">
        <v>21.2</v>
      </c>
      <c r="F3">
        <v>84.1</v>
      </c>
      <c r="G3">
        <v>270893.32952569402</v>
      </c>
      <c r="H3">
        <v>351.30289986111097</v>
      </c>
      <c r="I3">
        <v>0.77964363739999998</v>
      </c>
      <c r="J3">
        <v>1</v>
      </c>
      <c r="K3" t="s">
        <v>82</v>
      </c>
      <c r="M3" t="s">
        <v>41</v>
      </c>
      <c r="N3" t="s">
        <v>41</v>
      </c>
      <c r="O3" t="s">
        <v>41</v>
      </c>
      <c r="Q3" t="s">
        <v>210</v>
      </c>
      <c r="R3">
        <f>_xlfn.NUMBERVALUE(SUBSTITUTE(M12,"Normalized Carbon Footprint: ",""))</f>
        <v>0.70170454545454497</v>
      </c>
      <c r="S3">
        <f>_xlfn.NUMBERVALUE(SUBSTITUTE(N12,"Normalized Carbon Footprint: ",""))</f>
        <v>0.63536286157024702</v>
      </c>
      <c r="T3">
        <f>_xlfn.NUMBERVALUE(SUBSTITUTE(O12,"Normalized Carbon Footprint: ",""))</f>
        <v>0.63536286157024702</v>
      </c>
      <c r="AD3">
        <v>0</v>
      </c>
      <c r="AE3">
        <v>0.8</v>
      </c>
      <c r="AF3">
        <v>0.4</v>
      </c>
    </row>
    <row r="4" spans="1:32" x14ac:dyDescent="0.3">
      <c r="A4" t="s">
        <v>108</v>
      </c>
      <c r="B4">
        <v>8</v>
      </c>
      <c r="C4">
        <v>32</v>
      </c>
      <c r="D4">
        <v>480</v>
      </c>
      <c r="E4">
        <v>23.3</v>
      </c>
      <c r="F4">
        <v>85.5</v>
      </c>
      <c r="G4">
        <v>273142.42211874999</v>
      </c>
      <c r="H4">
        <v>296.213206527777</v>
      </c>
      <c r="I4">
        <v>0.77964363739999998</v>
      </c>
      <c r="J4">
        <v>1</v>
      </c>
      <c r="K4" t="s">
        <v>82</v>
      </c>
      <c r="M4" t="s">
        <v>173</v>
      </c>
      <c r="N4" t="s">
        <v>173</v>
      </c>
      <c r="O4" t="s">
        <v>173</v>
      </c>
      <c r="Q4" t="s">
        <v>208</v>
      </c>
      <c r="R4">
        <f>_xlfn.NUMBERVALUE(SUBSTITUTE(M11,"Carbon Footprint: ",""))</f>
        <v>4188.5574775677596</v>
      </c>
      <c r="S4">
        <f>_xlfn.NUMBERVALUE(SUBSTITUTE(N11,"Carbon Footprint: ",""))</f>
        <v>3948.23232633921</v>
      </c>
      <c r="T4">
        <f>_xlfn.NUMBERVALUE(SUBSTITUTE(O11,"Carbon Footprint: ",""))</f>
        <v>3948.23232633921</v>
      </c>
      <c r="AD4">
        <v>1</v>
      </c>
      <c r="AE4">
        <v>0.85</v>
      </c>
      <c r="AF4">
        <v>0.5</v>
      </c>
    </row>
    <row r="5" spans="1:32" x14ac:dyDescent="0.3">
      <c r="A5" t="s">
        <v>109</v>
      </c>
      <c r="B5">
        <v>16</v>
      </c>
      <c r="C5">
        <v>64</v>
      </c>
      <c r="D5">
        <v>500</v>
      </c>
      <c r="E5">
        <v>43.5</v>
      </c>
      <c r="F5">
        <v>112</v>
      </c>
      <c r="G5">
        <v>236938.82626902699</v>
      </c>
      <c r="H5">
        <v>329.45861222222197</v>
      </c>
      <c r="I5">
        <v>0.77964363739999998</v>
      </c>
      <c r="J5">
        <v>1</v>
      </c>
      <c r="K5" t="s">
        <v>82</v>
      </c>
      <c r="M5" t="s">
        <v>213</v>
      </c>
      <c r="N5" t="s">
        <v>213</v>
      </c>
      <c r="O5" t="s">
        <v>213</v>
      </c>
      <c r="Q5" t="s">
        <v>207</v>
      </c>
      <c r="R5">
        <f>_xlfn.NUMBERVALUE(SUBSTITUTE(M10,"Latency: ",""))</f>
        <v>18</v>
      </c>
      <c r="S5">
        <f>_xlfn.NUMBERVALUE(SUBSTITUTE(N10,"Latency: ",""))</f>
        <v>16</v>
      </c>
      <c r="T5">
        <f>_xlfn.NUMBERVALUE(SUBSTITUTE(O10,"Latency: ",""))</f>
        <v>16</v>
      </c>
      <c r="AD5">
        <v>2</v>
      </c>
      <c r="AE5">
        <v>0.9</v>
      </c>
      <c r="AF5">
        <v>0.6</v>
      </c>
    </row>
    <row r="6" spans="1:32" x14ac:dyDescent="0.3">
      <c r="A6" t="s">
        <v>110</v>
      </c>
      <c r="B6">
        <v>8</v>
      </c>
      <c r="C6">
        <v>64</v>
      </c>
      <c r="D6">
        <v>500</v>
      </c>
      <c r="E6">
        <v>42.8</v>
      </c>
      <c r="F6">
        <v>78.2</v>
      </c>
      <c r="G6">
        <v>346840.72890194401</v>
      </c>
      <c r="H6">
        <v>415.28071277777701</v>
      </c>
      <c r="I6">
        <v>0.77964363739999998</v>
      </c>
      <c r="J6">
        <v>1</v>
      </c>
      <c r="K6" t="s">
        <v>82</v>
      </c>
      <c r="M6" t="s">
        <v>214</v>
      </c>
      <c r="N6" t="s">
        <v>214</v>
      </c>
      <c r="O6" t="s">
        <v>214</v>
      </c>
      <c r="AD6">
        <v>3</v>
      </c>
      <c r="AE6">
        <v>0.95</v>
      </c>
      <c r="AF6">
        <v>0.7</v>
      </c>
    </row>
    <row r="7" spans="1:32" x14ac:dyDescent="0.3">
      <c r="M7" t="s">
        <v>215</v>
      </c>
      <c r="N7" t="s">
        <v>215</v>
      </c>
      <c r="O7" t="s">
        <v>215</v>
      </c>
      <c r="Q7" t="s">
        <v>209</v>
      </c>
      <c r="R7" t="s">
        <v>247</v>
      </c>
      <c r="S7" t="s">
        <v>248</v>
      </c>
      <c r="T7" t="s">
        <v>249</v>
      </c>
      <c r="AD7">
        <v>4</v>
      </c>
      <c r="AE7">
        <v>1</v>
      </c>
      <c r="AF7">
        <v>0.8</v>
      </c>
    </row>
    <row r="8" spans="1:32" x14ac:dyDescent="0.3">
      <c r="A8" s="9" t="s">
        <v>83</v>
      </c>
      <c r="B8" s="9"/>
      <c r="C8" s="9"/>
      <c r="D8" s="9"/>
      <c r="E8" s="9"/>
      <c r="F8" s="9"/>
      <c r="G8" s="9"/>
      <c r="H8" s="9"/>
      <c r="Q8" t="s">
        <v>107</v>
      </c>
      <c r="R8">
        <f>VALUE(MID(M39, FIND("Carbon Footprint:", M39)+17, FIND(" kgCO2", M39, FIND("Carbon Footprint:", M39)+17)-FIND("Carbon Footprint:", M39)-17))</f>
        <v>1279.4000000000001</v>
      </c>
      <c r="S8">
        <f>VALUE(MID(N38, FIND("Carbon Footprint:", N38)+17, FIND(" kgCO2", N38, FIND("Carbon Footprint:", N38)+17)-FIND("Carbon Footprint:", N38)-17))</f>
        <v>1279.4000000000001</v>
      </c>
      <c r="T8">
        <f>VALUE(MID(O38, FIND("Carbon Footprint:", O38)+17, FIND(" kgCO2", O38, FIND("Carbon Footprint:", O38)+17)-FIND("Carbon Footprint:", O38)-17))</f>
        <v>1279.4000000000001</v>
      </c>
    </row>
    <row r="9" spans="1:32" x14ac:dyDescent="0.3">
      <c r="A9" t="s">
        <v>84</v>
      </c>
      <c r="B9" t="s">
        <v>12</v>
      </c>
      <c r="C9" t="s">
        <v>105</v>
      </c>
      <c r="D9" t="s">
        <v>77</v>
      </c>
      <c r="E9" t="s">
        <v>3</v>
      </c>
      <c r="F9" t="s">
        <v>4</v>
      </c>
      <c r="G9" t="s">
        <v>5</v>
      </c>
      <c r="H9" t="s">
        <v>40</v>
      </c>
      <c r="I9" t="s">
        <v>86</v>
      </c>
      <c r="J9" t="s">
        <v>89</v>
      </c>
      <c r="K9" t="s">
        <v>92</v>
      </c>
      <c r="M9" t="s">
        <v>240</v>
      </c>
      <c r="N9" t="s">
        <v>230</v>
      </c>
      <c r="O9" t="s">
        <v>230</v>
      </c>
      <c r="Q9" t="s">
        <v>108</v>
      </c>
      <c r="R9">
        <f t="shared" ref="R9:R11" si="0">VALUE(MID(M40, FIND("Carbon Footprint:", M40)+17, FIND(" kgCO2", M40, FIND("Carbon Footprint:", M40)+17)-FIND("Carbon Footprint:", M40)-17))</f>
        <v>1454.35</v>
      </c>
      <c r="S9">
        <f t="shared" ref="S9:S11" si="1">VALUE(MID(N39, FIND("Carbon Footprint:", N39)+17, FIND(" kgCO2", N39, FIND("Carbon Footprint:", N39)+17)-FIND("Carbon Footprint:", N39)-17))</f>
        <v>1454.35</v>
      </c>
      <c r="T9">
        <f t="shared" ref="T9:T11" si="2">VALUE(MID(O39, FIND("Carbon Footprint:", O39)+17, FIND(" kgCO2", O39, FIND("Carbon Footprint:", O39)+17)-FIND("Carbon Footprint:", O39)-17))</f>
        <v>1454.35</v>
      </c>
    </row>
    <row r="10" spans="1:32" x14ac:dyDescent="0.3">
      <c r="A10" t="s">
        <v>119</v>
      </c>
      <c r="B10">
        <v>7</v>
      </c>
      <c r="C10">
        <v>110</v>
      </c>
      <c r="D10">
        <v>7</v>
      </c>
      <c r="E10">
        <v>300000</v>
      </c>
      <c r="F10">
        <v>431.44804529999999</v>
      </c>
      <c r="G10">
        <v>0.77964363739999998</v>
      </c>
      <c r="H10">
        <v>1</v>
      </c>
      <c r="I10" t="s">
        <v>87</v>
      </c>
      <c r="J10" t="s">
        <v>90</v>
      </c>
      <c r="K10" t="s">
        <v>91</v>
      </c>
      <c r="M10" t="s">
        <v>241</v>
      </c>
      <c r="N10" t="s">
        <v>231</v>
      </c>
      <c r="O10" t="s">
        <v>231</v>
      </c>
      <c r="Q10" t="s">
        <v>109</v>
      </c>
      <c r="R10">
        <f t="shared" si="0"/>
        <v>1454.82</v>
      </c>
      <c r="S10">
        <f t="shared" si="1"/>
        <v>1214.49</v>
      </c>
      <c r="T10">
        <f t="shared" si="2"/>
        <v>1214.49</v>
      </c>
    </row>
    <row r="11" spans="1:32" x14ac:dyDescent="0.3">
      <c r="A11" t="s">
        <v>120</v>
      </c>
      <c r="B11">
        <v>8</v>
      </c>
      <c r="C11">
        <v>110</v>
      </c>
      <c r="D11">
        <v>12</v>
      </c>
      <c r="E11">
        <v>300000</v>
      </c>
      <c r="F11">
        <v>367.09358109999999</v>
      </c>
      <c r="G11">
        <v>0.77964363739999998</v>
      </c>
      <c r="H11">
        <v>1</v>
      </c>
      <c r="I11" t="s">
        <v>87</v>
      </c>
      <c r="J11" t="s">
        <v>90</v>
      </c>
      <c r="K11" t="s">
        <v>91</v>
      </c>
      <c r="M11" t="s">
        <v>242</v>
      </c>
      <c r="N11" t="s">
        <v>232</v>
      </c>
      <c r="O11" t="s">
        <v>232</v>
      </c>
      <c r="Q11" t="s">
        <v>110</v>
      </c>
      <c r="R11">
        <f t="shared" si="0"/>
        <v>0</v>
      </c>
      <c r="S11">
        <f t="shared" si="1"/>
        <v>0</v>
      </c>
      <c r="T11">
        <f t="shared" si="2"/>
        <v>0</v>
      </c>
    </row>
    <row r="12" spans="1:32" x14ac:dyDescent="0.3">
      <c r="A12" t="s">
        <v>121</v>
      </c>
      <c r="B12">
        <v>6</v>
      </c>
      <c r="C12">
        <v>90</v>
      </c>
      <c r="D12">
        <v>15</v>
      </c>
      <c r="E12">
        <v>316960</v>
      </c>
      <c r="F12">
        <v>374.92509472222201</v>
      </c>
      <c r="G12">
        <v>0.77964363739999998</v>
      </c>
      <c r="H12">
        <v>10</v>
      </c>
      <c r="I12" t="s">
        <v>95</v>
      </c>
      <c r="J12" t="s">
        <v>97</v>
      </c>
      <c r="K12" t="s">
        <v>98</v>
      </c>
      <c r="M12" t="s">
        <v>243</v>
      </c>
      <c r="N12" t="s">
        <v>233</v>
      </c>
      <c r="O12" t="s">
        <v>233</v>
      </c>
    </row>
    <row r="13" spans="1:32" x14ac:dyDescent="0.3">
      <c r="A13" t="s">
        <v>122</v>
      </c>
      <c r="B13">
        <v>6</v>
      </c>
      <c r="C13">
        <v>90</v>
      </c>
      <c r="D13">
        <v>6</v>
      </c>
      <c r="E13">
        <v>336780</v>
      </c>
      <c r="F13">
        <v>328.28583083333302</v>
      </c>
      <c r="G13">
        <v>0.77964363739999998</v>
      </c>
      <c r="H13">
        <v>10</v>
      </c>
      <c r="I13" t="s">
        <v>96</v>
      </c>
      <c r="J13" t="s">
        <v>97</v>
      </c>
      <c r="K13" t="s">
        <v>98</v>
      </c>
      <c r="M13" t="s">
        <v>244</v>
      </c>
      <c r="N13" t="s">
        <v>234</v>
      </c>
      <c r="O13" t="s">
        <v>234</v>
      </c>
    </row>
    <row r="15" spans="1:32" x14ac:dyDescent="0.3">
      <c r="A15" s="9" t="s">
        <v>8</v>
      </c>
      <c r="B15" s="9"/>
      <c r="C15" s="9"/>
      <c r="D15" s="9"/>
      <c r="E15" s="9"/>
      <c r="F15" s="9"/>
      <c r="G15" s="9"/>
      <c r="M15" t="s">
        <v>36</v>
      </c>
      <c r="N15" t="s">
        <v>36</v>
      </c>
      <c r="O15" t="s">
        <v>36</v>
      </c>
    </row>
    <row r="16" spans="1:32" x14ac:dyDescent="0.3">
      <c r="A16" t="s">
        <v>9</v>
      </c>
      <c r="B16" t="s">
        <v>10</v>
      </c>
      <c r="C16" t="s">
        <v>11</v>
      </c>
      <c r="D16" t="s">
        <v>12</v>
      </c>
      <c r="E16" t="s">
        <v>3</v>
      </c>
      <c r="F16" t="s">
        <v>4</v>
      </c>
      <c r="G16" t="s">
        <v>39</v>
      </c>
      <c r="M16" t="s">
        <v>41</v>
      </c>
      <c r="N16" t="s">
        <v>41</v>
      </c>
      <c r="O16" t="s">
        <v>41</v>
      </c>
      <c r="S16" t="s">
        <v>49</v>
      </c>
    </row>
    <row r="17" spans="1:19" x14ac:dyDescent="0.3">
      <c r="A17" t="s">
        <v>27</v>
      </c>
      <c r="B17" t="s">
        <v>107</v>
      </c>
      <c r="C17" t="s">
        <v>119</v>
      </c>
      <c r="D17">
        <v>7</v>
      </c>
      <c r="E17">
        <v>274708.17499999999</v>
      </c>
      <c r="F17">
        <v>290.77933439999998</v>
      </c>
      <c r="G17">
        <v>0.58397231975243369</v>
      </c>
      <c r="M17" t="s">
        <v>37</v>
      </c>
      <c r="N17" t="s">
        <v>37</v>
      </c>
      <c r="O17" t="s">
        <v>37</v>
      </c>
    </row>
    <row r="18" spans="1:19" x14ac:dyDescent="0.3">
      <c r="A18" t="s">
        <v>28</v>
      </c>
      <c r="B18" t="s">
        <v>108</v>
      </c>
      <c r="C18" t="s">
        <v>119</v>
      </c>
      <c r="D18">
        <v>6</v>
      </c>
      <c r="E18">
        <v>295793.00260000001</v>
      </c>
      <c r="F18">
        <v>310.38288640000002</v>
      </c>
      <c r="G18">
        <v>0.12392399908656371</v>
      </c>
      <c r="M18" t="s">
        <v>42</v>
      </c>
      <c r="N18" t="s">
        <v>42</v>
      </c>
      <c r="O18" t="s">
        <v>42</v>
      </c>
    </row>
    <row r="19" spans="1:19" x14ac:dyDescent="0.3">
      <c r="A19" t="s">
        <v>29</v>
      </c>
      <c r="B19" t="s">
        <v>109</v>
      </c>
      <c r="C19" t="s">
        <v>120</v>
      </c>
      <c r="D19">
        <v>7</v>
      </c>
      <c r="E19">
        <v>269920.71539999999</v>
      </c>
      <c r="F19">
        <v>348.50241890000001</v>
      </c>
      <c r="G19">
        <v>0.65384681180161219</v>
      </c>
      <c r="M19" t="s">
        <v>202</v>
      </c>
      <c r="N19" t="s">
        <v>202</v>
      </c>
      <c r="O19" t="s">
        <v>202</v>
      </c>
    </row>
    <row r="20" spans="1:19" x14ac:dyDescent="0.3">
      <c r="A20" t="s">
        <v>30</v>
      </c>
      <c r="B20" t="s">
        <v>110</v>
      </c>
      <c r="C20" t="s">
        <v>120</v>
      </c>
      <c r="D20">
        <v>7</v>
      </c>
      <c r="E20">
        <v>270873.40990000003</v>
      </c>
      <c r="F20">
        <v>328.1743601</v>
      </c>
      <c r="G20">
        <v>0.72593849310087122</v>
      </c>
      <c r="M20" t="s">
        <v>211</v>
      </c>
      <c r="N20" t="s">
        <v>211</v>
      </c>
      <c r="O20" t="s">
        <v>211</v>
      </c>
    </row>
    <row r="21" spans="1:19" x14ac:dyDescent="0.3">
      <c r="A21" t="s">
        <v>31</v>
      </c>
      <c r="B21" t="s">
        <v>119</v>
      </c>
      <c r="C21" t="s">
        <v>121</v>
      </c>
      <c r="D21">
        <v>9</v>
      </c>
      <c r="E21">
        <v>273479.15299999999</v>
      </c>
      <c r="F21">
        <v>328.57036419999997</v>
      </c>
      <c r="G21">
        <v>1</v>
      </c>
      <c r="M21" t="s">
        <v>216</v>
      </c>
      <c r="N21" t="s">
        <v>216</v>
      </c>
      <c r="O21" t="s">
        <v>216</v>
      </c>
    </row>
    <row r="22" spans="1:19" x14ac:dyDescent="0.3">
      <c r="A22" t="s">
        <v>32</v>
      </c>
      <c r="B22" t="s">
        <v>119</v>
      </c>
      <c r="C22" t="s">
        <v>122</v>
      </c>
      <c r="D22">
        <v>6</v>
      </c>
      <c r="E22">
        <v>270483.44569999998</v>
      </c>
      <c r="F22">
        <v>357.76897650000001</v>
      </c>
      <c r="G22">
        <v>1</v>
      </c>
      <c r="M22" t="s">
        <v>220</v>
      </c>
      <c r="N22" t="s">
        <v>220</v>
      </c>
      <c r="O22" t="s">
        <v>220</v>
      </c>
    </row>
    <row r="23" spans="1:19" x14ac:dyDescent="0.3">
      <c r="A23" t="s">
        <v>33</v>
      </c>
      <c r="B23" t="s">
        <v>120</v>
      </c>
      <c r="C23" t="s">
        <v>121</v>
      </c>
      <c r="D23">
        <v>8</v>
      </c>
      <c r="E23">
        <v>272220.65330000001</v>
      </c>
      <c r="F23">
        <v>310.44832000000002</v>
      </c>
      <c r="G23">
        <v>1</v>
      </c>
      <c r="M23" t="s">
        <v>220</v>
      </c>
      <c r="N23" t="s">
        <v>220</v>
      </c>
      <c r="O23" t="s">
        <v>220</v>
      </c>
    </row>
    <row r="24" spans="1:19" x14ac:dyDescent="0.3">
      <c r="A24" t="s">
        <v>34</v>
      </c>
      <c r="B24" t="s">
        <v>120</v>
      </c>
      <c r="C24" t="s">
        <v>122</v>
      </c>
      <c r="D24">
        <v>5</v>
      </c>
      <c r="E24">
        <v>274773.21260000003</v>
      </c>
      <c r="F24">
        <v>323.4671611</v>
      </c>
      <c r="G24">
        <v>1</v>
      </c>
      <c r="M24" t="s">
        <v>221</v>
      </c>
      <c r="N24" t="s">
        <v>221</v>
      </c>
      <c r="O24" t="s">
        <v>221</v>
      </c>
    </row>
    <row r="25" spans="1:19" x14ac:dyDescent="0.3">
      <c r="M25" t="s">
        <v>212</v>
      </c>
      <c r="N25" t="s">
        <v>212</v>
      </c>
      <c r="O25" t="s">
        <v>212</v>
      </c>
      <c r="S25" t="s">
        <v>48</v>
      </c>
    </row>
    <row r="26" spans="1:19" x14ac:dyDescent="0.3">
      <c r="A26" s="9" t="s">
        <v>106</v>
      </c>
      <c r="B26" s="9"/>
      <c r="C26" s="9"/>
      <c r="D26" s="9"/>
      <c r="E26" s="9"/>
      <c r="F26" s="9"/>
      <c r="G26" s="9"/>
      <c r="M26" t="s">
        <v>222</v>
      </c>
      <c r="N26" t="s">
        <v>222</v>
      </c>
      <c r="O26" t="s">
        <v>222</v>
      </c>
    </row>
    <row r="27" spans="1:19" x14ac:dyDescent="0.3">
      <c r="A27" t="s">
        <v>14</v>
      </c>
      <c r="B27" t="s">
        <v>15</v>
      </c>
      <c r="C27" t="s">
        <v>16</v>
      </c>
      <c r="D27" t="s">
        <v>75</v>
      </c>
      <c r="E27" t="s">
        <v>3</v>
      </c>
      <c r="F27" t="s">
        <v>4</v>
      </c>
      <c r="G27" t="s">
        <v>40</v>
      </c>
      <c r="H27" t="s">
        <v>172</v>
      </c>
      <c r="M27" t="s">
        <v>222</v>
      </c>
    </row>
    <row r="28" spans="1:19" x14ac:dyDescent="0.3">
      <c r="A28" t="s">
        <v>17</v>
      </c>
      <c r="B28">
        <v>2</v>
      </c>
      <c r="C28">
        <v>6</v>
      </c>
      <c r="D28">
        <v>64</v>
      </c>
      <c r="E28">
        <v>6000</v>
      </c>
      <c r="F28">
        <v>9</v>
      </c>
      <c r="G28">
        <v>1</v>
      </c>
      <c r="H28">
        <v>0</v>
      </c>
      <c r="N28" t="s">
        <v>38</v>
      </c>
      <c r="O28" t="s">
        <v>38</v>
      </c>
    </row>
    <row r="29" spans="1:19" x14ac:dyDescent="0.3">
      <c r="A29" t="s">
        <v>18</v>
      </c>
      <c r="B29">
        <v>2</v>
      </c>
      <c r="C29">
        <v>2</v>
      </c>
      <c r="D29">
        <v>48</v>
      </c>
      <c r="E29">
        <v>15000</v>
      </c>
      <c r="F29">
        <v>8</v>
      </c>
      <c r="G29">
        <v>1</v>
      </c>
      <c r="H29">
        <v>0</v>
      </c>
      <c r="M29" t="s">
        <v>38</v>
      </c>
      <c r="N29" t="s">
        <v>43</v>
      </c>
      <c r="O29" t="s">
        <v>43</v>
      </c>
    </row>
    <row r="30" spans="1:19" x14ac:dyDescent="0.3">
      <c r="A30" t="s">
        <v>19</v>
      </c>
      <c r="B30">
        <v>3</v>
      </c>
      <c r="C30">
        <v>6</v>
      </c>
      <c r="D30">
        <v>48</v>
      </c>
      <c r="E30">
        <v>16000</v>
      </c>
      <c r="F30">
        <v>10</v>
      </c>
      <c r="G30">
        <v>1</v>
      </c>
      <c r="H30">
        <v>0</v>
      </c>
      <c r="M30" t="s">
        <v>43</v>
      </c>
      <c r="N30" t="s">
        <v>217</v>
      </c>
      <c r="O30" t="s">
        <v>217</v>
      </c>
    </row>
    <row r="31" spans="1:19" x14ac:dyDescent="0.3">
      <c r="M31" t="s">
        <v>217</v>
      </c>
      <c r="N31" t="s">
        <v>228</v>
      </c>
      <c r="O31" t="s">
        <v>228</v>
      </c>
    </row>
    <row r="32" spans="1:19" x14ac:dyDescent="0.3">
      <c r="A32" s="9" t="s">
        <v>106</v>
      </c>
      <c r="B32" s="9"/>
      <c r="C32" s="9"/>
      <c r="D32" s="9"/>
      <c r="E32" s="9"/>
      <c r="M32" t="s">
        <v>228</v>
      </c>
      <c r="N32" t="s">
        <v>235</v>
      </c>
      <c r="O32" t="s">
        <v>235</v>
      </c>
    </row>
    <row r="33" spans="1:15" x14ac:dyDescent="0.3">
      <c r="A33" t="s">
        <v>23</v>
      </c>
      <c r="B33" t="s">
        <v>24</v>
      </c>
      <c r="C33" t="s">
        <v>25</v>
      </c>
      <c r="D33" t="s">
        <v>172</v>
      </c>
      <c r="E33" t="s">
        <v>26</v>
      </c>
      <c r="M33" t="s">
        <v>235</v>
      </c>
      <c r="N33" t="s">
        <v>218</v>
      </c>
      <c r="O33" t="s">
        <v>218</v>
      </c>
    </row>
    <row r="34" spans="1:15" x14ac:dyDescent="0.3">
      <c r="A34" t="s">
        <v>133</v>
      </c>
      <c r="B34" t="s">
        <v>17</v>
      </c>
      <c r="C34" t="s">
        <v>18</v>
      </c>
      <c r="D34">
        <v>0</v>
      </c>
      <c r="E34">
        <v>0.54927752196008028</v>
      </c>
      <c r="M34" t="s">
        <v>218</v>
      </c>
      <c r="N34" t="s">
        <v>229</v>
      </c>
      <c r="O34" t="s">
        <v>229</v>
      </c>
    </row>
    <row r="35" spans="1:15" x14ac:dyDescent="0.3">
      <c r="A35" t="s">
        <v>134</v>
      </c>
      <c r="B35" t="s">
        <v>18</v>
      </c>
      <c r="C35" t="s">
        <v>19</v>
      </c>
      <c r="D35">
        <v>0</v>
      </c>
      <c r="E35">
        <v>0.94454306530125098</v>
      </c>
      <c r="M35" t="s">
        <v>229</v>
      </c>
    </row>
    <row r="36" spans="1:15" x14ac:dyDescent="0.3">
      <c r="N36" t="s">
        <v>44</v>
      </c>
      <c r="O36" t="s">
        <v>44</v>
      </c>
    </row>
    <row r="37" spans="1:15" x14ac:dyDescent="0.3">
      <c r="M37" t="s">
        <v>44</v>
      </c>
      <c r="N37" t="s">
        <v>42</v>
      </c>
      <c r="O37" t="s">
        <v>42</v>
      </c>
    </row>
    <row r="38" spans="1:15" x14ac:dyDescent="0.3">
      <c r="M38" t="s">
        <v>42</v>
      </c>
      <c r="N38" t="s">
        <v>236</v>
      </c>
      <c r="O38" t="s">
        <v>236</v>
      </c>
    </row>
    <row r="39" spans="1:15" x14ac:dyDescent="0.3">
      <c r="M39" t="s">
        <v>236</v>
      </c>
      <c r="N39" t="s">
        <v>219</v>
      </c>
      <c r="O39" t="s">
        <v>219</v>
      </c>
    </row>
    <row r="40" spans="1:15" x14ac:dyDescent="0.3">
      <c r="M40" t="s">
        <v>219</v>
      </c>
      <c r="N40" t="s">
        <v>237</v>
      </c>
      <c r="O40" t="s">
        <v>237</v>
      </c>
    </row>
    <row r="41" spans="1:15" x14ac:dyDescent="0.3">
      <c r="M41" t="s">
        <v>245</v>
      </c>
      <c r="N41" t="s">
        <v>174</v>
      </c>
      <c r="O41" t="s">
        <v>174</v>
      </c>
    </row>
    <row r="42" spans="1:15" x14ac:dyDescent="0.3">
      <c r="M42" t="s">
        <v>174</v>
      </c>
    </row>
    <row r="43" spans="1:15" x14ac:dyDescent="0.3">
      <c r="N43" t="s">
        <v>175</v>
      </c>
      <c r="O43" t="s">
        <v>175</v>
      </c>
    </row>
    <row r="44" spans="1:15" x14ac:dyDescent="0.3">
      <c r="M44" t="s">
        <v>175</v>
      </c>
      <c r="N44" t="s">
        <v>76</v>
      </c>
      <c r="O44" t="s">
        <v>76</v>
      </c>
    </row>
    <row r="45" spans="1:15" x14ac:dyDescent="0.3">
      <c r="M45" t="s">
        <v>76</v>
      </c>
      <c r="N45" t="s">
        <v>203</v>
      </c>
      <c r="O45" t="s">
        <v>203</v>
      </c>
    </row>
    <row r="46" spans="1:15" x14ac:dyDescent="0.3">
      <c r="M46" t="s">
        <v>203</v>
      </c>
      <c r="N46" t="s">
        <v>204</v>
      </c>
      <c r="O46" t="s">
        <v>204</v>
      </c>
    </row>
    <row r="47" spans="1:15" x14ac:dyDescent="0.3">
      <c r="M47" t="s">
        <v>204</v>
      </c>
      <c r="N47" t="s">
        <v>223</v>
      </c>
      <c r="O47" t="s">
        <v>223</v>
      </c>
    </row>
    <row r="48" spans="1:15" x14ac:dyDescent="0.3">
      <c r="M48" t="s">
        <v>223</v>
      </c>
      <c r="N48" t="s">
        <v>198</v>
      </c>
      <c r="O48" t="s">
        <v>198</v>
      </c>
    </row>
    <row r="49" spans="13:15" x14ac:dyDescent="0.3">
      <c r="M49" t="s">
        <v>198</v>
      </c>
    </row>
    <row r="50" spans="13:15" x14ac:dyDescent="0.3">
      <c r="N50" t="s">
        <v>45</v>
      </c>
      <c r="O50" t="s">
        <v>45</v>
      </c>
    </row>
    <row r="51" spans="13:15" x14ac:dyDescent="0.3">
      <c r="M51" t="s">
        <v>45</v>
      </c>
      <c r="N51" t="s">
        <v>46</v>
      </c>
      <c r="O51" t="s">
        <v>46</v>
      </c>
    </row>
    <row r="52" spans="13:15" x14ac:dyDescent="0.3">
      <c r="M52" t="s">
        <v>46</v>
      </c>
      <c r="N52" t="s">
        <v>205</v>
      </c>
      <c r="O52" t="s">
        <v>205</v>
      </c>
    </row>
    <row r="53" spans="13:15" x14ac:dyDescent="0.3">
      <c r="M53" t="s">
        <v>205</v>
      </c>
      <c r="N53" t="s">
        <v>200</v>
      </c>
      <c r="O53" t="s">
        <v>200</v>
      </c>
    </row>
    <row r="54" spans="13:15" x14ac:dyDescent="0.3">
      <c r="M54" t="s">
        <v>200</v>
      </c>
      <c r="N54" t="s">
        <v>206</v>
      </c>
      <c r="O54" t="s">
        <v>206</v>
      </c>
    </row>
    <row r="55" spans="13:15" x14ac:dyDescent="0.3">
      <c r="M55" t="s">
        <v>206</v>
      </c>
      <c r="N55" t="s">
        <v>177</v>
      </c>
      <c r="O55" t="s">
        <v>177</v>
      </c>
    </row>
    <row r="56" spans="13:15" x14ac:dyDescent="0.3">
      <c r="M56" t="s">
        <v>177</v>
      </c>
      <c r="N56" t="s">
        <v>224</v>
      </c>
      <c r="O56" t="s">
        <v>224</v>
      </c>
    </row>
    <row r="57" spans="13:15" x14ac:dyDescent="0.3">
      <c r="M57" t="s">
        <v>224</v>
      </c>
      <c r="N57" t="s">
        <v>225</v>
      </c>
      <c r="O57" t="s">
        <v>225</v>
      </c>
    </row>
    <row r="58" spans="13:15" x14ac:dyDescent="0.3">
      <c r="M58" t="s">
        <v>225</v>
      </c>
      <c r="N58" t="s">
        <v>226</v>
      </c>
      <c r="O58" t="s">
        <v>226</v>
      </c>
    </row>
    <row r="59" spans="13:15" x14ac:dyDescent="0.3">
      <c r="M59" t="s">
        <v>226</v>
      </c>
      <c r="N59" t="s">
        <v>227</v>
      </c>
      <c r="O59" t="s">
        <v>227</v>
      </c>
    </row>
    <row r="60" spans="13:15" x14ac:dyDescent="0.3">
      <c r="M60" t="s">
        <v>227</v>
      </c>
    </row>
    <row r="61" spans="13:15" x14ac:dyDescent="0.3">
      <c r="N61" t="s">
        <v>230</v>
      </c>
      <c r="O61" t="s">
        <v>230</v>
      </c>
    </row>
    <row r="62" spans="13:15" x14ac:dyDescent="0.3">
      <c r="M62" t="s">
        <v>240</v>
      </c>
      <c r="N62" t="s">
        <v>231</v>
      </c>
      <c r="O62" t="s">
        <v>231</v>
      </c>
    </row>
    <row r="63" spans="13:15" x14ac:dyDescent="0.3">
      <c r="M63" t="s">
        <v>241</v>
      </c>
      <c r="N63" t="s">
        <v>232</v>
      </c>
      <c r="O63" t="s">
        <v>232</v>
      </c>
    </row>
    <row r="64" spans="13:15" x14ac:dyDescent="0.3">
      <c r="M64" t="s">
        <v>242</v>
      </c>
      <c r="N64" t="s">
        <v>233</v>
      </c>
      <c r="O64" t="s">
        <v>233</v>
      </c>
    </row>
    <row r="65" spans="13:16" x14ac:dyDescent="0.3">
      <c r="M65" t="s">
        <v>243</v>
      </c>
      <c r="N65" t="s">
        <v>234</v>
      </c>
      <c r="O65" t="s">
        <v>234</v>
      </c>
    </row>
    <row r="66" spans="13:16" x14ac:dyDescent="0.3">
      <c r="M66" t="s">
        <v>244</v>
      </c>
    </row>
    <row r="67" spans="13:16" x14ac:dyDescent="0.3">
      <c r="N67" t="s">
        <v>238</v>
      </c>
      <c r="O67" t="s">
        <v>239</v>
      </c>
    </row>
    <row r="68" spans="13:16" x14ac:dyDescent="0.3">
      <c r="M68" t="s">
        <v>246</v>
      </c>
    </row>
    <row r="73" spans="13:16" x14ac:dyDescent="0.3">
      <c r="P73" t="s">
        <v>199</v>
      </c>
    </row>
    <row r="75" spans="13:16" x14ac:dyDescent="0.3">
      <c r="P75" t="s">
        <v>45</v>
      </c>
    </row>
    <row r="76" spans="13:16" x14ac:dyDescent="0.3">
      <c r="P76" t="s">
        <v>46</v>
      </c>
    </row>
    <row r="77" spans="13:16" x14ac:dyDescent="0.3">
      <c r="P77" t="s">
        <v>201</v>
      </c>
    </row>
    <row r="78" spans="13:16" x14ac:dyDescent="0.3">
      <c r="P78" t="s">
        <v>200</v>
      </c>
    </row>
    <row r="79" spans="13:16" x14ac:dyDescent="0.3">
      <c r="P79" t="s">
        <v>176</v>
      </c>
    </row>
    <row r="80" spans="13:16" x14ac:dyDescent="0.3">
      <c r="P80" t="s">
        <v>177</v>
      </c>
    </row>
    <row r="81" spans="16:16" x14ac:dyDescent="0.3">
      <c r="P81" t="s">
        <v>178</v>
      </c>
    </row>
  </sheetData>
  <mergeCells count="5">
    <mergeCell ref="A1:J1"/>
    <mergeCell ref="A8:H8"/>
    <mergeCell ref="A15:G15"/>
    <mergeCell ref="A26:G26"/>
    <mergeCell ref="A32:E32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F3E0-9CD1-4371-8D0B-5669DD1DE95D}">
  <dimension ref="A1:N93"/>
  <sheetViews>
    <sheetView zoomScaleNormal="100" workbookViewId="0">
      <selection activeCell="E3" sqref="E3"/>
    </sheetView>
  </sheetViews>
  <sheetFormatPr defaultRowHeight="14.4" x14ac:dyDescent="0.3"/>
  <cols>
    <col min="1" max="1" width="12.44140625" bestFit="1" customWidth="1"/>
    <col min="2" max="2" width="24.109375" bestFit="1" customWidth="1"/>
    <col min="3" max="3" width="16.6640625" bestFit="1" customWidth="1"/>
    <col min="4" max="4" width="24.109375" bestFit="1" customWidth="1"/>
    <col min="5" max="5" width="25" bestFit="1" customWidth="1"/>
    <col min="6" max="6" width="20.109375" bestFit="1" customWidth="1"/>
    <col min="7" max="7" width="20.44140625" bestFit="1" customWidth="1"/>
    <col min="8" max="8" width="20.88671875" bestFit="1" customWidth="1"/>
    <col min="9" max="10" width="19.44140625" bestFit="1" customWidth="1"/>
    <col min="11" max="11" width="20.6640625" bestFit="1" customWidth="1"/>
    <col min="12" max="12" width="36" bestFit="1" customWidth="1"/>
    <col min="13" max="13" width="46.33203125" bestFit="1" customWidth="1"/>
    <col min="14" max="14" width="79.44140625" bestFit="1" customWidth="1"/>
  </cols>
  <sheetData>
    <row r="1" spans="1:14" x14ac:dyDescent="0.3">
      <c r="A1" s="12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7"/>
    </row>
    <row r="2" spans="1:14" x14ac:dyDescent="0.3">
      <c r="A2" s="3" t="s">
        <v>0</v>
      </c>
      <c r="B2" s="3" t="s">
        <v>6</v>
      </c>
      <c r="C2" s="3" t="s">
        <v>7</v>
      </c>
      <c r="D2" s="3" t="s">
        <v>50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40</v>
      </c>
      <c r="K2" s="4" t="s">
        <v>80</v>
      </c>
      <c r="L2" s="4" t="s">
        <v>85</v>
      </c>
      <c r="M2" s="4" t="s">
        <v>52</v>
      </c>
    </row>
    <row r="3" spans="1:14" x14ac:dyDescent="0.3">
      <c r="A3" s="2" t="s">
        <v>107</v>
      </c>
      <c r="B3" s="2">
        <v>8</v>
      </c>
      <c r="C3" s="2">
        <v>16</v>
      </c>
      <c r="D3" s="2">
        <v>480</v>
      </c>
      <c r="E3" s="2">
        <v>21.2</v>
      </c>
      <c r="F3" s="2">
        <v>84.1</v>
      </c>
      <c r="G3" s="2">
        <v>27089.329525694</v>
      </c>
      <c r="H3" s="2">
        <v>351.30289986111097</v>
      </c>
      <c r="I3" s="2">
        <v>0.77964363739999998</v>
      </c>
      <c r="J3" s="2">
        <v>1</v>
      </c>
      <c r="K3" t="s">
        <v>82</v>
      </c>
      <c r="L3" t="s">
        <v>57</v>
      </c>
      <c r="M3" s="5" t="s">
        <v>58</v>
      </c>
    </row>
    <row r="4" spans="1:14" x14ac:dyDescent="0.3">
      <c r="A4" s="2" t="s">
        <v>108</v>
      </c>
      <c r="B4" s="2">
        <v>8</v>
      </c>
      <c r="C4" s="2">
        <v>32</v>
      </c>
      <c r="D4" s="2">
        <v>480</v>
      </c>
      <c r="E4" s="2">
        <v>23.3</v>
      </c>
      <c r="F4" s="2">
        <v>85.5</v>
      </c>
      <c r="G4" s="2">
        <v>27314.422118750001</v>
      </c>
      <c r="H4" s="2">
        <v>296.213206527777</v>
      </c>
      <c r="I4" s="2">
        <v>0.77964363739999998</v>
      </c>
      <c r="J4" s="2">
        <v>1</v>
      </c>
      <c r="K4" t="s">
        <v>82</v>
      </c>
      <c r="L4" t="s">
        <v>55</v>
      </c>
      <c r="M4" s="5" t="s">
        <v>56</v>
      </c>
    </row>
    <row r="5" spans="1:14" x14ac:dyDescent="0.3">
      <c r="A5" s="2" t="s">
        <v>109</v>
      </c>
      <c r="B5" s="2">
        <v>8</v>
      </c>
      <c r="C5" s="2">
        <v>64</v>
      </c>
      <c r="D5" s="2">
        <v>500</v>
      </c>
      <c r="E5" s="2">
        <v>43.5</v>
      </c>
      <c r="F5" s="2">
        <v>112</v>
      </c>
      <c r="G5" s="2">
        <v>23693.826269026998</v>
      </c>
      <c r="H5" s="2">
        <v>329.45861222222197</v>
      </c>
      <c r="I5" s="2">
        <v>0.77964363739999998</v>
      </c>
      <c r="J5" s="2">
        <v>1</v>
      </c>
      <c r="K5" t="s">
        <v>82</v>
      </c>
      <c r="L5" t="s">
        <v>51</v>
      </c>
      <c r="M5" s="5" t="s">
        <v>54</v>
      </c>
    </row>
    <row r="6" spans="1:14" x14ac:dyDescent="0.3">
      <c r="A6" s="2" t="s">
        <v>110</v>
      </c>
      <c r="B6" s="2">
        <v>8</v>
      </c>
      <c r="C6" s="2">
        <v>64</v>
      </c>
      <c r="D6" s="2">
        <v>500</v>
      </c>
      <c r="E6" s="2">
        <v>42.8</v>
      </c>
      <c r="F6" s="2">
        <v>78.2</v>
      </c>
      <c r="G6" s="2">
        <v>34684.728901944</v>
      </c>
      <c r="H6" s="2">
        <v>415.28071277777701</v>
      </c>
      <c r="I6" s="2">
        <v>0.77964363739999998</v>
      </c>
      <c r="J6" s="2">
        <v>1</v>
      </c>
      <c r="K6" t="s">
        <v>82</v>
      </c>
      <c r="L6" t="s">
        <v>51</v>
      </c>
      <c r="M6" s="5" t="s">
        <v>53</v>
      </c>
    </row>
    <row r="7" spans="1:14" x14ac:dyDescent="0.3">
      <c r="A7" s="2" t="s">
        <v>111</v>
      </c>
      <c r="B7" s="2">
        <v>288</v>
      </c>
      <c r="C7" s="2">
        <v>512</v>
      </c>
      <c r="D7" s="2">
        <v>480</v>
      </c>
      <c r="E7" s="2">
        <v>197</v>
      </c>
      <c r="F7" s="2">
        <v>831</v>
      </c>
      <c r="G7" s="2">
        <v>274564.70323291601</v>
      </c>
      <c r="H7" s="2">
        <v>346.37302111111097</v>
      </c>
      <c r="I7" s="2">
        <v>0.84175857654999997</v>
      </c>
      <c r="J7" s="2">
        <v>100</v>
      </c>
      <c r="K7" t="s">
        <v>81</v>
      </c>
      <c r="L7" t="s">
        <v>59</v>
      </c>
      <c r="M7" s="5" t="s">
        <v>60</v>
      </c>
    </row>
    <row r="8" spans="1:14" x14ac:dyDescent="0.3">
      <c r="A8" s="2" t="s">
        <v>112</v>
      </c>
      <c r="B8" s="2">
        <v>144</v>
      </c>
      <c r="C8" s="2">
        <v>256</v>
      </c>
      <c r="D8" s="2">
        <v>960</v>
      </c>
      <c r="E8" s="2">
        <v>106</v>
      </c>
      <c r="F8" s="2">
        <v>427</v>
      </c>
      <c r="G8" s="2">
        <v>283446.02001430502</v>
      </c>
      <c r="H8" s="2">
        <v>376.249474166666</v>
      </c>
      <c r="I8" s="2">
        <v>0.84175857654999997</v>
      </c>
      <c r="J8" s="2">
        <v>100</v>
      </c>
      <c r="K8" t="s">
        <v>81</v>
      </c>
      <c r="L8" t="s">
        <v>61</v>
      </c>
      <c r="M8" s="5" t="s">
        <v>62</v>
      </c>
    </row>
    <row r="9" spans="1:14" x14ac:dyDescent="0.3">
      <c r="A9" s="2" t="s">
        <v>113</v>
      </c>
      <c r="B9" s="2">
        <v>144</v>
      </c>
      <c r="C9" s="2">
        <v>256</v>
      </c>
      <c r="D9" s="2">
        <v>960</v>
      </c>
      <c r="E9" s="2">
        <v>101</v>
      </c>
      <c r="F9" s="2">
        <v>433</v>
      </c>
      <c r="G9" s="2">
        <v>307838.86090611102</v>
      </c>
      <c r="H9" s="2">
        <v>329.69358791666599</v>
      </c>
      <c r="I9" s="2">
        <v>0.84175857654999997</v>
      </c>
      <c r="J9" s="2">
        <v>100</v>
      </c>
      <c r="K9" t="s">
        <v>81</v>
      </c>
      <c r="L9" t="s">
        <v>63</v>
      </c>
      <c r="M9" s="5" t="s">
        <v>64</v>
      </c>
    </row>
    <row r="10" spans="1:14" x14ac:dyDescent="0.3">
      <c r="A10" s="2" t="s">
        <v>114</v>
      </c>
      <c r="B10" s="2">
        <v>288</v>
      </c>
      <c r="C10" s="2">
        <v>512</v>
      </c>
      <c r="D10" s="2">
        <v>6400</v>
      </c>
      <c r="E10" s="2">
        <v>236</v>
      </c>
      <c r="F10" s="2">
        <v>906</v>
      </c>
      <c r="G10" s="2">
        <v>283272.33636847202</v>
      </c>
      <c r="H10" s="2">
        <v>417.43002111111099</v>
      </c>
      <c r="I10" s="2">
        <v>0.84175857654999997</v>
      </c>
      <c r="J10" s="2">
        <v>100</v>
      </c>
      <c r="K10" t="s">
        <v>81</v>
      </c>
      <c r="L10" t="s">
        <v>65</v>
      </c>
      <c r="M10" s="5" t="s">
        <v>66</v>
      </c>
    </row>
    <row r="11" spans="1:14" x14ac:dyDescent="0.3">
      <c r="A11" s="2" t="s">
        <v>115</v>
      </c>
      <c r="B11" s="2">
        <v>144</v>
      </c>
      <c r="C11" s="2">
        <v>480</v>
      </c>
      <c r="D11" s="2">
        <v>7680</v>
      </c>
      <c r="E11" s="2">
        <v>298</v>
      </c>
      <c r="F11" s="2">
        <v>619</v>
      </c>
      <c r="G11" s="2">
        <v>270812.89105097199</v>
      </c>
      <c r="H11" s="2">
        <v>308.29083541666603</v>
      </c>
      <c r="I11" s="2">
        <v>0.84175857654999997</v>
      </c>
      <c r="J11" s="2">
        <v>100</v>
      </c>
      <c r="K11" t="s">
        <v>81</v>
      </c>
      <c r="L11" t="s">
        <v>67</v>
      </c>
      <c r="M11" s="5" t="s">
        <v>68</v>
      </c>
    </row>
    <row r="12" spans="1:14" x14ac:dyDescent="0.3">
      <c r="A12" s="2" t="s">
        <v>116</v>
      </c>
      <c r="B12" s="2">
        <v>128</v>
      </c>
      <c r="C12" s="2">
        <v>256</v>
      </c>
      <c r="D12" s="2">
        <v>512</v>
      </c>
      <c r="E12" s="2">
        <v>166</v>
      </c>
      <c r="F12" s="2">
        <v>783</v>
      </c>
      <c r="G12" s="2">
        <v>272458.17995069397</v>
      </c>
      <c r="H12" s="2">
        <v>322.50829638888803</v>
      </c>
      <c r="I12" s="2">
        <v>0.84175857654999997</v>
      </c>
      <c r="J12" s="2">
        <v>100</v>
      </c>
      <c r="K12" t="s">
        <v>81</v>
      </c>
      <c r="L12" t="s">
        <v>69</v>
      </c>
      <c r="M12" s="5" t="s">
        <v>70</v>
      </c>
    </row>
    <row r="13" spans="1:14" x14ac:dyDescent="0.3">
      <c r="A13" s="2" t="s">
        <v>117</v>
      </c>
      <c r="B13" s="2">
        <v>64</v>
      </c>
      <c r="C13" s="2">
        <v>256</v>
      </c>
      <c r="D13" s="2">
        <v>960</v>
      </c>
      <c r="E13" s="2">
        <v>125</v>
      </c>
      <c r="F13" s="2">
        <v>602</v>
      </c>
      <c r="G13" s="2">
        <v>219556.20104708301</v>
      </c>
      <c r="H13" s="2">
        <v>425.79790694444398</v>
      </c>
      <c r="I13" s="2">
        <v>0.84175857654999997</v>
      </c>
      <c r="J13" s="2">
        <v>100</v>
      </c>
      <c r="K13" t="s">
        <v>81</v>
      </c>
      <c r="L13" t="s">
        <v>71</v>
      </c>
      <c r="M13" s="5" t="s">
        <v>72</v>
      </c>
    </row>
    <row r="14" spans="1:14" x14ac:dyDescent="0.3">
      <c r="A14" s="2" t="s">
        <v>118</v>
      </c>
      <c r="B14" s="2">
        <v>128</v>
      </c>
      <c r="C14" s="2">
        <v>512</v>
      </c>
      <c r="D14" s="2">
        <v>240</v>
      </c>
      <c r="E14" s="2">
        <v>171</v>
      </c>
      <c r="F14" s="2">
        <v>930</v>
      </c>
      <c r="G14" s="2">
        <v>312414.29918874998</v>
      </c>
      <c r="H14" s="2">
        <v>403.70212805555502</v>
      </c>
      <c r="I14" s="2">
        <v>0.84175857654999997</v>
      </c>
      <c r="J14" s="2">
        <v>100</v>
      </c>
      <c r="K14" t="s">
        <v>81</v>
      </c>
      <c r="L14" t="s">
        <v>73</v>
      </c>
      <c r="M14" s="5" t="s">
        <v>74</v>
      </c>
    </row>
    <row r="16" spans="1:14" x14ac:dyDescent="0.3">
      <c r="A16" s="12" t="s">
        <v>83</v>
      </c>
      <c r="B16" s="12"/>
      <c r="C16" s="12"/>
      <c r="D16" s="12"/>
      <c r="E16" s="12"/>
      <c r="F16" s="12"/>
      <c r="G16" s="12"/>
      <c r="H16" s="12"/>
      <c r="I16" s="12"/>
      <c r="M16" s="1" t="s">
        <v>78</v>
      </c>
      <c r="N16" s="5" t="s">
        <v>79</v>
      </c>
    </row>
    <row r="17" spans="1:11" x14ac:dyDescent="0.3">
      <c r="A17" s="3" t="s">
        <v>84</v>
      </c>
      <c r="B17" s="3" t="s">
        <v>12</v>
      </c>
      <c r="C17" s="3" t="s">
        <v>105</v>
      </c>
      <c r="D17" s="3" t="s">
        <v>77</v>
      </c>
      <c r="E17" s="3" t="s">
        <v>3</v>
      </c>
      <c r="F17" s="3" t="s">
        <v>4</v>
      </c>
      <c r="G17" s="3" t="s">
        <v>5</v>
      </c>
      <c r="H17" s="6" t="s">
        <v>40</v>
      </c>
      <c r="I17" s="1" t="s">
        <v>86</v>
      </c>
      <c r="J17" s="1" t="s">
        <v>89</v>
      </c>
      <c r="K17" s="1" t="s">
        <v>92</v>
      </c>
    </row>
    <row r="18" spans="1:11" x14ac:dyDescent="0.3">
      <c r="A18" s="2" t="s">
        <v>119</v>
      </c>
      <c r="B18" s="2">
        <f ca="1">RANDBETWEEN(5,10)</f>
        <v>6</v>
      </c>
      <c r="C18" s="2">
        <v>110</v>
      </c>
      <c r="D18" s="2">
        <f ca="1">RANDBETWEEN(5,15)</f>
        <v>6</v>
      </c>
      <c r="E18" s="2">
        <v>300000</v>
      </c>
      <c r="F18" s="2">
        <v>431.44804529999999</v>
      </c>
      <c r="G18" s="2">
        <v>0.77964363739999998</v>
      </c>
      <c r="H18" s="2">
        <v>1</v>
      </c>
      <c r="I18" t="s">
        <v>87</v>
      </c>
      <c r="J18" t="s">
        <v>90</v>
      </c>
      <c r="K18" s="5" t="s">
        <v>91</v>
      </c>
    </row>
    <row r="19" spans="1:11" x14ac:dyDescent="0.3">
      <c r="A19" s="2" t="s">
        <v>120</v>
      </c>
      <c r="B19" s="2">
        <f t="shared" ref="B19:B31" ca="1" si="0">RANDBETWEEN(5,10)</f>
        <v>9</v>
      </c>
      <c r="C19" s="2">
        <v>110</v>
      </c>
      <c r="D19" s="2">
        <f t="shared" ref="D19:D31" ca="1" si="1">RANDBETWEEN(5,15)</f>
        <v>9</v>
      </c>
      <c r="E19" s="2">
        <v>300000</v>
      </c>
      <c r="F19" s="2">
        <v>367.09358109999999</v>
      </c>
      <c r="G19" s="2">
        <v>0.77964363739999998</v>
      </c>
      <c r="H19" s="2">
        <v>1</v>
      </c>
      <c r="I19" t="s">
        <v>87</v>
      </c>
      <c r="J19" t="s">
        <v>90</v>
      </c>
      <c r="K19" s="5" t="s">
        <v>91</v>
      </c>
    </row>
    <row r="20" spans="1:11" x14ac:dyDescent="0.3">
      <c r="A20" s="2" t="s">
        <v>121</v>
      </c>
      <c r="B20" s="2">
        <f t="shared" ca="1" si="0"/>
        <v>7</v>
      </c>
      <c r="C20" s="2">
        <v>110</v>
      </c>
      <c r="D20" s="2">
        <f t="shared" ca="1" si="1"/>
        <v>14</v>
      </c>
      <c r="E20" s="2">
        <v>300000</v>
      </c>
      <c r="F20" s="2">
        <v>334.08611810000002</v>
      </c>
      <c r="G20" s="2">
        <v>0.84175857654999997</v>
      </c>
      <c r="H20" s="2">
        <v>1</v>
      </c>
      <c r="I20" t="s">
        <v>88</v>
      </c>
      <c r="J20" t="s">
        <v>90</v>
      </c>
      <c r="K20" s="5" t="s">
        <v>91</v>
      </c>
    </row>
    <row r="21" spans="1:11" x14ac:dyDescent="0.3">
      <c r="A21" s="2" t="s">
        <v>122</v>
      </c>
      <c r="B21" s="2">
        <f t="shared" ca="1" si="0"/>
        <v>9</v>
      </c>
      <c r="C21" s="2">
        <v>110</v>
      </c>
      <c r="D21" s="2">
        <f t="shared" ca="1" si="1"/>
        <v>12</v>
      </c>
      <c r="E21" s="2">
        <v>300000</v>
      </c>
      <c r="F21" s="2">
        <v>303.0515729</v>
      </c>
      <c r="G21" s="2">
        <v>0.84175857654999997</v>
      </c>
      <c r="H21" s="2">
        <v>1</v>
      </c>
      <c r="I21" t="s">
        <v>88</v>
      </c>
      <c r="J21" t="s">
        <v>90</v>
      </c>
      <c r="K21" s="5" t="s">
        <v>91</v>
      </c>
    </row>
    <row r="22" spans="1:11" x14ac:dyDescent="0.3">
      <c r="A22" s="2" t="s">
        <v>123</v>
      </c>
      <c r="B22" s="2">
        <f t="shared" ca="1" si="0"/>
        <v>9</v>
      </c>
      <c r="C22" s="2">
        <v>90</v>
      </c>
      <c r="D22" s="2">
        <f t="shared" ca="1" si="1"/>
        <v>9</v>
      </c>
      <c r="E22" s="2">
        <v>212820</v>
      </c>
      <c r="F22" s="2">
        <v>326.83583194444401</v>
      </c>
      <c r="G22" s="2">
        <v>0.84175857654999997</v>
      </c>
      <c r="H22" s="2">
        <v>1</v>
      </c>
      <c r="I22" t="s">
        <v>93</v>
      </c>
      <c r="J22" t="s">
        <v>97</v>
      </c>
      <c r="K22" s="5" t="s">
        <v>98</v>
      </c>
    </row>
    <row r="23" spans="1:11" x14ac:dyDescent="0.3">
      <c r="A23" s="2" t="s">
        <v>124</v>
      </c>
      <c r="B23" s="2">
        <f t="shared" ca="1" si="0"/>
        <v>10</v>
      </c>
      <c r="C23" s="2">
        <v>90</v>
      </c>
      <c r="D23" s="2">
        <f t="shared" ca="1" si="1"/>
        <v>6</v>
      </c>
      <c r="E23" s="2">
        <v>307200</v>
      </c>
      <c r="F23" s="2">
        <v>274.700754166666</v>
      </c>
      <c r="G23" s="2">
        <v>0.84175857654999997</v>
      </c>
      <c r="H23" s="2">
        <v>1</v>
      </c>
      <c r="I23" t="s">
        <v>94</v>
      </c>
      <c r="J23" t="s">
        <v>97</v>
      </c>
      <c r="K23" s="5" t="s">
        <v>98</v>
      </c>
    </row>
    <row r="24" spans="1:11" x14ac:dyDescent="0.3">
      <c r="A24" s="2" t="s">
        <v>125</v>
      </c>
      <c r="B24" s="2">
        <f t="shared" ca="1" si="0"/>
        <v>10</v>
      </c>
      <c r="C24" s="2">
        <v>90</v>
      </c>
      <c r="D24" s="2">
        <f t="shared" ca="1" si="1"/>
        <v>12</v>
      </c>
      <c r="E24" s="2">
        <v>316960</v>
      </c>
      <c r="F24" s="2">
        <v>374.92509472222201</v>
      </c>
      <c r="G24" s="2">
        <v>0.77964363739999998</v>
      </c>
      <c r="H24" s="2">
        <v>10</v>
      </c>
      <c r="I24" t="s">
        <v>95</v>
      </c>
      <c r="J24" t="s">
        <v>97</v>
      </c>
      <c r="K24" s="5" t="s">
        <v>98</v>
      </c>
    </row>
    <row r="25" spans="1:11" x14ac:dyDescent="0.3">
      <c r="A25" s="2" t="s">
        <v>126</v>
      </c>
      <c r="B25" s="2">
        <f t="shared" ca="1" si="0"/>
        <v>7</v>
      </c>
      <c r="C25" s="2">
        <v>90</v>
      </c>
      <c r="D25" s="2">
        <f t="shared" ca="1" si="1"/>
        <v>14</v>
      </c>
      <c r="E25" s="2">
        <v>336780</v>
      </c>
      <c r="F25" s="2">
        <v>328.28583083333302</v>
      </c>
      <c r="G25" s="2">
        <v>0.77964363739999998</v>
      </c>
      <c r="H25" s="2">
        <v>10</v>
      </c>
      <c r="I25" t="s">
        <v>96</v>
      </c>
      <c r="J25" t="s">
        <v>97</v>
      </c>
      <c r="K25" s="5" t="s">
        <v>98</v>
      </c>
    </row>
    <row r="26" spans="1:11" x14ac:dyDescent="0.3">
      <c r="A26" s="2" t="s">
        <v>127</v>
      </c>
      <c r="B26" s="2">
        <f t="shared" ca="1" si="0"/>
        <v>10</v>
      </c>
      <c r="C26" s="2">
        <v>110</v>
      </c>
      <c r="D26" s="2">
        <f t="shared" ca="1" si="1"/>
        <v>7</v>
      </c>
      <c r="E26" s="2">
        <v>300000</v>
      </c>
      <c r="F26" s="2">
        <v>326.97055041666601</v>
      </c>
      <c r="G26" s="2">
        <v>0.84175857654999997</v>
      </c>
      <c r="H26" s="2">
        <v>10</v>
      </c>
      <c r="I26" t="s">
        <v>87</v>
      </c>
      <c r="J26" t="s">
        <v>90</v>
      </c>
      <c r="K26" s="5" t="s">
        <v>91</v>
      </c>
    </row>
    <row r="27" spans="1:11" x14ac:dyDescent="0.3">
      <c r="A27" s="2" t="s">
        <v>128</v>
      </c>
      <c r="B27" s="2">
        <f t="shared" ca="1" si="0"/>
        <v>8</v>
      </c>
      <c r="C27" s="2">
        <v>110</v>
      </c>
      <c r="D27" s="2">
        <f t="shared" ca="1" si="1"/>
        <v>7</v>
      </c>
      <c r="E27" s="2">
        <v>300000</v>
      </c>
      <c r="F27" s="2">
        <v>315.78785388888798</v>
      </c>
      <c r="G27" s="2">
        <v>0.84175857654999997</v>
      </c>
      <c r="H27" s="2">
        <v>10</v>
      </c>
      <c r="I27" t="s">
        <v>87</v>
      </c>
      <c r="J27" t="s">
        <v>90</v>
      </c>
      <c r="K27" s="5" t="s">
        <v>91</v>
      </c>
    </row>
    <row r="28" spans="1:11" x14ac:dyDescent="0.3">
      <c r="A28" s="2" t="s">
        <v>129</v>
      </c>
      <c r="B28" s="2">
        <f t="shared" ca="1" si="0"/>
        <v>8</v>
      </c>
      <c r="C28" s="2">
        <v>90</v>
      </c>
      <c r="D28" s="2">
        <f t="shared" ca="1" si="1"/>
        <v>5</v>
      </c>
      <c r="E28" s="2">
        <v>276430</v>
      </c>
      <c r="F28" s="2">
        <v>316.42820940000001</v>
      </c>
      <c r="G28" s="2">
        <v>0.84175857654999997</v>
      </c>
      <c r="H28" s="2">
        <v>10</v>
      </c>
      <c r="I28" t="s">
        <v>99</v>
      </c>
      <c r="J28" t="s">
        <v>97</v>
      </c>
      <c r="K28" s="5" t="s">
        <v>98</v>
      </c>
    </row>
    <row r="29" spans="1:11" x14ac:dyDescent="0.3">
      <c r="A29" s="2" t="s">
        <v>130</v>
      </c>
      <c r="B29" s="2">
        <f t="shared" ca="1" si="0"/>
        <v>5</v>
      </c>
      <c r="C29" s="2">
        <v>90</v>
      </c>
      <c r="D29" s="2">
        <f t="shared" ca="1" si="1"/>
        <v>10</v>
      </c>
      <c r="E29" s="2">
        <v>230770</v>
      </c>
      <c r="F29" s="2">
        <v>340.05797419999999</v>
      </c>
      <c r="G29" s="2">
        <v>0.84175857654999997</v>
      </c>
      <c r="H29" s="2">
        <v>10</v>
      </c>
      <c r="I29" t="s">
        <v>100</v>
      </c>
      <c r="J29" t="s">
        <v>97</v>
      </c>
      <c r="K29" s="5" t="s">
        <v>98</v>
      </c>
    </row>
    <row r="30" spans="1:11" x14ac:dyDescent="0.3">
      <c r="A30" s="2" t="s">
        <v>131</v>
      </c>
      <c r="B30" s="2">
        <f t="shared" ca="1" si="0"/>
        <v>8</v>
      </c>
      <c r="C30" s="2">
        <v>115</v>
      </c>
      <c r="D30" s="2">
        <f t="shared" ca="1" si="1"/>
        <v>6</v>
      </c>
      <c r="E30" s="2">
        <v>185420</v>
      </c>
      <c r="F30" s="2">
        <v>321.46267222222201</v>
      </c>
      <c r="G30" s="2">
        <v>0.84175857654999997</v>
      </c>
      <c r="H30" s="2">
        <v>100</v>
      </c>
      <c r="I30" t="s">
        <v>101</v>
      </c>
      <c r="J30" t="s">
        <v>103</v>
      </c>
      <c r="K30" s="5" t="s">
        <v>104</v>
      </c>
    </row>
    <row r="31" spans="1:11" x14ac:dyDescent="0.3">
      <c r="A31" s="2" t="s">
        <v>132</v>
      </c>
      <c r="B31" s="2">
        <f t="shared" ca="1" si="0"/>
        <v>6</v>
      </c>
      <c r="C31" s="2">
        <v>115</v>
      </c>
      <c r="D31" s="2">
        <f t="shared" ca="1" si="1"/>
        <v>5</v>
      </c>
      <c r="E31" s="2">
        <v>206480</v>
      </c>
      <c r="F31" s="2">
        <v>294.69150291666602</v>
      </c>
      <c r="G31" s="2">
        <v>0.84175857654999997</v>
      </c>
      <c r="H31" s="2">
        <v>100</v>
      </c>
      <c r="I31" t="s">
        <v>102</v>
      </c>
      <c r="J31" t="s">
        <v>103</v>
      </c>
      <c r="K31" s="5" t="s">
        <v>104</v>
      </c>
    </row>
    <row r="33" spans="1:7" x14ac:dyDescent="0.3">
      <c r="A33" s="12" t="s">
        <v>8</v>
      </c>
      <c r="B33" s="12"/>
      <c r="C33" s="12"/>
      <c r="D33" s="12"/>
      <c r="E33" s="12"/>
      <c r="F33" s="12"/>
      <c r="G33" s="12"/>
    </row>
    <row r="34" spans="1:7" x14ac:dyDescent="0.3">
      <c r="A34" s="3" t="s">
        <v>9</v>
      </c>
      <c r="B34" s="3" t="s">
        <v>10</v>
      </c>
      <c r="C34" s="3" t="s">
        <v>11</v>
      </c>
      <c r="D34" s="3" t="s">
        <v>12</v>
      </c>
      <c r="E34" s="3" t="s">
        <v>3</v>
      </c>
      <c r="F34" s="3" t="s">
        <v>4</v>
      </c>
      <c r="G34" s="3" t="s">
        <v>39</v>
      </c>
    </row>
    <row r="35" spans="1:7" x14ac:dyDescent="0.3">
      <c r="A35" s="2" t="s">
        <v>27</v>
      </c>
      <c r="B35" s="2" t="s">
        <v>107</v>
      </c>
      <c r="C35" s="2" t="s">
        <v>119</v>
      </c>
      <c r="D35" s="2">
        <f ca="1">RANDBETWEEN(5,10)</f>
        <v>9</v>
      </c>
      <c r="E35" s="2">
        <v>1</v>
      </c>
      <c r="F35" s="2">
        <v>0</v>
      </c>
      <c r="G35" s="2">
        <f ca="1">RAND()</f>
        <v>0.90725811328818962</v>
      </c>
    </row>
    <row r="36" spans="1:7" x14ac:dyDescent="0.3">
      <c r="A36" s="2" t="s">
        <v>28</v>
      </c>
      <c r="B36" s="2" t="s">
        <v>108</v>
      </c>
      <c r="C36" s="2" t="s">
        <v>119</v>
      </c>
      <c r="D36" s="2">
        <f t="shared" ref="D36:D70" ca="1" si="2">RANDBETWEEN(5,10)</f>
        <v>6</v>
      </c>
      <c r="E36" s="2">
        <v>1</v>
      </c>
      <c r="F36" s="2">
        <v>0</v>
      </c>
      <c r="G36" s="2">
        <f t="shared" ref="G36:G46" ca="1" si="3">RAND()</f>
        <v>0.52912489906103088</v>
      </c>
    </row>
    <row r="37" spans="1:7" x14ac:dyDescent="0.3">
      <c r="A37" s="2" t="s">
        <v>29</v>
      </c>
      <c r="B37" s="2" t="s">
        <v>109</v>
      </c>
      <c r="C37" s="2" t="s">
        <v>120</v>
      </c>
      <c r="D37" s="2">
        <f t="shared" ca="1" si="2"/>
        <v>8</v>
      </c>
      <c r="E37" s="2">
        <v>1</v>
      </c>
      <c r="F37" s="2">
        <v>0</v>
      </c>
      <c r="G37" s="2">
        <f t="shared" ca="1" si="3"/>
        <v>0.38823585932021076</v>
      </c>
    </row>
    <row r="38" spans="1:7" x14ac:dyDescent="0.3">
      <c r="A38" s="2" t="s">
        <v>30</v>
      </c>
      <c r="B38" s="2" t="s">
        <v>110</v>
      </c>
      <c r="C38" s="2" t="s">
        <v>120</v>
      </c>
      <c r="D38" s="2">
        <f t="shared" ca="1" si="2"/>
        <v>10</v>
      </c>
      <c r="E38" s="2">
        <v>1</v>
      </c>
      <c r="F38" s="2">
        <v>0</v>
      </c>
      <c r="G38" s="2">
        <f t="shared" ca="1" si="3"/>
        <v>0.23498270367280405</v>
      </c>
    </row>
    <row r="39" spans="1:7" x14ac:dyDescent="0.3">
      <c r="A39" s="2" t="s">
        <v>31</v>
      </c>
      <c r="B39" s="2" t="s">
        <v>111</v>
      </c>
      <c r="C39" s="2" t="s">
        <v>121</v>
      </c>
      <c r="D39" s="2">
        <f t="shared" ca="1" si="2"/>
        <v>10</v>
      </c>
      <c r="E39" s="2">
        <v>1</v>
      </c>
      <c r="F39" s="2">
        <v>0</v>
      </c>
      <c r="G39" s="2">
        <f t="shared" ca="1" si="3"/>
        <v>0.53516431424907362</v>
      </c>
    </row>
    <row r="40" spans="1:7" x14ac:dyDescent="0.3">
      <c r="A40" s="2" t="s">
        <v>32</v>
      </c>
      <c r="B40" s="2" t="s">
        <v>112</v>
      </c>
      <c r="C40" s="2" t="s">
        <v>121</v>
      </c>
      <c r="D40" s="2">
        <f t="shared" ca="1" si="2"/>
        <v>10</v>
      </c>
      <c r="E40" s="2">
        <v>1</v>
      </c>
      <c r="F40" s="2">
        <v>0</v>
      </c>
      <c r="G40" s="2">
        <f t="shared" ca="1" si="3"/>
        <v>0.21200197338388693</v>
      </c>
    </row>
    <row r="41" spans="1:7" x14ac:dyDescent="0.3">
      <c r="A41" s="2" t="s">
        <v>33</v>
      </c>
      <c r="B41" s="2" t="s">
        <v>113</v>
      </c>
      <c r="C41" s="2" t="s">
        <v>122</v>
      </c>
      <c r="D41" s="2">
        <f t="shared" ca="1" si="2"/>
        <v>9</v>
      </c>
      <c r="E41" s="2">
        <v>1</v>
      </c>
      <c r="F41" s="2">
        <v>0</v>
      </c>
      <c r="G41" s="2">
        <f t="shared" ca="1" si="3"/>
        <v>0.63483659239153378</v>
      </c>
    </row>
    <row r="42" spans="1:7" x14ac:dyDescent="0.3">
      <c r="A42" s="2" t="s">
        <v>34</v>
      </c>
      <c r="B42" s="2" t="s">
        <v>114</v>
      </c>
      <c r="C42" s="2" t="s">
        <v>122</v>
      </c>
      <c r="D42" s="2">
        <f t="shared" ca="1" si="2"/>
        <v>10</v>
      </c>
      <c r="E42" s="2">
        <v>1</v>
      </c>
      <c r="F42" s="2">
        <v>0</v>
      </c>
      <c r="G42" s="2">
        <f t="shared" ca="1" si="3"/>
        <v>0.13220933984023286</v>
      </c>
    </row>
    <row r="43" spans="1:7" x14ac:dyDescent="0.3">
      <c r="A43" s="2" t="s">
        <v>137</v>
      </c>
      <c r="B43" s="2" t="s">
        <v>115</v>
      </c>
      <c r="C43" s="2" t="s">
        <v>123</v>
      </c>
      <c r="D43" s="2">
        <f t="shared" ca="1" si="2"/>
        <v>8</v>
      </c>
      <c r="E43" s="2">
        <v>1</v>
      </c>
      <c r="F43" s="2">
        <v>0</v>
      </c>
      <c r="G43" s="2">
        <f t="shared" ca="1" si="3"/>
        <v>0.43310086189419073</v>
      </c>
    </row>
    <row r="44" spans="1:7" x14ac:dyDescent="0.3">
      <c r="A44" s="2" t="s">
        <v>138</v>
      </c>
      <c r="B44" s="2" t="s">
        <v>116</v>
      </c>
      <c r="C44" s="2" t="s">
        <v>123</v>
      </c>
      <c r="D44" s="2">
        <f t="shared" ca="1" si="2"/>
        <v>9</v>
      </c>
      <c r="E44" s="2">
        <v>1</v>
      </c>
      <c r="F44" s="2">
        <v>0</v>
      </c>
      <c r="G44" s="2">
        <f t="shared" ca="1" si="3"/>
        <v>0.40687379111702549</v>
      </c>
    </row>
    <row r="45" spans="1:7" x14ac:dyDescent="0.3">
      <c r="A45" s="2" t="s">
        <v>139</v>
      </c>
      <c r="B45" s="2" t="s">
        <v>117</v>
      </c>
      <c r="C45" s="2" t="s">
        <v>124</v>
      </c>
      <c r="D45" s="2">
        <f t="shared" ca="1" si="2"/>
        <v>5</v>
      </c>
      <c r="E45" s="2">
        <v>1</v>
      </c>
      <c r="F45" s="2">
        <v>0</v>
      </c>
      <c r="G45" s="2">
        <f t="shared" ca="1" si="3"/>
        <v>8.9172223445496468E-2</v>
      </c>
    </row>
    <row r="46" spans="1:7" x14ac:dyDescent="0.3">
      <c r="A46" s="2" t="s">
        <v>140</v>
      </c>
      <c r="B46" s="2" t="s">
        <v>118</v>
      </c>
      <c r="C46" s="2" t="s">
        <v>124</v>
      </c>
      <c r="D46" s="2">
        <f t="shared" ca="1" si="2"/>
        <v>5</v>
      </c>
      <c r="E46" s="2">
        <v>1</v>
      </c>
      <c r="F46" s="2">
        <v>0</v>
      </c>
      <c r="G46" s="2">
        <f t="shared" ca="1" si="3"/>
        <v>0.40695818697404562</v>
      </c>
    </row>
    <row r="47" spans="1:7" x14ac:dyDescent="0.3">
      <c r="A47" s="2" t="s">
        <v>141</v>
      </c>
      <c r="B47" s="2" t="s">
        <v>119</v>
      </c>
      <c r="C47" s="2" t="s">
        <v>125</v>
      </c>
      <c r="D47" s="2">
        <f t="shared" ca="1" si="2"/>
        <v>6</v>
      </c>
      <c r="E47" s="2">
        <v>1</v>
      </c>
      <c r="F47" s="2">
        <v>0</v>
      </c>
      <c r="G47" s="2">
        <f ca="1">RANDBETWEEN(1,2.5)</f>
        <v>2</v>
      </c>
    </row>
    <row r="48" spans="1:7" x14ac:dyDescent="0.3">
      <c r="A48" s="2" t="s">
        <v>142</v>
      </c>
      <c r="B48" s="2" t="s">
        <v>119</v>
      </c>
      <c r="C48" s="2" t="s">
        <v>126</v>
      </c>
      <c r="D48" s="2">
        <f t="shared" ca="1" si="2"/>
        <v>10</v>
      </c>
      <c r="E48" s="2">
        <v>1</v>
      </c>
      <c r="F48" s="2">
        <v>0</v>
      </c>
      <c r="G48" s="2">
        <f t="shared" ref="G48:G58" ca="1" si="4">RANDBETWEEN(1,2.5)</f>
        <v>2</v>
      </c>
    </row>
    <row r="49" spans="1:7" x14ac:dyDescent="0.3">
      <c r="A49" s="2" t="s">
        <v>143</v>
      </c>
      <c r="B49" s="2" t="s">
        <v>120</v>
      </c>
      <c r="C49" s="2" t="s">
        <v>125</v>
      </c>
      <c r="D49" s="2">
        <f t="shared" ca="1" si="2"/>
        <v>9</v>
      </c>
      <c r="E49" s="2">
        <v>1</v>
      </c>
      <c r="F49" s="2">
        <v>0</v>
      </c>
      <c r="G49" s="2">
        <f t="shared" ca="1" si="4"/>
        <v>2</v>
      </c>
    </row>
    <row r="50" spans="1:7" x14ac:dyDescent="0.3">
      <c r="A50" s="2" t="s">
        <v>144</v>
      </c>
      <c r="B50" s="2" t="s">
        <v>120</v>
      </c>
      <c r="C50" s="2" t="s">
        <v>126</v>
      </c>
      <c r="D50" s="2">
        <f t="shared" ca="1" si="2"/>
        <v>8</v>
      </c>
      <c r="E50" s="2">
        <v>1</v>
      </c>
      <c r="F50" s="2">
        <v>0</v>
      </c>
      <c r="G50" s="2">
        <f t="shared" ca="1" si="4"/>
        <v>2</v>
      </c>
    </row>
    <row r="51" spans="1:7" x14ac:dyDescent="0.3">
      <c r="A51" s="2" t="s">
        <v>145</v>
      </c>
      <c r="B51" s="2" t="s">
        <v>121</v>
      </c>
      <c r="C51" s="2" t="s">
        <v>127</v>
      </c>
      <c r="D51" s="2">
        <f t="shared" ca="1" si="2"/>
        <v>10</v>
      </c>
      <c r="E51" s="2">
        <v>1</v>
      </c>
      <c r="F51" s="2">
        <v>0</v>
      </c>
      <c r="G51" s="2">
        <f t="shared" ca="1" si="4"/>
        <v>1</v>
      </c>
    </row>
    <row r="52" spans="1:7" x14ac:dyDescent="0.3">
      <c r="A52" s="2" t="s">
        <v>146</v>
      </c>
      <c r="B52" s="2" t="s">
        <v>121</v>
      </c>
      <c r="C52" s="2" t="s">
        <v>128</v>
      </c>
      <c r="D52" s="2">
        <f t="shared" ca="1" si="2"/>
        <v>9</v>
      </c>
      <c r="E52" s="2">
        <v>1</v>
      </c>
      <c r="F52" s="2">
        <v>0</v>
      </c>
      <c r="G52" s="2">
        <f t="shared" ca="1" si="4"/>
        <v>1</v>
      </c>
    </row>
    <row r="53" spans="1:7" x14ac:dyDescent="0.3">
      <c r="A53" s="2" t="s">
        <v>147</v>
      </c>
      <c r="B53" s="2" t="s">
        <v>122</v>
      </c>
      <c r="C53" s="2" t="s">
        <v>127</v>
      </c>
      <c r="D53" s="2">
        <f t="shared" ca="1" si="2"/>
        <v>8</v>
      </c>
      <c r="E53" s="2">
        <v>1</v>
      </c>
      <c r="F53" s="2">
        <v>0</v>
      </c>
      <c r="G53" s="2">
        <f t="shared" ca="1" si="4"/>
        <v>1</v>
      </c>
    </row>
    <row r="54" spans="1:7" x14ac:dyDescent="0.3">
      <c r="A54" s="2" t="s">
        <v>148</v>
      </c>
      <c r="B54" s="2" t="s">
        <v>122</v>
      </c>
      <c r="C54" s="2" t="s">
        <v>128</v>
      </c>
      <c r="D54" s="2">
        <f t="shared" ca="1" si="2"/>
        <v>9</v>
      </c>
      <c r="E54" s="2">
        <v>1</v>
      </c>
      <c r="F54" s="2">
        <v>0</v>
      </c>
      <c r="G54" s="2">
        <f t="shared" ca="1" si="4"/>
        <v>1</v>
      </c>
    </row>
    <row r="55" spans="1:7" x14ac:dyDescent="0.3">
      <c r="A55" s="2" t="s">
        <v>149</v>
      </c>
      <c r="B55" s="2" t="s">
        <v>123</v>
      </c>
      <c r="C55" s="2" t="s">
        <v>129</v>
      </c>
      <c r="D55" s="2">
        <f t="shared" ca="1" si="2"/>
        <v>6</v>
      </c>
      <c r="E55" s="2">
        <v>1</v>
      </c>
      <c r="F55" s="2">
        <v>0</v>
      </c>
      <c r="G55" s="2">
        <f t="shared" ca="1" si="4"/>
        <v>2</v>
      </c>
    </row>
    <row r="56" spans="1:7" x14ac:dyDescent="0.3">
      <c r="A56" s="2" t="s">
        <v>150</v>
      </c>
      <c r="B56" s="2" t="s">
        <v>123</v>
      </c>
      <c r="C56" s="2" t="s">
        <v>130</v>
      </c>
      <c r="D56" s="2">
        <f t="shared" ca="1" si="2"/>
        <v>6</v>
      </c>
      <c r="E56" s="2">
        <v>1</v>
      </c>
      <c r="F56" s="2">
        <v>0</v>
      </c>
      <c r="G56" s="2">
        <f t="shared" ca="1" si="4"/>
        <v>1</v>
      </c>
    </row>
    <row r="57" spans="1:7" x14ac:dyDescent="0.3">
      <c r="A57" s="2" t="s">
        <v>151</v>
      </c>
      <c r="B57" s="2" t="s">
        <v>124</v>
      </c>
      <c r="C57" s="2" t="s">
        <v>129</v>
      </c>
      <c r="D57" s="2">
        <f t="shared" ca="1" si="2"/>
        <v>8</v>
      </c>
      <c r="E57" s="2">
        <v>1</v>
      </c>
      <c r="F57" s="2">
        <v>0</v>
      </c>
      <c r="G57" s="2">
        <f t="shared" ca="1" si="4"/>
        <v>2</v>
      </c>
    </row>
    <row r="58" spans="1:7" x14ac:dyDescent="0.3">
      <c r="A58" s="2" t="s">
        <v>152</v>
      </c>
      <c r="B58" s="2" t="s">
        <v>124</v>
      </c>
      <c r="C58" s="2" t="s">
        <v>130</v>
      </c>
      <c r="D58" s="2">
        <f t="shared" ca="1" si="2"/>
        <v>8</v>
      </c>
      <c r="E58" s="2">
        <v>1</v>
      </c>
      <c r="F58" s="2">
        <v>0</v>
      </c>
      <c r="G58" s="2">
        <f t="shared" ca="1" si="4"/>
        <v>1</v>
      </c>
    </row>
    <row r="59" spans="1:7" x14ac:dyDescent="0.3">
      <c r="A59" s="2" t="s">
        <v>153</v>
      </c>
      <c r="B59" s="2" t="s">
        <v>125</v>
      </c>
      <c r="C59" s="2" t="s">
        <v>131</v>
      </c>
      <c r="D59" s="2">
        <f t="shared" ca="1" si="2"/>
        <v>6</v>
      </c>
      <c r="E59" s="2">
        <v>1</v>
      </c>
      <c r="F59" s="2">
        <v>0</v>
      </c>
      <c r="G59" s="2">
        <f ca="1">RANDBETWEEN(2.5,5)</f>
        <v>3</v>
      </c>
    </row>
    <row r="60" spans="1:7" x14ac:dyDescent="0.3">
      <c r="A60" s="2" t="s">
        <v>154</v>
      </c>
      <c r="B60" s="2" t="s">
        <v>125</v>
      </c>
      <c r="C60" s="2" t="s">
        <v>132</v>
      </c>
      <c r="D60" s="2">
        <f t="shared" ca="1" si="2"/>
        <v>9</v>
      </c>
      <c r="E60" s="2">
        <v>1</v>
      </c>
      <c r="F60" s="2">
        <v>0</v>
      </c>
      <c r="G60" s="2">
        <f t="shared" ref="G60:G70" ca="1" si="5">RANDBETWEEN(5,10)</f>
        <v>10</v>
      </c>
    </row>
    <row r="61" spans="1:7" x14ac:dyDescent="0.3">
      <c r="A61" s="2" t="s">
        <v>155</v>
      </c>
      <c r="B61" s="2" t="s">
        <v>126</v>
      </c>
      <c r="C61" s="2" t="s">
        <v>131</v>
      </c>
      <c r="D61" s="2">
        <f t="shared" ca="1" si="2"/>
        <v>7</v>
      </c>
      <c r="E61" s="2">
        <v>1</v>
      </c>
      <c r="F61" s="2">
        <v>0</v>
      </c>
      <c r="G61" s="2">
        <f t="shared" ca="1" si="5"/>
        <v>8</v>
      </c>
    </row>
    <row r="62" spans="1:7" x14ac:dyDescent="0.3">
      <c r="A62" s="2" t="s">
        <v>156</v>
      </c>
      <c r="B62" s="2" t="s">
        <v>126</v>
      </c>
      <c r="C62" s="2" t="s">
        <v>132</v>
      </c>
      <c r="D62" s="2">
        <f t="shared" ca="1" si="2"/>
        <v>6</v>
      </c>
      <c r="E62" s="2">
        <v>1</v>
      </c>
      <c r="F62" s="2">
        <v>0</v>
      </c>
      <c r="G62" s="2">
        <f t="shared" ca="1" si="5"/>
        <v>6</v>
      </c>
    </row>
    <row r="63" spans="1:7" x14ac:dyDescent="0.3">
      <c r="A63" s="2" t="s">
        <v>157</v>
      </c>
      <c r="B63" s="2" t="s">
        <v>127</v>
      </c>
      <c r="C63" s="2" t="s">
        <v>131</v>
      </c>
      <c r="D63" s="2">
        <f t="shared" ca="1" si="2"/>
        <v>7</v>
      </c>
      <c r="E63" s="2">
        <v>1</v>
      </c>
      <c r="F63" s="2">
        <v>0</v>
      </c>
      <c r="G63" s="2">
        <f t="shared" ca="1" si="5"/>
        <v>8</v>
      </c>
    </row>
    <row r="64" spans="1:7" x14ac:dyDescent="0.3">
      <c r="A64" s="2" t="s">
        <v>158</v>
      </c>
      <c r="B64" s="2" t="s">
        <v>127</v>
      </c>
      <c r="C64" s="2" t="s">
        <v>132</v>
      </c>
      <c r="D64" s="2">
        <f t="shared" ca="1" si="2"/>
        <v>5</v>
      </c>
      <c r="E64" s="2">
        <v>1</v>
      </c>
      <c r="F64" s="2">
        <v>0</v>
      </c>
      <c r="G64" s="2">
        <f t="shared" ca="1" si="5"/>
        <v>7</v>
      </c>
    </row>
    <row r="65" spans="1:8" x14ac:dyDescent="0.3">
      <c r="A65" s="2" t="s">
        <v>159</v>
      </c>
      <c r="B65" s="2" t="s">
        <v>128</v>
      </c>
      <c r="C65" s="2" t="s">
        <v>131</v>
      </c>
      <c r="D65" s="2">
        <f t="shared" ca="1" si="2"/>
        <v>10</v>
      </c>
      <c r="E65" s="2">
        <v>1</v>
      </c>
      <c r="F65" s="2">
        <v>0</v>
      </c>
      <c r="G65" s="2">
        <f t="shared" ca="1" si="5"/>
        <v>10</v>
      </c>
    </row>
    <row r="66" spans="1:8" x14ac:dyDescent="0.3">
      <c r="A66" s="2" t="s">
        <v>160</v>
      </c>
      <c r="B66" s="2" t="s">
        <v>128</v>
      </c>
      <c r="C66" s="2" t="s">
        <v>132</v>
      </c>
      <c r="D66" s="2">
        <f t="shared" ca="1" si="2"/>
        <v>8</v>
      </c>
      <c r="E66" s="2">
        <v>1</v>
      </c>
      <c r="F66" s="2">
        <v>0</v>
      </c>
      <c r="G66" s="2">
        <f t="shared" ca="1" si="5"/>
        <v>6</v>
      </c>
    </row>
    <row r="67" spans="1:8" x14ac:dyDescent="0.3">
      <c r="A67" s="2" t="s">
        <v>161</v>
      </c>
      <c r="B67" s="2" t="s">
        <v>129</v>
      </c>
      <c r="C67" s="2" t="s">
        <v>131</v>
      </c>
      <c r="D67" s="2">
        <f t="shared" ca="1" si="2"/>
        <v>6</v>
      </c>
      <c r="E67" s="2">
        <v>1</v>
      </c>
      <c r="F67" s="2">
        <v>0</v>
      </c>
      <c r="G67" s="2">
        <f t="shared" ca="1" si="5"/>
        <v>5</v>
      </c>
    </row>
    <row r="68" spans="1:8" x14ac:dyDescent="0.3">
      <c r="A68" s="2" t="s">
        <v>162</v>
      </c>
      <c r="B68" s="2" t="s">
        <v>129</v>
      </c>
      <c r="C68" s="2" t="s">
        <v>132</v>
      </c>
      <c r="D68" s="2">
        <f t="shared" ca="1" si="2"/>
        <v>7</v>
      </c>
      <c r="E68" s="2">
        <v>1</v>
      </c>
      <c r="F68" s="2">
        <v>0</v>
      </c>
      <c r="G68" s="2">
        <f t="shared" ca="1" si="5"/>
        <v>8</v>
      </c>
    </row>
    <row r="69" spans="1:8" x14ac:dyDescent="0.3">
      <c r="A69" s="2" t="s">
        <v>163</v>
      </c>
      <c r="B69" s="2" t="s">
        <v>130</v>
      </c>
      <c r="C69" s="2" t="s">
        <v>131</v>
      </c>
      <c r="D69" s="2">
        <f t="shared" ca="1" si="2"/>
        <v>5</v>
      </c>
      <c r="E69" s="2">
        <v>1</v>
      </c>
      <c r="F69" s="2">
        <v>0</v>
      </c>
      <c r="G69" s="2">
        <f t="shared" ca="1" si="5"/>
        <v>7</v>
      </c>
    </row>
    <row r="70" spans="1:8" x14ac:dyDescent="0.3">
      <c r="A70" s="2" t="s">
        <v>164</v>
      </c>
      <c r="B70" s="2" t="s">
        <v>130</v>
      </c>
      <c r="C70" s="2" t="s">
        <v>132</v>
      </c>
      <c r="D70" s="2">
        <f t="shared" ca="1" si="2"/>
        <v>8</v>
      </c>
      <c r="E70" s="2">
        <v>1</v>
      </c>
      <c r="F70" s="2">
        <v>0</v>
      </c>
      <c r="G70" s="2">
        <f t="shared" ca="1" si="5"/>
        <v>8</v>
      </c>
    </row>
    <row r="72" spans="1:8" ht="13.95" customHeight="1" x14ac:dyDescent="0.3">
      <c r="A72" s="13" t="s">
        <v>106</v>
      </c>
      <c r="B72" s="14"/>
      <c r="C72" s="14"/>
      <c r="D72" s="14"/>
      <c r="E72" s="14"/>
      <c r="F72" s="14"/>
      <c r="G72" s="14"/>
      <c r="H72" s="15"/>
    </row>
    <row r="73" spans="1:8" x14ac:dyDescent="0.3">
      <c r="A73" s="3" t="s">
        <v>14</v>
      </c>
      <c r="B73" s="3" t="s">
        <v>15</v>
      </c>
      <c r="C73" s="3" t="s">
        <v>16</v>
      </c>
      <c r="D73" s="3" t="s">
        <v>75</v>
      </c>
      <c r="E73" s="3" t="s">
        <v>3</v>
      </c>
      <c r="F73" s="3" t="s">
        <v>4</v>
      </c>
      <c r="G73" s="3" t="s">
        <v>40</v>
      </c>
      <c r="H73" s="3" t="s">
        <v>172</v>
      </c>
    </row>
    <row r="74" spans="1:8" x14ac:dyDescent="0.3">
      <c r="A74" s="2" t="s">
        <v>17</v>
      </c>
      <c r="B74" s="2">
        <f ca="1">RANDBETWEEN(1,4)</f>
        <v>3</v>
      </c>
      <c r="C74" s="2">
        <f ca="1">RANDBETWEEN(1,8/2)*2</f>
        <v>2</v>
      </c>
      <c r="D74" s="2">
        <f ca="1">RANDBETWEEN(1,128/16)*16</f>
        <v>16</v>
      </c>
      <c r="E74" s="2">
        <f ca="1">RANDBETWEEN(5,20000/1000)*1000</f>
        <v>15000</v>
      </c>
      <c r="F74" s="2">
        <f ca="1">RANDBETWEEN(5,10)</f>
        <v>9</v>
      </c>
      <c r="G74" s="2">
        <v>1</v>
      </c>
      <c r="H74" s="2">
        <v>0</v>
      </c>
    </row>
    <row r="75" spans="1:8" x14ac:dyDescent="0.3">
      <c r="A75" s="2" t="s">
        <v>18</v>
      </c>
      <c r="B75" s="2">
        <f t="shared" ref="B75:B81" ca="1" si="6">RANDBETWEEN(1,4)</f>
        <v>1</v>
      </c>
      <c r="C75" s="2">
        <f t="shared" ref="C75:C81" ca="1" si="7">RANDBETWEEN(1,8/2)*2</f>
        <v>2</v>
      </c>
      <c r="D75" s="2">
        <f t="shared" ref="D75:D81" ca="1" si="8">RANDBETWEEN(1,128/16)*16</f>
        <v>96</v>
      </c>
      <c r="E75" s="2">
        <f t="shared" ref="E75:E81" ca="1" si="9">RANDBETWEEN(5,20000/1000)*1000</f>
        <v>20000</v>
      </c>
      <c r="F75" s="2">
        <f t="shared" ref="F75:F81" ca="1" si="10">RANDBETWEEN(5,10)</f>
        <v>5</v>
      </c>
      <c r="G75" s="2">
        <v>1</v>
      </c>
      <c r="H75" s="2">
        <v>0</v>
      </c>
    </row>
    <row r="76" spans="1:8" x14ac:dyDescent="0.3">
      <c r="A76" s="2" t="s">
        <v>165</v>
      </c>
      <c r="B76" s="2">
        <f ca="1">B75</f>
        <v>1</v>
      </c>
      <c r="C76" s="2">
        <f ca="1">C75</f>
        <v>2</v>
      </c>
      <c r="D76" s="2">
        <f ca="1">D75</f>
        <v>96</v>
      </c>
      <c r="E76" s="2">
        <f ca="1">E75</f>
        <v>20000</v>
      </c>
      <c r="F76" s="2">
        <f ca="1">F75</f>
        <v>5</v>
      </c>
      <c r="G76" s="2">
        <v>1</v>
      </c>
      <c r="H76" s="2" t="s">
        <v>18</v>
      </c>
    </row>
    <row r="77" spans="1:8" x14ac:dyDescent="0.3">
      <c r="A77" s="2" t="s">
        <v>19</v>
      </c>
      <c r="B77" s="2">
        <f t="shared" ca="1" si="6"/>
        <v>2</v>
      </c>
      <c r="C77" s="2">
        <f t="shared" ca="1" si="7"/>
        <v>2</v>
      </c>
      <c r="D77" s="2">
        <f t="shared" ca="1" si="8"/>
        <v>112</v>
      </c>
      <c r="E77" s="2">
        <f t="shared" ca="1" si="9"/>
        <v>13000</v>
      </c>
      <c r="F77" s="2">
        <f t="shared" ca="1" si="10"/>
        <v>9</v>
      </c>
      <c r="G77" s="2">
        <v>1</v>
      </c>
      <c r="H77" s="2">
        <v>0</v>
      </c>
    </row>
    <row r="78" spans="1:8" x14ac:dyDescent="0.3">
      <c r="A78" s="2" t="s">
        <v>20</v>
      </c>
      <c r="B78" s="2">
        <f t="shared" ca="1" si="6"/>
        <v>1</v>
      </c>
      <c r="C78" s="2">
        <f t="shared" ca="1" si="7"/>
        <v>6</v>
      </c>
      <c r="D78" s="2">
        <f t="shared" ca="1" si="8"/>
        <v>112</v>
      </c>
      <c r="E78" s="2">
        <f t="shared" ca="1" si="9"/>
        <v>5000</v>
      </c>
      <c r="F78" s="2">
        <f t="shared" ca="1" si="10"/>
        <v>9</v>
      </c>
      <c r="G78" s="2">
        <v>1</v>
      </c>
      <c r="H78" s="2">
        <v>0</v>
      </c>
    </row>
    <row r="79" spans="1:8" x14ac:dyDescent="0.3">
      <c r="A79" s="2" t="s">
        <v>166</v>
      </c>
      <c r="B79" s="2">
        <f ca="1">B78</f>
        <v>1</v>
      </c>
      <c r="C79" s="2">
        <f ca="1">C78</f>
        <v>6</v>
      </c>
      <c r="D79" s="2">
        <f ca="1">D78</f>
        <v>112</v>
      </c>
      <c r="E79" s="2">
        <f ca="1">E78</f>
        <v>5000</v>
      </c>
      <c r="F79" s="2">
        <f ca="1">F78</f>
        <v>9</v>
      </c>
      <c r="G79" s="2">
        <v>1</v>
      </c>
      <c r="H79" s="2" t="s">
        <v>20</v>
      </c>
    </row>
    <row r="80" spans="1:8" x14ac:dyDescent="0.3">
      <c r="A80" s="2" t="s">
        <v>21</v>
      </c>
      <c r="B80" s="2">
        <f t="shared" ca="1" si="6"/>
        <v>4</v>
      </c>
      <c r="C80" s="2">
        <f t="shared" ca="1" si="7"/>
        <v>8</v>
      </c>
      <c r="D80" s="2">
        <f t="shared" ca="1" si="8"/>
        <v>32</v>
      </c>
      <c r="E80" s="2">
        <f t="shared" ca="1" si="9"/>
        <v>17000</v>
      </c>
      <c r="F80" s="2">
        <f t="shared" ca="1" si="10"/>
        <v>7</v>
      </c>
      <c r="G80" s="2">
        <v>1</v>
      </c>
      <c r="H80" s="2">
        <v>0</v>
      </c>
    </row>
    <row r="81" spans="1:8" x14ac:dyDescent="0.3">
      <c r="A81" s="2" t="s">
        <v>22</v>
      </c>
      <c r="B81" s="2">
        <f t="shared" ca="1" si="6"/>
        <v>1</v>
      </c>
      <c r="C81" s="2">
        <f t="shared" ca="1" si="7"/>
        <v>2</v>
      </c>
      <c r="D81" s="2">
        <f t="shared" ca="1" si="8"/>
        <v>48</v>
      </c>
      <c r="E81" s="2">
        <f t="shared" ca="1" si="9"/>
        <v>7000</v>
      </c>
      <c r="F81" s="2">
        <f t="shared" ca="1" si="10"/>
        <v>5</v>
      </c>
      <c r="G81" s="2">
        <v>1</v>
      </c>
      <c r="H81" s="2">
        <v>0</v>
      </c>
    </row>
    <row r="83" spans="1:8" x14ac:dyDescent="0.3">
      <c r="A83" s="12" t="s">
        <v>106</v>
      </c>
      <c r="B83" s="12"/>
      <c r="C83" s="12"/>
      <c r="D83" s="12"/>
      <c r="E83" s="12"/>
    </row>
    <row r="84" spans="1:8" x14ac:dyDescent="0.3">
      <c r="A84" s="3" t="s">
        <v>23</v>
      </c>
      <c r="B84" s="3" t="s">
        <v>24</v>
      </c>
      <c r="C84" s="3" t="s">
        <v>25</v>
      </c>
      <c r="D84" s="3" t="s">
        <v>172</v>
      </c>
      <c r="E84" s="3" t="s">
        <v>26</v>
      </c>
    </row>
    <row r="85" spans="1:8" x14ac:dyDescent="0.3">
      <c r="A85" s="2" t="s">
        <v>133</v>
      </c>
      <c r="B85" s="2" t="s">
        <v>17</v>
      </c>
      <c r="C85" s="2" t="s">
        <v>18</v>
      </c>
      <c r="D85" s="2">
        <v>0</v>
      </c>
      <c r="E85" s="2">
        <f ca="1">RAND()</f>
        <v>0.67973268726805502</v>
      </c>
    </row>
    <row r="86" spans="1:8" x14ac:dyDescent="0.3">
      <c r="A86" s="2" t="s">
        <v>171</v>
      </c>
      <c r="B86" s="2" t="s">
        <v>17</v>
      </c>
      <c r="C86" s="2" t="s">
        <v>165</v>
      </c>
      <c r="D86" s="2" t="s">
        <v>133</v>
      </c>
      <c r="E86" s="2">
        <f ca="1">E85</f>
        <v>0.67973268726805502</v>
      </c>
    </row>
    <row r="87" spans="1:8" x14ac:dyDescent="0.3">
      <c r="A87" s="2" t="s">
        <v>134</v>
      </c>
      <c r="B87" s="2" t="s">
        <v>18</v>
      </c>
      <c r="C87" s="2" t="s">
        <v>19</v>
      </c>
      <c r="D87" s="2">
        <v>0</v>
      </c>
      <c r="E87" s="2">
        <f t="shared" ref="E87:E93" ca="1" si="11">RAND()</f>
        <v>0.97995910808544806</v>
      </c>
    </row>
    <row r="88" spans="1:8" x14ac:dyDescent="0.3">
      <c r="A88" s="2" t="s">
        <v>170</v>
      </c>
      <c r="B88" s="2" t="s">
        <v>165</v>
      </c>
      <c r="C88" s="2" t="s">
        <v>19</v>
      </c>
      <c r="D88" s="2" t="s">
        <v>134</v>
      </c>
      <c r="E88" s="2">
        <f ca="1">E87</f>
        <v>0.97995910808544806</v>
      </c>
    </row>
    <row r="89" spans="1:8" x14ac:dyDescent="0.3">
      <c r="A89" s="2" t="s">
        <v>135</v>
      </c>
      <c r="B89" s="2" t="s">
        <v>19</v>
      </c>
      <c r="C89" s="2" t="s">
        <v>20</v>
      </c>
      <c r="D89" s="2">
        <v>0</v>
      </c>
      <c r="E89" s="2">
        <f t="shared" ca="1" si="11"/>
        <v>0.28106959288279976</v>
      </c>
    </row>
    <row r="90" spans="1:8" x14ac:dyDescent="0.3">
      <c r="A90" s="2" t="s">
        <v>169</v>
      </c>
      <c r="B90" s="2" t="s">
        <v>19</v>
      </c>
      <c r="C90" s="2" t="s">
        <v>166</v>
      </c>
      <c r="D90" s="2" t="s">
        <v>135</v>
      </c>
      <c r="E90" s="2">
        <f ca="1">E89</f>
        <v>0.28106959288279976</v>
      </c>
    </row>
    <row r="91" spans="1:8" x14ac:dyDescent="0.3">
      <c r="A91" s="2" t="s">
        <v>136</v>
      </c>
      <c r="B91" s="2" t="s">
        <v>20</v>
      </c>
      <c r="C91" s="2" t="s">
        <v>21</v>
      </c>
      <c r="D91" s="2">
        <v>0</v>
      </c>
      <c r="E91" s="2">
        <f t="shared" ca="1" si="11"/>
        <v>0.47790313892660496</v>
      </c>
    </row>
    <row r="92" spans="1:8" x14ac:dyDescent="0.3">
      <c r="A92" s="2" t="s">
        <v>168</v>
      </c>
      <c r="B92" s="2" t="s">
        <v>166</v>
      </c>
      <c r="C92" s="2" t="s">
        <v>21</v>
      </c>
      <c r="D92" s="2" t="s">
        <v>136</v>
      </c>
      <c r="E92" s="2">
        <f ca="1">E91</f>
        <v>0.47790313892660496</v>
      </c>
    </row>
    <row r="93" spans="1:8" x14ac:dyDescent="0.3">
      <c r="A93" s="2" t="s">
        <v>167</v>
      </c>
      <c r="B93" s="2" t="s">
        <v>21</v>
      </c>
      <c r="C93" s="2" t="s">
        <v>22</v>
      </c>
      <c r="D93" s="2">
        <v>0</v>
      </c>
      <c r="E93" s="2">
        <f t="shared" ca="1" si="11"/>
        <v>0.3810634371581898</v>
      </c>
    </row>
  </sheetData>
  <mergeCells count="5">
    <mergeCell ref="A1:K1"/>
    <mergeCell ref="A33:G33"/>
    <mergeCell ref="A16:I16"/>
    <mergeCell ref="A72:H72"/>
    <mergeCell ref="A83:E83"/>
  </mergeCells>
  <phoneticPr fontId="2" type="noConversion"/>
  <hyperlinks>
    <hyperlink ref="M3" r:id="rId1" xr:uid="{4BB24640-8913-4F40-A4EE-C13D07B83248}"/>
    <hyperlink ref="M4" r:id="rId2" xr:uid="{56C46852-EA36-4738-9950-873302EE504D}"/>
    <hyperlink ref="M5" r:id="rId3" xr:uid="{8D27AF2D-ADF1-4C20-AA39-A64216B9DCDF}"/>
    <hyperlink ref="M6" r:id="rId4" xr:uid="{C62D1BBC-3904-4158-9C1B-4B4BD38A99B2}"/>
    <hyperlink ref="M7" r:id="rId5" xr:uid="{21113B05-9258-4AA2-A688-990C303BE990}"/>
    <hyperlink ref="M8" r:id="rId6" xr:uid="{A7AF3AA1-0A80-4E88-BEE9-F645657839E5}"/>
    <hyperlink ref="M9" r:id="rId7" xr:uid="{92577BAF-6559-4EC4-8183-E4E1E8B16801}"/>
    <hyperlink ref="M10" r:id="rId8" xr:uid="{0842E1A1-4B3C-4F1F-A02A-789AF80D74F7}"/>
    <hyperlink ref="M11" r:id="rId9" xr:uid="{8979CCA8-6A87-44F7-8D87-BC9A09D5BF88}"/>
    <hyperlink ref="M12" r:id="rId10" xr:uid="{872B317B-5543-4DC0-B14B-44BF344084FB}"/>
    <hyperlink ref="M13" r:id="rId11" xr:uid="{4C8417C1-F94B-439D-8909-B189A6656C9F}"/>
    <hyperlink ref="M14" r:id="rId12" xr:uid="{B1AA43D7-1BAE-4251-B3AE-7FC326F87FA1}"/>
    <hyperlink ref="N16" r:id="rId13" display="https://www.epa.gov/egrid/data-explorer" xr:uid="{3A48C2C0-DF6A-4A33-8A1E-36B27189E753}"/>
    <hyperlink ref="K18" r:id="rId14" xr:uid="{17394385-E8DF-4683-BFD6-FFD79042ACDC}"/>
    <hyperlink ref="K19:K21" r:id="rId15" display="https://www.cisco.com/c/en/us/products/collateral/switches/catalyst-9600-series-switches/nb-06-cat9600-series-data-sheet-cte-en.html" xr:uid="{A03C4790-E5F8-4E1A-9A1E-E60A66A574AE}"/>
    <hyperlink ref="K22" r:id="rId16" location="Powersuppliesandfantray" xr:uid="{63CECB3F-73D6-4381-A24D-D54D613A3682}"/>
    <hyperlink ref="K23:K25" r:id="rId17" location="Powersuppliesandfantray" display="https://www.cisco.com/c/en/us/products/collateral/switches/catalyst-9500-series-switches/nb-06-cat9500-ser-data-sheet-cte-en.html#Powersuppliesandfantray" xr:uid="{F9FC6D9E-8A90-451B-BBA7-3BFBA0A2DE63}"/>
    <hyperlink ref="K28:K29" r:id="rId18" location="Powersuppliesandfantray" display="https://www.cisco.com/c/en/us/products/collateral/switches/catalyst-9500-series-switches/nb-06-cat9500-ser-data-sheet-cte-en.html#Powersuppliesandfantray" xr:uid="{EE047BC9-30B2-4A45-BBA9-D3F7A701004A}"/>
    <hyperlink ref="K26" r:id="rId19" xr:uid="{38812121-424A-4CD8-8371-2DC466C47D59}"/>
    <hyperlink ref="K27" r:id="rId20" xr:uid="{6980DF43-473E-43F6-BAD4-E5329EFF3DD9}"/>
    <hyperlink ref="K30" r:id="rId21" location="Platformbenefits" xr:uid="{8786C24E-34B6-4F7A-8C02-2041B1960A72}"/>
    <hyperlink ref="K31" r:id="rId22" location="Platformbenefits" xr:uid="{DC014363-A9D9-4918-ABF3-755602D1E898}"/>
  </hyperlinks>
  <pageMargins left="0.7" right="0.7" top="0.75" bottom="0.75" header="0.3" footer="0.3"/>
  <pageSetup paperSize="9" orientation="portrait" horizontalDpi="0" verticalDpi="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AE007-1274-4905-8E15-9213FB7F3F73}">
  <dimension ref="A1:Q83"/>
  <sheetViews>
    <sheetView zoomScaleNormal="100" workbookViewId="0">
      <selection sqref="A1:K83"/>
    </sheetView>
  </sheetViews>
  <sheetFormatPr defaultRowHeight="14.4" x14ac:dyDescent="0.3"/>
  <cols>
    <col min="1" max="1" width="27.109375" bestFit="1" customWidth="1"/>
    <col min="2" max="2" width="23" bestFit="1" customWidth="1"/>
    <col min="3" max="3" width="16.109375" bestFit="1" customWidth="1"/>
    <col min="4" max="4" width="23" bestFit="1" customWidth="1"/>
    <col min="5" max="5" width="22.6640625" bestFit="1" customWidth="1"/>
    <col min="6" max="6" width="12.88671875" bestFit="1" customWidth="1"/>
    <col min="7" max="7" width="19.6640625" bestFit="1" customWidth="1"/>
    <col min="8" max="8" width="20.33203125" bestFit="1" customWidth="1"/>
    <col min="9" max="9" width="20.33203125" customWidth="1"/>
    <col min="10" max="10" width="17.88671875" bestFit="1" customWidth="1"/>
    <col min="11" max="11" width="19" bestFit="1" customWidth="1"/>
    <col min="12" max="12" width="136.5546875" bestFit="1" customWidth="1"/>
    <col min="13" max="13" width="12.109375" customWidth="1"/>
    <col min="14" max="14" width="93.88671875" bestFit="1" customWidth="1"/>
    <col min="15" max="15" width="91.6640625" bestFit="1" customWidth="1"/>
    <col min="16" max="17" width="92.88671875" bestFit="1" customWidth="1"/>
    <col min="18" max="18" width="14.88671875" bestFit="1" customWidth="1"/>
    <col min="19" max="19" width="24.5546875" bestFit="1" customWidth="1"/>
    <col min="20" max="20" width="12.109375" bestFit="1" customWidth="1"/>
    <col min="21" max="21" width="15" bestFit="1" customWidth="1"/>
    <col min="22" max="22" width="15.5546875" bestFit="1" customWidth="1"/>
    <col min="23" max="23" width="12.44140625" bestFit="1" customWidth="1"/>
    <col min="24" max="24" width="12.6640625" bestFit="1" customWidth="1"/>
    <col min="25" max="25" width="14.33203125" bestFit="1" customWidth="1"/>
    <col min="26" max="26" width="14.6640625" bestFit="1" customWidth="1"/>
    <col min="35" max="35" width="12.5546875" bestFit="1" customWidth="1"/>
    <col min="36" max="36" width="15.5546875" bestFit="1" customWidth="1"/>
    <col min="37" max="37" width="12.6640625" bestFit="1" customWidth="1"/>
  </cols>
  <sheetData>
    <row r="1" spans="1:17" x14ac:dyDescent="0.3">
      <c r="A1" s="9" t="s">
        <v>13</v>
      </c>
      <c r="B1" s="9"/>
      <c r="C1" s="9"/>
      <c r="D1" s="9"/>
      <c r="E1" s="9"/>
      <c r="F1" s="9"/>
      <c r="G1" s="9"/>
      <c r="H1" s="9"/>
      <c r="I1" s="9"/>
      <c r="J1" s="9"/>
      <c r="K1" s="9"/>
      <c r="N1" s="1"/>
      <c r="O1" s="1"/>
      <c r="P1" s="1"/>
      <c r="Q1" s="1"/>
    </row>
    <row r="2" spans="1:17" x14ac:dyDescent="0.3">
      <c r="A2" t="s">
        <v>0</v>
      </c>
      <c r="B2" t="s">
        <v>6</v>
      </c>
      <c r="C2" t="s">
        <v>7</v>
      </c>
      <c r="D2" t="s">
        <v>50</v>
      </c>
      <c r="E2" t="s">
        <v>1</v>
      </c>
      <c r="F2" t="s">
        <v>2</v>
      </c>
      <c r="G2" t="s">
        <v>3</v>
      </c>
      <c r="H2" t="s">
        <v>4</v>
      </c>
      <c r="I2" t="s">
        <v>35</v>
      </c>
      <c r="J2" t="s">
        <v>5</v>
      </c>
      <c r="K2" t="s">
        <v>40</v>
      </c>
      <c r="L2" t="s">
        <v>80</v>
      </c>
    </row>
    <row r="3" spans="1:17" x14ac:dyDescent="0.3">
      <c r="A3" t="s">
        <v>107</v>
      </c>
      <c r="B3">
        <v>8</v>
      </c>
      <c r="C3">
        <v>16</v>
      </c>
      <c r="D3">
        <v>480</v>
      </c>
      <c r="E3">
        <v>21.2</v>
      </c>
      <c r="F3">
        <v>84.1</v>
      </c>
      <c r="G3">
        <v>1</v>
      </c>
      <c r="H3">
        <v>0.01</v>
      </c>
      <c r="I3">
        <f t="shared" ref="I3:I14" si="0">G3/(G3+H3)</f>
        <v>0.99009900990099009</v>
      </c>
      <c r="J3">
        <v>0.77964363739999998</v>
      </c>
      <c r="K3">
        <v>1</v>
      </c>
      <c r="L3" t="s">
        <v>82</v>
      </c>
    </row>
    <row r="4" spans="1:17" x14ac:dyDescent="0.3">
      <c r="A4" t="s">
        <v>108</v>
      </c>
      <c r="B4">
        <v>8</v>
      </c>
      <c r="C4">
        <v>32</v>
      </c>
      <c r="D4">
        <v>480</v>
      </c>
      <c r="E4">
        <v>23.3</v>
      </c>
      <c r="F4">
        <v>85.5</v>
      </c>
      <c r="G4">
        <v>1</v>
      </c>
      <c r="H4">
        <v>1E-3</v>
      </c>
      <c r="I4">
        <f t="shared" ref="I4:I5" si="1">G4/(G4+H4)</f>
        <v>0.99900099900099915</v>
      </c>
      <c r="J4">
        <v>0.77964363739999998</v>
      </c>
      <c r="K4">
        <v>1</v>
      </c>
      <c r="L4" t="s">
        <v>82</v>
      </c>
    </row>
    <row r="5" spans="1:17" x14ac:dyDescent="0.3">
      <c r="A5" t="s">
        <v>109</v>
      </c>
      <c r="B5">
        <v>8</v>
      </c>
      <c r="C5">
        <v>64</v>
      </c>
      <c r="D5">
        <v>500</v>
      </c>
      <c r="E5">
        <v>150</v>
      </c>
      <c r="F5">
        <v>300</v>
      </c>
      <c r="G5">
        <v>1</v>
      </c>
      <c r="H5">
        <v>0.01</v>
      </c>
      <c r="I5">
        <f t="shared" si="1"/>
        <v>0.99009900990099009</v>
      </c>
      <c r="J5">
        <v>0.77964363739999998</v>
      </c>
      <c r="K5">
        <v>1</v>
      </c>
      <c r="L5" t="s">
        <v>82</v>
      </c>
    </row>
    <row r="6" spans="1:17" x14ac:dyDescent="0.3">
      <c r="A6" t="s">
        <v>110</v>
      </c>
      <c r="B6">
        <v>8</v>
      </c>
      <c r="C6">
        <v>64</v>
      </c>
      <c r="D6">
        <v>500</v>
      </c>
      <c r="E6">
        <v>170</v>
      </c>
      <c r="F6">
        <v>350</v>
      </c>
      <c r="G6">
        <v>1</v>
      </c>
      <c r="H6">
        <v>1E-3</v>
      </c>
      <c r="I6">
        <f t="shared" si="0"/>
        <v>0.99900099900099915</v>
      </c>
      <c r="J6">
        <v>0.77964363739999998</v>
      </c>
      <c r="K6">
        <v>1</v>
      </c>
      <c r="L6" t="s">
        <v>82</v>
      </c>
    </row>
    <row r="7" spans="1:17" x14ac:dyDescent="0.3">
      <c r="A7" t="s">
        <v>111</v>
      </c>
      <c r="B7">
        <v>288</v>
      </c>
      <c r="C7">
        <v>512</v>
      </c>
      <c r="D7">
        <v>480</v>
      </c>
      <c r="E7">
        <v>630</v>
      </c>
      <c r="F7">
        <v>1100</v>
      </c>
      <c r="G7">
        <v>1</v>
      </c>
      <c r="H7">
        <v>1E-4</v>
      </c>
      <c r="I7">
        <f t="shared" si="0"/>
        <v>0.99990000999900008</v>
      </c>
      <c r="J7">
        <v>0.84175857654999997</v>
      </c>
      <c r="K7">
        <v>100</v>
      </c>
      <c r="L7" t="s">
        <v>81</v>
      </c>
    </row>
    <row r="8" spans="1:17" x14ac:dyDescent="0.3">
      <c r="A8" t="s">
        <v>112</v>
      </c>
      <c r="B8">
        <v>144</v>
      </c>
      <c r="C8">
        <v>256</v>
      </c>
      <c r="D8">
        <v>960</v>
      </c>
      <c r="E8">
        <v>780</v>
      </c>
      <c r="F8">
        <v>1200</v>
      </c>
      <c r="G8">
        <v>1</v>
      </c>
      <c r="H8">
        <v>1E-4</v>
      </c>
      <c r="I8">
        <f t="shared" si="0"/>
        <v>0.99990000999900008</v>
      </c>
      <c r="J8">
        <v>0.84175857654999997</v>
      </c>
      <c r="K8">
        <v>100</v>
      </c>
      <c r="L8" t="s">
        <v>81</v>
      </c>
    </row>
    <row r="9" spans="1:17" x14ac:dyDescent="0.3">
      <c r="A9" t="s">
        <v>113</v>
      </c>
      <c r="B9">
        <v>144</v>
      </c>
      <c r="C9">
        <v>256</v>
      </c>
      <c r="D9">
        <v>960</v>
      </c>
      <c r="E9">
        <v>730</v>
      </c>
      <c r="F9">
        <v>890</v>
      </c>
      <c r="G9">
        <v>1</v>
      </c>
      <c r="H9">
        <v>1E-4</v>
      </c>
      <c r="I9">
        <f t="shared" si="0"/>
        <v>0.99990000999900008</v>
      </c>
      <c r="J9">
        <v>0.84175857654999997</v>
      </c>
      <c r="K9">
        <v>100</v>
      </c>
      <c r="L9" t="s">
        <v>81</v>
      </c>
    </row>
    <row r="10" spans="1:17" x14ac:dyDescent="0.3">
      <c r="A10" t="s">
        <v>114</v>
      </c>
      <c r="B10">
        <v>288</v>
      </c>
      <c r="C10">
        <v>512</v>
      </c>
      <c r="D10">
        <v>6400</v>
      </c>
      <c r="E10">
        <v>630</v>
      </c>
      <c r="F10">
        <v>906</v>
      </c>
      <c r="G10">
        <v>1</v>
      </c>
      <c r="H10">
        <v>1E-4</v>
      </c>
      <c r="I10">
        <f t="shared" si="0"/>
        <v>0.99990000999900008</v>
      </c>
      <c r="J10">
        <v>0.84175857654999997</v>
      </c>
      <c r="K10">
        <v>100</v>
      </c>
      <c r="L10" t="s">
        <v>81</v>
      </c>
    </row>
    <row r="11" spans="1:17" x14ac:dyDescent="0.3">
      <c r="A11" t="s">
        <v>115</v>
      </c>
      <c r="B11">
        <v>144</v>
      </c>
      <c r="C11">
        <v>480</v>
      </c>
      <c r="D11">
        <v>7680</v>
      </c>
      <c r="E11">
        <v>520</v>
      </c>
      <c r="F11">
        <v>900</v>
      </c>
      <c r="G11">
        <v>1</v>
      </c>
      <c r="H11">
        <v>1E-4</v>
      </c>
      <c r="I11">
        <f t="shared" si="0"/>
        <v>0.99990000999900008</v>
      </c>
      <c r="J11">
        <v>0.84175857654999997</v>
      </c>
      <c r="K11">
        <v>100</v>
      </c>
      <c r="L11" t="s">
        <v>81</v>
      </c>
    </row>
    <row r="12" spans="1:17" x14ac:dyDescent="0.3">
      <c r="A12" t="s">
        <v>116</v>
      </c>
      <c r="B12">
        <v>128</v>
      </c>
      <c r="C12">
        <v>256</v>
      </c>
      <c r="D12">
        <v>512</v>
      </c>
      <c r="E12">
        <v>600</v>
      </c>
      <c r="F12">
        <v>1500</v>
      </c>
      <c r="G12">
        <v>1</v>
      </c>
      <c r="H12">
        <v>1E-4</v>
      </c>
      <c r="I12">
        <f t="shared" si="0"/>
        <v>0.99990000999900008</v>
      </c>
      <c r="J12">
        <v>0.84175857654999997</v>
      </c>
      <c r="K12">
        <v>100</v>
      </c>
      <c r="L12" t="s">
        <v>81</v>
      </c>
    </row>
    <row r="13" spans="1:17" x14ac:dyDescent="0.3">
      <c r="A13" t="s">
        <v>117</v>
      </c>
      <c r="B13">
        <v>64</v>
      </c>
      <c r="C13">
        <v>256</v>
      </c>
      <c r="D13">
        <v>960</v>
      </c>
      <c r="E13">
        <v>730</v>
      </c>
      <c r="F13">
        <v>780</v>
      </c>
      <c r="G13">
        <v>1</v>
      </c>
      <c r="H13">
        <v>1E-4</v>
      </c>
      <c r="I13">
        <f t="shared" si="0"/>
        <v>0.99990000999900008</v>
      </c>
      <c r="J13">
        <v>0.84175857654999997</v>
      </c>
      <c r="K13">
        <v>100</v>
      </c>
      <c r="L13" t="s">
        <v>81</v>
      </c>
    </row>
    <row r="14" spans="1:17" x14ac:dyDescent="0.3">
      <c r="A14" t="s">
        <v>118</v>
      </c>
      <c r="B14">
        <v>128</v>
      </c>
      <c r="C14">
        <v>512</v>
      </c>
      <c r="D14">
        <v>240</v>
      </c>
      <c r="E14">
        <v>630</v>
      </c>
      <c r="F14">
        <v>880</v>
      </c>
      <c r="G14">
        <v>1</v>
      </c>
      <c r="H14">
        <v>1E-4</v>
      </c>
      <c r="I14">
        <f t="shared" si="0"/>
        <v>0.99990000999900008</v>
      </c>
      <c r="J14">
        <v>0.84175857654999997</v>
      </c>
      <c r="K14">
        <v>100</v>
      </c>
      <c r="L14" t="s">
        <v>81</v>
      </c>
    </row>
    <row r="16" spans="1:17" x14ac:dyDescent="0.3">
      <c r="A16" s="9" t="s">
        <v>83</v>
      </c>
      <c r="B16" s="9"/>
      <c r="C16" s="9"/>
      <c r="D16" s="9"/>
      <c r="E16" s="9"/>
      <c r="F16" s="9"/>
      <c r="G16" s="9"/>
      <c r="H16" s="9"/>
    </row>
    <row r="17" spans="1:12" x14ac:dyDescent="0.3">
      <c r="A17" t="s">
        <v>84</v>
      </c>
      <c r="B17" t="s">
        <v>12</v>
      </c>
      <c r="C17" t="s">
        <v>105</v>
      </c>
      <c r="D17" t="s">
        <v>77</v>
      </c>
      <c r="E17" t="s">
        <v>3</v>
      </c>
      <c r="F17" t="s">
        <v>4</v>
      </c>
      <c r="G17" t="s">
        <v>35</v>
      </c>
      <c r="H17" t="s">
        <v>5</v>
      </c>
      <c r="I17" t="s">
        <v>40</v>
      </c>
      <c r="J17" t="s">
        <v>86</v>
      </c>
      <c r="K17" t="s">
        <v>89</v>
      </c>
      <c r="L17" t="s">
        <v>92</v>
      </c>
    </row>
    <row r="18" spans="1:12" x14ac:dyDescent="0.3">
      <c r="A18" t="s">
        <v>119</v>
      </c>
      <c r="B18">
        <v>7</v>
      </c>
      <c r="C18">
        <v>20</v>
      </c>
      <c r="D18">
        <v>5</v>
      </c>
      <c r="E18">
        <v>1</v>
      </c>
      <c r="F18">
        <v>1E-3</v>
      </c>
      <c r="G18">
        <f>E18/(E18+F18)</f>
        <v>0.99900099900099915</v>
      </c>
      <c r="H18">
        <v>0.77964363739999998</v>
      </c>
      <c r="I18">
        <v>1</v>
      </c>
      <c r="J18" t="s">
        <v>87</v>
      </c>
      <c r="K18" t="s">
        <v>90</v>
      </c>
      <c r="L18" t="s">
        <v>91</v>
      </c>
    </row>
    <row r="19" spans="1:12" x14ac:dyDescent="0.3">
      <c r="A19" t="s">
        <v>120</v>
      </c>
      <c r="B19">
        <v>8</v>
      </c>
      <c r="C19">
        <v>20</v>
      </c>
      <c r="D19">
        <v>5</v>
      </c>
      <c r="E19">
        <v>1</v>
      </c>
      <c r="F19">
        <v>1E-3</v>
      </c>
      <c r="G19">
        <f t="shared" ref="G19:G31" si="2">E19/(E19+F19)</f>
        <v>0.99900099900099915</v>
      </c>
      <c r="H19">
        <v>0.77964363739999998</v>
      </c>
      <c r="I19">
        <v>1</v>
      </c>
      <c r="J19" t="s">
        <v>87</v>
      </c>
      <c r="K19" t="s">
        <v>90</v>
      </c>
      <c r="L19" t="s">
        <v>91</v>
      </c>
    </row>
    <row r="20" spans="1:12" x14ac:dyDescent="0.3">
      <c r="A20" t="s">
        <v>121</v>
      </c>
      <c r="B20">
        <v>9</v>
      </c>
      <c r="C20">
        <v>20</v>
      </c>
      <c r="D20">
        <v>5</v>
      </c>
      <c r="E20">
        <v>1</v>
      </c>
      <c r="F20">
        <v>1E-3</v>
      </c>
      <c r="G20">
        <f t="shared" si="2"/>
        <v>0.99900099900099915</v>
      </c>
      <c r="H20">
        <v>0.84175857654999997</v>
      </c>
      <c r="I20">
        <v>1</v>
      </c>
      <c r="J20" t="s">
        <v>88</v>
      </c>
      <c r="K20" t="s">
        <v>90</v>
      </c>
      <c r="L20" t="s">
        <v>91</v>
      </c>
    </row>
    <row r="21" spans="1:12" x14ac:dyDescent="0.3">
      <c r="A21" t="s">
        <v>122</v>
      </c>
      <c r="B21">
        <v>10</v>
      </c>
      <c r="C21">
        <v>20</v>
      </c>
      <c r="D21">
        <v>5</v>
      </c>
      <c r="E21">
        <v>1</v>
      </c>
      <c r="F21">
        <v>1E-3</v>
      </c>
      <c r="G21">
        <f t="shared" si="2"/>
        <v>0.99900099900099915</v>
      </c>
      <c r="H21">
        <v>0.84175857654999997</v>
      </c>
      <c r="I21">
        <v>1</v>
      </c>
      <c r="J21" t="s">
        <v>88</v>
      </c>
      <c r="K21" t="s">
        <v>90</v>
      </c>
      <c r="L21" t="s">
        <v>91</v>
      </c>
    </row>
    <row r="22" spans="1:12" x14ac:dyDescent="0.3">
      <c r="A22" t="s">
        <v>123</v>
      </c>
      <c r="B22">
        <v>7</v>
      </c>
      <c r="C22">
        <v>20</v>
      </c>
      <c r="D22">
        <v>5</v>
      </c>
      <c r="E22">
        <v>1</v>
      </c>
      <c r="F22">
        <v>1E-3</v>
      </c>
      <c r="G22">
        <f t="shared" si="2"/>
        <v>0.99900099900099915</v>
      </c>
      <c r="H22">
        <v>0.84175857654999997</v>
      </c>
      <c r="I22">
        <v>1</v>
      </c>
      <c r="J22" t="s">
        <v>93</v>
      </c>
      <c r="K22" t="s">
        <v>97</v>
      </c>
      <c r="L22" t="s">
        <v>98</v>
      </c>
    </row>
    <row r="23" spans="1:12" x14ac:dyDescent="0.3">
      <c r="A23" t="s">
        <v>124</v>
      </c>
      <c r="B23">
        <v>6</v>
      </c>
      <c r="C23">
        <v>20</v>
      </c>
      <c r="D23">
        <v>5</v>
      </c>
      <c r="E23">
        <v>1</v>
      </c>
      <c r="F23">
        <v>1E-3</v>
      </c>
      <c r="G23">
        <f t="shared" si="2"/>
        <v>0.99900099900099915</v>
      </c>
      <c r="H23">
        <v>0.84175857654999997</v>
      </c>
      <c r="I23">
        <v>1</v>
      </c>
      <c r="J23" t="s">
        <v>94</v>
      </c>
      <c r="K23" t="s">
        <v>97</v>
      </c>
      <c r="L23" t="s">
        <v>98</v>
      </c>
    </row>
    <row r="24" spans="1:12" x14ac:dyDescent="0.3">
      <c r="A24" t="s">
        <v>125</v>
      </c>
      <c r="B24">
        <v>6</v>
      </c>
      <c r="C24">
        <v>80</v>
      </c>
      <c r="D24">
        <v>10</v>
      </c>
      <c r="E24">
        <v>1</v>
      </c>
      <c r="F24">
        <v>0.01</v>
      </c>
      <c r="G24">
        <f t="shared" si="2"/>
        <v>0.99009900990099009</v>
      </c>
      <c r="H24">
        <v>0.77964363739999998</v>
      </c>
      <c r="I24">
        <v>10</v>
      </c>
      <c r="J24" t="s">
        <v>95</v>
      </c>
      <c r="K24" t="s">
        <v>97</v>
      </c>
      <c r="L24" t="s">
        <v>98</v>
      </c>
    </row>
    <row r="25" spans="1:12" x14ac:dyDescent="0.3">
      <c r="A25" t="s">
        <v>126</v>
      </c>
      <c r="B25">
        <v>6</v>
      </c>
      <c r="C25">
        <v>80</v>
      </c>
      <c r="D25">
        <v>10</v>
      </c>
      <c r="E25">
        <v>1</v>
      </c>
      <c r="F25">
        <v>0.01</v>
      </c>
      <c r="G25">
        <f t="shared" si="2"/>
        <v>0.99009900990099009</v>
      </c>
      <c r="H25">
        <v>0.77964363739999998</v>
      </c>
      <c r="I25">
        <v>10</v>
      </c>
      <c r="J25" t="s">
        <v>96</v>
      </c>
      <c r="K25" t="s">
        <v>97</v>
      </c>
      <c r="L25" t="s">
        <v>98</v>
      </c>
    </row>
    <row r="26" spans="1:12" x14ac:dyDescent="0.3">
      <c r="A26" t="s">
        <v>127</v>
      </c>
      <c r="B26">
        <v>6</v>
      </c>
      <c r="C26">
        <v>80</v>
      </c>
      <c r="D26">
        <v>10</v>
      </c>
      <c r="E26">
        <v>1</v>
      </c>
      <c r="F26">
        <v>0.01</v>
      </c>
      <c r="G26">
        <f t="shared" si="2"/>
        <v>0.99009900990099009</v>
      </c>
      <c r="H26">
        <v>0.84175857654999997</v>
      </c>
      <c r="I26">
        <v>10</v>
      </c>
      <c r="J26" t="s">
        <v>87</v>
      </c>
      <c r="K26" t="s">
        <v>90</v>
      </c>
      <c r="L26" t="s">
        <v>91</v>
      </c>
    </row>
    <row r="27" spans="1:12" x14ac:dyDescent="0.3">
      <c r="A27" t="s">
        <v>128</v>
      </c>
      <c r="B27">
        <v>9</v>
      </c>
      <c r="C27">
        <v>80</v>
      </c>
      <c r="D27">
        <v>10</v>
      </c>
      <c r="E27">
        <v>1</v>
      </c>
      <c r="F27">
        <v>0.01</v>
      </c>
      <c r="G27">
        <f t="shared" si="2"/>
        <v>0.99009900990099009</v>
      </c>
      <c r="H27">
        <v>0.84175857654999997</v>
      </c>
      <c r="I27">
        <v>10</v>
      </c>
      <c r="J27" t="s">
        <v>87</v>
      </c>
      <c r="K27" t="s">
        <v>90</v>
      </c>
      <c r="L27" t="s">
        <v>91</v>
      </c>
    </row>
    <row r="28" spans="1:12" x14ac:dyDescent="0.3">
      <c r="A28" t="s">
        <v>129</v>
      </c>
      <c r="B28">
        <v>8</v>
      </c>
      <c r="C28">
        <v>80</v>
      </c>
      <c r="D28">
        <v>10</v>
      </c>
      <c r="E28">
        <v>1</v>
      </c>
      <c r="F28">
        <v>0.01</v>
      </c>
      <c r="G28">
        <f t="shared" si="2"/>
        <v>0.99009900990099009</v>
      </c>
      <c r="H28">
        <v>0.84175857654999997</v>
      </c>
      <c r="I28">
        <v>10</v>
      </c>
      <c r="J28" t="s">
        <v>99</v>
      </c>
      <c r="K28" t="s">
        <v>97</v>
      </c>
      <c r="L28" t="s">
        <v>98</v>
      </c>
    </row>
    <row r="29" spans="1:12" x14ac:dyDescent="0.3">
      <c r="A29" t="s">
        <v>130</v>
      </c>
      <c r="B29">
        <v>5</v>
      </c>
      <c r="C29">
        <v>80</v>
      </c>
      <c r="D29">
        <v>10</v>
      </c>
      <c r="E29">
        <v>1</v>
      </c>
      <c r="F29">
        <v>0.01</v>
      </c>
      <c r="G29">
        <f t="shared" si="2"/>
        <v>0.99009900990099009</v>
      </c>
      <c r="H29">
        <v>0.84175857654999997</v>
      </c>
      <c r="I29">
        <v>10</v>
      </c>
      <c r="J29" t="s">
        <v>100</v>
      </c>
      <c r="K29" t="s">
        <v>97</v>
      </c>
      <c r="L29" t="s">
        <v>98</v>
      </c>
    </row>
    <row r="30" spans="1:12" x14ac:dyDescent="0.3">
      <c r="A30" t="s">
        <v>131</v>
      </c>
      <c r="B30">
        <v>6</v>
      </c>
      <c r="C30">
        <v>120</v>
      </c>
      <c r="D30">
        <v>20</v>
      </c>
      <c r="E30">
        <v>1</v>
      </c>
      <c r="F30">
        <v>1E-4</v>
      </c>
      <c r="G30">
        <f t="shared" si="2"/>
        <v>0.99990000999900008</v>
      </c>
      <c r="H30">
        <v>0.84175857654999997</v>
      </c>
      <c r="I30">
        <v>100</v>
      </c>
      <c r="J30" t="s">
        <v>101</v>
      </c>
      <c r="K30" t="s">
        <v>103</v>
      </c>
      <c r="L30" t="s">
        <v>104</v>
      </c>
    </row>
    <row r="31" spans="1:12" x14ac:dyDescent="0.3">
      <c r="A31" t="s">
        <v>132</v>
      </c>
      <c r="B31">
        <v>10</v>
      </c>
      <c r="C31">
        <v>120</v>
      </c>
      <c r="D31">
        <v>20</v>
      </c>
      <c r="E31">
        <v>1</v>
      </c>
      <c r="F31">
        <v>1E-4</v>
      </c>
      <c r="G31">
        <f t="shared" si="2"/>
        <v>0.99990000999900008</v>
      </c>
      <c r="H31">
        <v>0.84175857654999997</v>
      </c>
      <c r="I31">
        <v>100</v>
      </c>
      <c r="J31" t="s">
        <v>102</v>
      </c>
      <c r="K31" t="s">
        <v>103</v>
      </c>
      <c r="L31" t="s">
        <v>104</v>
      </c>
    </row>
    <row r="33" spans="1:7" x14ac:dyDescent="0.3">
      <c r="A33" s="9" t="s">
        <v>8</v>
      </c>
      <c r="B33" s="9"/>
      <c r="C33" s="9"/>
      <c r="D33" s="9"/>
      <c r="E33" s="9"/>
      <c r="F33" s="9"/>
      <c r="G33" s="9"/>
    </row>
    <row r="34" spans="1:7" x14ac:dyDescent="0.3">
      <c r="A34" t="s">
        <v>9</v>
      </c>
      <c r="B34" t="s">
        <v>10</v>
      </c>
      <c r="C34" t="s">
        <v>11</v>
      </c>
      <c r="D34" t="s">
        <v>12</v>
      </c>
      <c r="E34" t="s">
        <v>3</v>
      </c>
      <c r="F34" t="s">
        <v>4</v>
      </c>
      <c r="G34" t="s">
        <v>39</v>
      </c>
    </row>
    <row r="35" spans="1:7" x14ac:dyDescent="0.3">
      <c r="A35" t="s">
        <v>27</v>
      </c>
      <c r="B35" t="s">
        <v>107</v>
      </c>
      <c r="C35" t="s">
        <v>119</v>
      </c>
      <c r="D35">
        <v>7</v>
      </c>
      <c r="E35">
        <v>1</v>
      </c>
      <c r="F35">
        <v>0</v>
      </c>
      <c r="G35">
        <v>0.58397231975243369</v>
      </c>
    </row>
    <row r="36" spans="1:7" x14ac:dyDescent="0.3">
      <c r="A36" t="s">
        <v>28</v>
      </c>
      <c r="B36" t="s">
        <v>108</v>
      </c>
      <c r="C36" t="s">
        <v>119</v>
      </c>
      <c r="D36">
        <v>6</v>
      </c>
      <c r="E36">
        <v>1</v>
      </c>
      <c r="F36">
        <v>0</v>
      </c>
      <c r="G36">
        <v>0.12392399908656371</v>
      </c>
    </row>
    <row r="37" spans="1:7" x14ac:dyDescent="0.3">
      <c r="A37" t="s">
        <v>29</v>
      </c>
      <c r="B37" t="s">
        <v>109</v>
      </c>
      <c r="C37" t="s">
        <v>120</v>
      </c>
      <c r="D37">
        <v>7</v>
      </c>
      <c r="E37">
        <v>1</v>
      </c>
      <c r="F37">
        <v>0</v>
      </c>
      <c r="G37">
        <v>0.65384681180161219</v>
      </c>
    </row>
    <row r="38" spans="1:7" x14ac:dyDescent="0.3">
      <c r="A38" t="s">
        <v>30</v>
      </c>
      <c r="B38" t="s">
        <v>110</v>
      </c>
      <c r="C38" t="s">
        <v>120</v>
      </c>
      <c r="D38">
        <v>7</v>
      </c>
      <c r="E38">
        <v>1</v>
      </c>
      <c r="F38">
        <v>0</v>
      </c>
      <c r="G38">
        <v>0.72593849310087122</v>
      </c>
    </row>
    <row r="39" spans="1:7" x14ac:dyDescent="0.3">
      <c r="A39" t="s">
        <v>31</v>
      </c>
      <c r="B39" t="s">
        <v>111</v>
      </c>
      <c r="C39" t="s">
        <v>121</v>
      </c>
      <c r="D39">
        <v>7</v>
      </c>
      <c r="E39">
        <v>1</v>
      </c>
      <c r="F39">
        <v>0</v>
      </c>
      <c r="G39">
        <v>0.32655657189422693</v>
      </c>
    </row>
    <row r="40" spans="1:7" x14ac:dyDescent="0.3">
      <c r="A40" t="s">
        <v>32</v>
      </c>
      <c r="B40" t="s">
        <v>112</v>
      </c>
      <c r="C40" t="s">
        <v>121</v>
      </c>
      <c r="D40">
        <v>6</v>
      </c>
      <c r="E40">
        <v>1</v>
      </c>
      <c r="F40">
        <v>0</v>
      </c>
      <c r="G40">
        <v>0.68536699827703595</v>
      </c>
    </row>
    <row r="41" spans="1:7" x14ac:dyDescent="0.3">
      <c r="A41" t="s">
        <v>33</v>
      </c>
      <c r="B41" t="s">
        <v>113</v>
      </c>
      <c r="C41" t="s">
        <v>122</v>
      </c>
      <c r="D41">
        <v>8</v>
      </c>
      <c r="E41">
        <v>1</v>
      </c>
      <c r="F41">
        <v>0</v>
      </c>
      <c r="G41">
        <v>0.78648242565253534</v>
      </c>
    </row>
    <row r="42" spans="1:7" x14ac:dyDescent="0.3">
      <c r="A42" t="s">
        <v>34</v>
      </c>
      <c r="B42" t="s">
        <v>114</v>
      </c>
      <c r="C42" t="s">
        <v>122</v>
      </c>
      <c r="D42">
        <v>9</v>
      </c>
      <c r="E42">
        <v>1</v>
      </c>
      <c r="F42">
        <v>0</v>
      </c>
      <c r="G42">
        <v>0.99177351395951518</v>
      </c>
    </row>
    <row r="43" spans="1:7" x14ac:dyDescent="0.3">
      <c r="A43" t="s">
        <v>137</v>
      </c>
      <c r="B43" t="s">
        <v>115</v>
      </c>
      <c r="C43" t="s">
        <v>123</v>
      </c>
      <c r="D43">
        <v>6</v>
      </c>
      <c r="E43">
        <v>1</v>
      </c>
      <c r="F43">
        <v>0</v>
      </c>
      <c r="G43">
        <v>0.33902008691994878</v>
      </c>
    </row>
    <row r="44" spans="1:7" x14ac:dyDescent="0.3">
      <c r="A44" t="s">
        <v>138</v>
      </c>
      <c r="B44" t="s">
        <v>116</v>
      </c>
      <c r="C44" t="s">
        <v>123</v>
      </c>
      <c r="D44">
        <v>10</v>
      </c>
      <c r="E44">
        <v>1</v>
      </c>
      <c r="F44">
        <v>0</v>
      </c>
      <c r="G44">
        <v>0.21443282330431812</v>
      </c>
    </row>
    <row r="45" spans="1:7" x14ac:dyDescent="0.3">
      <c r="A45" t="s">
        <v>139</v>
      </c>
      <c r="B45" t="s">
        <v>117</v>
      </c>
      <c r="C45" t="s">
        <v>124</v>
      </c>
      <c r="D45">
        <v>8</v>
      </c>
      <c r="E45">
        <v>1</v>
      </c>
      <c r="F45">
        <v>0</v>
      </c>
      <c r="G45">
        <v>0.93906456448063402</v>
      </c>
    </row>
    <row r="46" spans="1:7" x14ac:dyDescent="0.3">
      <c r="A46" t="s">
        <v>140</v>
      </c>
      <c r="B46" t="s">
        <v>118</v>
      </c>
      <c r="C46" t="s">
        <v>124</v>
      </c>
      <c r="D46">
        <v>6</v>
      </c>
      <c r="E46">
        <v>1</v>
      </c>
      <c r="F46">
        <v>0</v>
      </c>
      <c r="G46">
        <v>0.73611775331292462</v>
      </c>
    </row>
    <row r="47" spans="1:7" x14ac:dyDescent="0.3">
      <c r="A47" t="s">
        <v>141</v>
      </c>
      <c r="B47" t="s">
        <v>119</v>
      </c>
      <c r="C47" t="s">
        <v>125</v>
      </c>
      <c r="D47">
        <v>9</v>
      </c>
      <c r="E47">
        <v>1</v>
      </c>
      <c r="F47">
        <v>0</v>
      </c>
      <c r="G47">
        <v>1</v>
      </c>
    </row>
    <row r="48" spans="1:7" x14ac:dyDescent="0.3">
      <c r="A48" t="s">
        <v>142</v>
      </c>
      <c r="B48" t="s">
        <v>119</v>
      </c>
      <c r="C48" t="s">
        <v>126</v>
      </c>
      <c r="D48">
        <v>6</v>
      </c>
      <c r="E48">
        <v>1</v>
      </c>
      <c r="F48">
        <v>0</v>
      </c>
      <c r="G48">
        <v>1</v>
      </c>
    </row>
    <row r="49" spans="1:7" x14ac:dyDescent="0.3">
      <c r="A49" t="s">
        <v>143</v>
      </c>
      <c r="B49" t="s">
        <v>120</v>
      </c>
      <c r="C49" t="s">
        <v>125</v>
      </c>
      <c r="D49">
        <v>8</v>
      </c>
      <c r="E49">
        <v>1</v>
      </c>
      <c r="F49">
        <v>0</v>
      </c>
      <c r="G49">
        <v>2</v>
      </c>
    </row>
    <row r="50" spans="1:7" x14ac:dyDescent="0.3">
      <c r="A50" t="s">
        <v>144</v>
      </c>
      <c r="B50" t="s">
        <v>120</v>
      </c>
      <c r="C50" t="s">
        <v>126</v>
      </c>
      <c r="D50">
        <v>5</v>
      </c>
      <c r="E50">
        <v>1</v>
      </c>
      <c r="F50">
        <v>0</v>
      </c>
      <c r="G50">
        <v>2</v>
      </c>
    </row>
    <row r="51" spans="1:7" x14ac:dyDescent="0.3">
      <c r="A51" t="s">
        <v>145</v>
      </c>
      <c r="B51" t="s">
        <v>121</v>
      </c>
      <c r="C51" t="s">
        <v>127</v>
      </c>
      <c r="D51">
        <v>6</v>
      </c>
      <c r="E51">
        <v>1</v>
      </c>
      <c r="F51">
        <v>0</v>
      </c>
      <c r="G51">
        <v>2</v>
      </c>
    </row>
    <row r="52" spans="1:7" x14ac:dyDescent="0.3">
      <c r="A52" t="s">
        <v>146</v>
      </c>
      <c r="B52" t="s">
        <v>121</v>
      </c>
      <c r="C52" t="s">
        <v>128</v>
      </c>
      <c r="D52">
        <v>7</v>
      </c>
      <c r="E52">
        <v>1</v>
      </c>
      <c r="F52">
        <v>0</v>
      </c>
      <c r="G52">
        <v>1</v>
      </c>
    </row>
    <row r="53" spans="1:7" x14ac:dyDescent="0.3">
      <c r="A53" t="s">
        <v>147</v>
      </c>
      <c r="B53" t="s">
        <v>122</v>
      </c>
      <c r="C53" t="s">
        <v>127</v>
      </c>
      <c r="D53">
        <v>5</v>
      </c>
      <c r="E53">
        <v>1</v>
      </c>
      <c r="F53">
        <v>0</v>
      </c>
      <c r="G53">
        <v>2</v>
      </c>
    </row>
    <row r="54" spans="1:7" x14ac:dyDescent="0.3">
      <c r="A54" t="s">
        <v>148</v>
      </c>
      <c r="B54" t="s">
        <v>122</v>
      </c>
      <c r="C54" t="s">
        <v>128</v>
      </c>
      <c r="D54">
        <v>8</v>
      </c>
      <c r="E54">
        <v>1</v>
      </c>
      <c r="F54">
        <v>0</v>
      </c>
      <c r="G54">
        <v>1</v>
      </c>
    </row>
    <row r="55" spans="1:7" x14ac:dyDescent="0.3">
      <c r="A55" t="s">
        <v>149</v>
      </c>
      <c r="B55" t="s">
        <v>123</v>
      </c>
      <c r="C55" t="s">
        <v>129</v>
      </c>
      <c r="D55">
        <v>6</v>
      </c>
      <c r="E55">
        <v>1</v>
      </c>
      <c r="F55">
        <v>0</v>
      </c>
      <c r="G55">
        <v>1</v>
      </c>
    </row>
    <row r="56" spans="1:7" x14ac:dyDescent="0.3">
      <c r="A56" t="s">
        <v>150</v>
      </c>
      <c r="B56" t="s">
        <v>123</v>
      </c>
      <c r="C56" t="s">
        <v>130</v>
      </c>
      <c r="D56">
        <v>7</v>
      </c>
      <c r="E56">
        <v>1</v>
      </c>
      <c r="F56">
        <v>0</v>
      </c>
      <c r="G56">
        <v>1</v>
      </c>
    </row>
    <row r="57" spans="1:7" x14ac:dyDescent="0.3">
      <c r="A57" t="s">
        <v>151</v>
      </c>
      <c r="B57" t="s">
        <v>124</v>
      </c>
      <c r="C57" t="s">
        <v>129</v>
      </c>
      <c r="D57">
        <v>5</v>
      </c>
      <c r="E57">
        <v>1</v>
      </c>
      <c r="F57">
        <v>0</v>
      </c>
      <c r="G57">
        <v>2</v>
      </c>
    </row>
    <row r="58" spans="1:7" x14ac:dyDescent="0.3">
      <c r="A58" t="s">
        <v>152</v>
      </c>
      <c r="B58" t="s">
        <v>124</v>
      </c>
      <c r="C58" t="s">
        <v>130</v>
      </c>
      <c r="D58">
        <v>6</v>
      </c>
      <c r="E58">
        <v>1</v>
      </c>
      <c r="F58">
        <v>0</v>
      </c>
      <c r="G58">
        <v>2</v>
      </c>
    </row>
    <row r="59" spans="1:7" x14ac:dyDescent="0.3">
      <c r="A59" t="s">
        <v>153</v>
      </c>
      <c r="B59" t="s">
        <v>125</v>
      </c>
      <c r="C59" t="s">
        <v>131</v>
      </c>
      <c r="D59">
        <v>8</v>
      </c>
      <c r="E59">
        <v>1</v>
      </c>
      <c r="F59">
        <v>0</v>
      </c>
      <c r="G59">
        <v>4</v>
      </c>
    </row>
    <row r="60" spans="1:7" x14ac:dyDescent="0.3">
      <c r="A60" t="s">
        <v>154</v>
      </c>
      <c r="B60" t="s">
        <v>125</v>
      </c>
      <c r="C60" t="s">
        <v>132</v>
      </c>
      <c r="D60">
        <v>8</v>
      </c>
      <c r="E60">
        <v>1</v>
      </c>
      <c r="F60">
        <v>0</v>
      </c>
      <c r="G60">
        <v>9</v>
      </c>
    </row>
    <row r="61" spans="1:7" x14ac:dyDescent="0.3">
      <c r="A61" t="s">
        <v>155</v>
      </c>
      <c r="B61" t="s">
        <v>126</v>
      </c>
      <c r="C61" t="s">
        <v>131</v>
      </c>
      <c r="D61">
        <v>5</v>
      </c>
      <c r="E61">
        <v>1</v>
      </c>
      <c r="F61">
        <v>0</v>
      </c>
      <c r="G61">
        <v>8</v>
      </c>
    </row>
    <row r="62" spans="1:7" x14ac:dyDescent="0.3">
      <c r="A62" t="s">
        <v>156</v>
      </c>
      <c r="B62" t="s">
        <v>126</v>
      </c>
      <c r="C62" t="s">
        <v>132</v>
      </c>
      <c r="D62">
        <v>9</v>
      </c>
      <c r="E62">
        <v>1</v>
      </c>
      <c r="F62">
        <v>0</v>
      </c>
      <c r="G62">
        <v>7</v>
      </c>
    </row>
    <row r="63" spans="1:7" x14ac:dyDescent="0.3">
      <c r="A63" t="s">
        <v>157</v>
      </c>
      <c r="B63" t="s">
        <v>127</v>
      </c>
      <c r="C63" t="s">
        <v>131</v>
      </c>
      <c r="D63">
        <v>6</v>
      </c>
      <c r="E63">
        <v>1</v>
      </c>
      <c r="F63">
        <v>0</v>
      </c>
      <c r="G63">
        <v>5</v>
      </c>
    </row>
    <row r="64" spans="1:7" x14ac:dyDescent="0.3">
      <c r="A64" t="s">
        <v>158</v>
      </c>
      <c r="B64" t="s">
        <v>127</v>
      </c>
      <c r="C64" t="s">
        <v>132</v>
      </c>
      <c r="D64">
        <v>8</v>
      </c>
      <c r="E64">
        <v>1</v>
      </c>
      <c r="F64">
        <v>0</v>
      </c>
      <c r="G64">
        <v>10</v>
      </c>
    </row>
    <row r="65" spans="1:9" x14ac:dyDescent="0.3">
      <c r="A65" t="s">
        <v>159</v>
      </c>
      <c r="B65" t="s">
        <v>128</v>
      </c>
      <c r="C65" t="s">
        <v>131</v>
      </c>
      <c r="D65">
        <v>8</v>
      </c>
      <c r="E65">
        <v>1</v>
      </c>
      <c r="F65">
        <v>0</v>
      </c>
      <c r="G65">
        <v>5</v>
      </c>
    </row>
    <row r="66" spans="1:9" x14ac:dyDescent="0.3">
      <c r="A66" t="s">
        <v>160</v>
      </c>
      <c r="B66" t="s">
        <v>128</v>
      </c>
      <c r="C66" t="s">
        <v>132</v>
      </c>
      <c r="D66">
        <v>9</v>
      </c>
      <c r="E66">
        <v>1</v>
      </c>
      <c r="F66">
        <v>0</v>
      </c>
      <c r="G66">
        <v>7</v>
      </c>
    </row>
    <row r="67" spans="1:9" x14ac:dyDescent="0.3">
      <c r="A67" t="s">
        <v>161</v>
      </c>
      <c r="B67" t="s">
        <v>129</v>
      </c>
      <c r="C67" t="s">
        <v>131</v>
      </c>
      <c r="D67">
        <v>10</v>
      </c>
      <c r="E67">
        <v>1</v>
      </c>
      <c r="F67">
        <v>0</v>
      </c>
      <c r="G67">
        <v>9</v>
      </c>
    </row>
    <row r="68" spans="1:9" x14ac:dyDescent="0.3">
      <c r="A68" t="s">
        <v>162</v>
      </c>
      <c r="B68" t="s">
        <v>129</v>
      </c>
      <c r="C68" t="s">
        <v>132</v>
      </c>
      <c r="D68">
        <v>6</v>
      </c>
      <c r="E68">
        <v>1</v>
      </c>
      <c r="F68">
        <v>0</v>
      </c>
      <c r="G68">
        <v>5</v>
      </c>
    </row>
    <row r="69" spans="1:9" x14ac:dyDescent="0.3">
      <c r="A69" t="s">
        <v>163</v>
      </c>
      <c r="B69" t="s">
        <v>130</v>
      </c>
      <c r="C69" t="s">
        <v>131</v>
      </c>
      <c r="D69">
        <v>7</v>
      </c>
      <c r="E69">
        <v>1</v>
      </c>
      <c r="F69">
        <v>0</v>
      </c>
      <c r="G69">
        <v>5</v>
      </c>
    </row>
    <row r="70" spans="1:9" x14ac:dyDescent="0.3">
      <c r="A70" t="s">
        <v>164</v>
      </c>
      <c r="B70" t="s">
        <v>130</v>
      </c>
      <c r="C70" t="s">
        <v>132</v>
      </c>
      <c r="D70">
        <v>9</v>
      </c>
      <c r="E70">
        <v>1</v>
      </c>
      <c r="F70">
        <v>0</v>
      </c>
      <c r="G70">
        <v>8</v>
      </c>
    </row>
    <row r="72" spans="1:9" x14ac:dyDescent="0.3">
      <c r="A72" s="9" t="s">
        <v>252</v>
      </c>
      <c r="B72" s="9"/>
      <c r="C72" s="9"/>
      <c r="D72" s="9"/>
      <c r="E72" s="9"/>
      <c r="F72" s="9"/>
      <c r="G72" s="9"/>
      <c r="H72" s="9"/>
      <c r="I72" s="8"/>
    </row>
    <row r="73" spans="1:9" x14ac:dyDescent="0.3">
      <c r="A73" t="s">
        <v>14</v>
      </c>
      <c r="B73" t="s">
        <v>15</v>
      </c>
      <c r="C73" t="s">
        <v>16</v>
      </c>
      <c r="D73" t="s">
        <v>75</v>
      </c>
      <c r="E73" t="s">
        <v>3</v>
      </c>
      <c r="F73" t="s">
        <v>4</v>
      </c>
      <c r="G73" t="s">
        <v>35</v>
      </c>
      <c r="H73" t="s">
        <v>40</v>
      </c>
      <c r="I73" t="s">
        <v>172</v>
      </c>
    </row>
    <row r="74" spans="1:9" x14ac:dyDescent="0.3">
      <c r="A74" t="s">
        <v>17</v>
      </c>
      <c r="B74">
        <v>1</v>
      </c>
      <c r="C74">
        <v>2</v>
      </c>
      <c r="D74">
        <v>16</v>
      </c>
      <c r="E74">
        <v>6000</v>
      </c>
      <c r="F74">
        <v>9</v>
      </c>
      <c r="G74">
        <f>E74/(E74+F74)</f>
        <v>0.99850224663005493</v>
      </c>
      <c r="H74">
        <v>1</v>
      </c>
      <c r="I74">
        <v>0</v>
      </c>
    </row>
    <row r="75" spans="1:9" x14ac:dyDescent="0.3">
      <c r="A75" t="s">
        <v>18</v>
      </c>
      <c r="B75">
        <v>2</v>
      </c>
      <c r="C75">
        <v>4</v>
      </c>
      <c r="D75">
        <v>32</v>
      </c>
      <c r="E75">
        <v>15000</v>
      </c>
      <c r="F75">
        <v>5</v>
      </c>
      <c r="G75">
        <f t="shared" ref="G75:G77" si="3">E75/(E75+F75)</f>
        <v>0.99966677774075308</v>
      </c>
      <c r="H75">
        <v>1</v>
      </c>
      <c r="I75">
        <v>0</v>
      </c>
    </row>
    <row r="76" spans="1:9" x14ac:dyDescent="0.3">
      <c r="A76" t="s">
        <v>19</v>
      </c>
      <c r="B76">
        <v>3</v>
      </c>
      <c r="C76">
        <v>5</v>
      </c>
      <c r="D76">
        <v>100</v>
      </c>
      <c r="E76">
        <v>10000</v>
      </c>
      <c r="F76">
        <v>15</v>
      </c>
      <c r="G76">
        <f t="shared" si="3"/>
        <v>0.99850224663005493</v>
      </c>
      <c r="H76">
        <v>1</v>
      </c>
      <c r="I76">
        <v>0</v>
      </c>
    </row>
    <row r="77" spans="1:9" x14ac:dyDescent="0.3">
      <c r="A77" t="s">
        <v>20</v>
      </c>
      <c r="B77">
        <v>4</v>
      </c>
      <c r="C77">
        <v>5</v>
      </c>
      <c r="D77">
        <v>128</v>
      </c>
      <c r="E77">
        <v>16000</v>
      </c>
      <c r="F77">
        <v>5</v>
      </c>
      <c r="G77">
        <f t="shared" si="3"/>
        <v>0.999687597625742</v>
      </c>
      <c r="H77">
        <v>1</v>
      </c>
      <c r="I77">
        <v>0</v>
      </c>
    </row>
    <row r="79" spans="1:9" x14ac:dyDescent="0.3">
      <c r="A79" s="9" t="s">
        <v>252</v>
      </c>
      <c r="B79" s="9"/>
      <c r="C79" s="9"/>
      <c r="D79" s="9"/>
      <c r="E79" s="9"/>
    </row>
    <row r="80" spans="1:9" x14ac:dyDescent="0.3">
      <c r="A80" t="s">
        <v>23</v>
      </c>
      <c r="B80" t="s">
        <v>24</v>
      </c>
      <c r="C80" t="s">
        <v>25</v>
      </c>
      <c r="D80" t="s">
        <v>172</v>
      </c>
      <c r="E80" t="s">
        <v>26</v>
      </c>
    </row>
    <row r="81" spans="1:5" x14ac:dyDescent="0.3">
      <c r="A81" t="s">
        <v>273</v>
      </c>
      <c r="B81" t="s">
        <v>17</v>
      </c>
      <c r="C81" t="s">
        <v>18</v>
      </c>
      <c r="D81">
        <v>0</v>
      </c>
      <c r="E81">
        <v>0.54927752196008028</v>
      </c>
    </row>
    <row r="82" spans="1:5" x14ac:dyDescent="0.3">
      <c r="A82" t="s">
        <v>274</v>
      </c>
      <c r="B82" t="s">
        <v>18</v>
      </c>
      <c r="C82" t="s">
        <v>19</v>
      </c>
      <c r="D82">
        <v>0</v>
      </c>
      <c r="E82">
        <v>0.94454306530125098</v>
      </c>
    </row>
    <row r="83" spans="1:5" x14ac:dyDescent="0.3">
      <c r="A83" t="s">
        <v>275</v>
      </c>
      <c r="B83" t="s">
        <v>19</v>
      </c>
      <c r="C83" t="s">
        <v>20</v>
      </c>
      <c r="D83">
        <v>0</v>
      </c>
      <c r="E83">
        <v>0.1341058840908288</v>
      </c>
    </row>
  </sheetData>
  <mergeCells count="5">
    <mergeCell ref="A1:K1"/>
    <mergeCell ref="A16:H16"/>
    <mergeCell ref="A33:G33"/>
    <mergeCell ref="A79:E79"/>
    <mergeCell ref="A72:H72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7CC77-3DF7-4A12-8DB9-40C1CE6441EC}">
  <dimension ref="A1:P88"/>
  <sheetViews>
    <sheetView topLeftCell="N1" zoomScaleNormal="100" workbookViewId="0">
      <selection activeCell="M8" sqref="M8"/>
    </sheetView>
  </sheetViews>
  <sheetFormatPr defaultRowHeight="14.4" x14ac:dyDescent="0.3"/>
  <cols>
    <col min="1" max="1" width="27.109375" bestFit="1" customWidth="1"/>
    <col min="2" max="2" width="23" bestFit="1" customWidth="1"/>
    <col min="3" max="3" width="16.109375" bestFit="1" customWidth="1"/>
    <col min="4" max="4" width="23" bestFit="1" customWidth="1"/>
    <col min="5" max="5" width="22.6640625" bestFit="1" customWidth="1"/>
    <col min="6" max="6" width="12.88671875" bestFit="1" customWidth="1"/>
    <col min="7" max="7" width="19.6640625" bestFit="1" customWidth="1"/>
    <col min="8" max="8" width="20.33203125" bestFit="1" customWidth="1"/>
    <col min="9" max="9" width="17.88671875" bestFit="1" customWidth="1"/>
    <col min="10" max="10" width="19" bestFit="1" customWidth="1"/>
    <col min="11" max="11" width="18.77734375" bestFit="1" customWidth="1"/>
    <col min="12" max="12" width="12.109375" customWidth="1"/>
    <col min="13" max="13" width="93.88671875" bestFit="1" customWidth="1"/>
    <col min="14" max="14" width="91.6640625" bestFit="1" customWidth="1"/>
    <col min="15" max="16" width="92.88671875" bestFit="1" customWidth="1"/>
    <col min="17" max="17" width="14.88671875" bestFit="1" customWidth="1"/>
    <col min="18" max="18" width="24.5546875" bestFit="1" customWidth="1"/>
    <col min="19" max="19" width="12.109375" bestFit="1" customWidth="1"/>
    <col min="20" max="20" width="15" bestFit="1" customWidth="1"/>
    <col min="21" max="21" width="15.5546875" bestFit="1" customWidth="1"/>
    <col min="22" max="22" width="12.44140625" bestFit="1" customWidth="1"/>
    <col min="23" max="23" width="12.6640625" bestFit="1" customWidth="1"/>
    <col min="24" max="24" width="14.33203125" bestFit="1" customWidth="1"/>
    <col min="25" max="25" width="14.6640625" bestFit="1" customWidth="1"/>
    <col min="34" max="34" width="12.5546875" bestFit="1" customWidth="1"/>
    <col min="35" max="35" width="15.5546875" bestFit="1" customWidth="1"/>
    <col min="36" max="36" width="12.6640625" bestFit="1" customWidth="1"/>
  </cols>
  <sheetData>
    <row r="1" spans="1:16" x14ac:dyDescent="0.3">
      <c r="A1" s="9" t="s">
        <v>13</v>
      </c>
      <c r="B1" s="9"/>
      <c r="C1" s="9"/>
      <c r="D1" s="9"/>
      <c r="E1" s="9"/>
      <c r="F1" s="9"/>
      <c r="G1" s="9"/>
      <c r="H1" s="9"/>
      <c r="I1" s="9"/>
      <c r="J1" s="9"/>
      <c r="K1" s="9"/>
      <c r="M1" s="1"/>
      <c r="N1" s="1"/>
      <c r="O1" s="1"/>
      <c r="P1" s="1"/>
    </row>
    <row r="2" spans="1:16" x14ac:dyDescent="0.3">
      <c r="A2" t="s">
        <v>0</v>
      </c>
      <c r="B2" t="s">
        <v>6</v>
      </c>
      <c r="C2" t="s">
        <v>7</v>
      </c>
      <c r="D2" t="s">
        <v>50</v>
      </c>
      <c r="E2" t="s">
        <v>1</v>
      </c>
      <c r="F2" t="s">
        <v>2</v>
      </c>
      <c r="G2" t="s">
        <v>3</v>
      </c>
      <c r="H2" t="s">
        <v>4</v>
      </c>
      <c r="I2" t="s">
        <v>35</v>
      </c>
      <c r="J2" t="s">
        <v>5</v>
      </c>
      <c r="K2" t="s">
        <v>40</v>
      </c>
    </row>
    <row r="3" spans="1:16" x14ac:dyDescent="0.3">
      <c r="A3" t="s">
        <v>107</v>
      </c>
      <c r="B3">
        <v>8</v>
      </c>
      <c r="C3">
        <v>16</v>
      </c>
      <c r="D3">
        <v>480</v>
      </c>
      <c r="E3">
        <v>21.2</v>
      </c>
      <c r="F3">
        <v>84.1</v>
      </c>
      <c r="G3">
        <v>1</v>
      </c>
      <c r="H3">
        <v>0.01</v>
      </c>
      <c r="I3">
        <f t="shared" ref="I3:I14" si="0">G3/(G3+H3)</f>
        <v>0.99009900990099009</v>
      </c>
      <c r="J3">
        <v>0.77964363739999998</v>
      </c>
      <c r="K3">
        <v>1</v>
      </c>
    </row>
    <row r="4" spans="1:16" x14ac:dyDescent="0.3">
      <c r="A4" t="s">
        <v>108</v>
      </c>
      <c r="B4">
        <v>8</v>
      </c>
      <c r="C4">
        <v>32</v>
      </c>
      <c r="D4">
        <v>480</v>
      </c>
      <c r="E4">
        <v>23.3</v>
      </c>
      <c r="F4">
        <v>85.5</v>
      </c>
      <c r="G4">
        <v>1</v>
      </c>
      <c r="H4">
        <v>0.01</v>
      </c>
      <c r="I4">
        <f t="shared" si="0"/>
        <v>0.99009900990099009</v>
      </c>
      <c r="J4">
        <v>0.77964363739999998</v>
      </c>
      <c r="K4">
        <v>1</v>
      </c>
    </row>
    <row r="5" spans="1:16" x14ac:dyDescent="0.3">
      <c r="A5" t="s">
        <v>109</v>
      </c>
      <c r="B5">
        <v>8</v>
      </c>
      <c r="C5">
        <v>64</v>
      </c>
      <c r="D5">
        <v>500</v>
      </c>
      <c r="E5">
        <v>43.5</v>
      </c>
      <c r="F5">
        <v>112</v>
      </c>
      <c r="G5">
        <v>1</v>
      </c>
      <c r="H5">
        <v>1E-3</v>
      </c>
      <c r="I5">
        <f t="shared" si="0"/>
        <v>0.99900099900099915</v>
      </c>
      <c r="J5">
        <v>0.77964363739999998</v>
      </c>
      <c r="K5">
        <v>1</v>
      </c>
    </row>
    <row r="6" spans="1:16" x14ac:dyDescent="0.3">
      <c r="A6" t="s">
        <v>110</v>
      </c>
      <c r="B6">
        <v>8</v>
      </c>
      <c r="C6">
        <v>64</v>
      </c>
      <c r="D6">
        <v>500</v>
      </c>
      <c r="E6">
        <v>42.8</v>
      </c>
      <c r="F6">
        <v>100</v>
      </c>
      <c r="G6">
        <v>1</v>
      </c>
      <c r="H6">
        <v>1E-3</v>
      </c>
      <c r="I6">
        <f t="shared" si="0"/>
        <v>0.99900099900099915</v>
      </c>
      <c r="J6">
        <v>0.77964363739999998</v>
      </c>
      <c r="K6">
        <v>1</v>
      </c>
    </row>
    <row r="7" spans="1:16" x14ac:dyDescent="0.3">
      <c r="A7" t="s">
        <v>111</v>
      </c>
      <c r="B7">
        <v>288</v>
      </c>
      <c r="C7">
        <v>512</v>
      </c>
      <c r="D7">
        <v>480</v>
      </c>
      <c r="E7">
        <v>200</v>
      </c>
      <c r="F7">
        <v>831</v>
      </c>
      <c r="G7">
        <v>1</v>
      </c>
      <c r="H7">
        <v>1E-4</v>
      </c>
      <c r="I7">
        <f t="shared" si="0"/>
        <v>0.99990000999900008</v>
      </c>
      <c r="J7">
        <v>0.84175857654999997</v>
      </c>
      <c r="K7">
        <v>100</v>
      </c>
    </row>
    <row r="8" spans="1:16" x14ac:dyDescent="0.3">
      <c r="A8" t="s">
        <v>112</v>
      </c>
      <c r="B8">
        <v>144</v>
      </c>
      <c r="C8">
        <v>256</v>
      </c>
      <c r="D8">
        <v>960</v>
      </c>
      <c r="E8">
        <v>250</v>
      </c>
      <c r="F8">
        <v>427</v>
      </c>
      <c r="G8">
        <v>1</v>
      </c>
      <c r="H8">
        <v>1E-4</v>
      </c>
      <c r="I8">
        <f t="shared" si="0"/>
        <v>0.99990000999900008</v>
      </c>
      <c r="J8">
        <v>0.84175857654999997</v>
      </c>
      <c r="K8">
        <v>100</v>
      </c>
    </row>
    <row r="9" spans="1:16" x14ac:dyDescent="0.3">
      <c r="A9" t="s">
        <v>113</v>
      </c>
      <c r="B9">
        <v>144</v>
      </c>
      <c r="C9">
        <v>256</v>
      </c>
      <c r="D9">
        <v>960</v>
      </c>
      <c r="E9">
        <v>240</v>
      </c>
      <c r="F9">
        <v>433</v>
      </c>
      <c r="G9">
        <v>1</v>
      </c>
      <c r="H9">
        <v>1E-4</v>
      </c>
      <c r="I9">
        <f t="shared" si="0"/>
        <v>0.99990000999900008</v>
      </c>
      <c r="J9">
        <v>0.84175857654999997</v>
      </c>
      <c r="K9">
        <v>100</v>
      </c>
    </row>
    <row r="10" spans="1:16" x14ac:dyDescent="0.3">
      <c r="A10" t="s">
        <v>114</v>
      </c>
      <c r="B10">
        <v>288</v>
      </c>
      <c r="C10">
        <v>512</v>
      </c>
      <c r="D10">
        <v>6400</v>
      </c>
      <c r="E10">
        <v>236</v>
      </c>
      <c r="F10">
        <v>906</v>
      </c>
      <c r="G10">
        <v>1</v>
      </c>
      <c r="H10">
        <v>1E-4</v>
      </c>
      <c r="I10">
        <f t="shared" si="0"/>
        <v>0.99990000999900008</v>
      </c>
      <c r="J10">
        <v>0.84175857654999997</v>
      </c>
      <c r="K10">
        <v>100</v>
      </c>
    </row>
    <row r="11" spans="1:16" x14ac:dyDescent="0.3">
      <c r="A11" t="s">
        <v>115</v>
      </c>
      <c r="B11">
        <v>144</v>
      </c>
      <c r="C11">
        <v>480</v>
      </c>
      <c r="D11">
        <v>7680</v>
      </c>
      <c r="E11">
        <v>298</v>
      </c>
      <c r="F11">
        <v>619</v>
      </c>
      <c r="G11">
        <v>1</v>
      </c>
      <c r="H11">
        <v>1E-4</v>
      </c>
      <c r="I11">
        <f t="shared" si="0"/>
        <v>0.99990000999900008</v>
      </c>
      <c r="J11">
        <v>0.84175857654999997</v>
      </c>
      <c r="K11">
        <v>100</v>
      </c>
    </row>
    <row r="12" spans="1:16" x14ac:dyDescent="0.3">
      <c r="A12" t="s">
        <v>116</v>
      </c>
      <c r="B12">
        <v>128</v>
      </c>
      <c r="C12">
        <v>256</v>
      </c>
      <c r="D12">
        <v>512</v>
      </c>
      <c r="E12">
        <v>230</v>
      </c>
      <c r="F12">
        <v>783</v>
      </c>
      <c r="G12">
        <v>1</v>
      </c>
      <c r="H12">
        <v>1E-4</v>
      </c>
      <c r="I12">
        <f t="shared" si="0"/>
        <v>0.99990000999900008</v>
      </c>
      <c r="J12">
        <v>0.84175857654999997</v>
      </c>
      <c r="K12">
        <v>100</v>
      </c>
    </row>
    <row r="13" spans="1:16" x14ac:dyDescent="0.3">
      <c r="A13" t="s">
        <v>117</v>
      </c>
      <c r="B13">
        <v>64</v>
      </c>
      <c r="C13">
        <v>256</v>
      </c>
      <c r="D13">
        <v>960</v>
      </c>
      <c r="E13">
        <v>240</v>
      </c>
      <c r="F13">
        <v>602</v>
      </c>
      <c r="G13">
        <v>1</v>
      </c>
      <c r="H13">
        <v>1E-4</v>
      </c>
      <c r="I13">
        <f t="shared" si="0"/>
        <v>0.99990000999900008</v>
      </c>
      <c r="J13">
        <v>0.84175857654999997</v>
      </c>
      <c r="K13">
        <v>100</v>
      </c>
    </row>
    <row r="14" spans="1:16" x14ac:dyDescent="0.3">
      <c r="A14" t="s">
        <v>118</v>
      </c>
      <c r="B14">
        <v>128</v>
      </c>
      <c r="C14">
        <v>512</v>
      </c>
      <c r="D14">
        <v>240</v>
      </c>
      <c r="E14">
        <v>250</v>
      </c>
      <c r="F14">
        <v>930</v>
      </c>
      <c r="G14">
        <v>1</v>
      </c>
      <c r="H14">
        <v>1E-4</v>
      </c>
      <c r="I14">
        <f t="shared" si="0"/>
        <v>0.99990000999900008</v>
      </c>
      <c r="J14">
        <v>0.84175857654999997</v>
      </c>
      <c r="K14">
        <v>100</v>
      </c>
    </row>
    <row r="16" spans="1:16" x14ac:dyDescent="0.3">
      <c r="A16" s="9" t="s">
        <v>83</v>
      </c>
      <c r="B16" s="9"/>
      <c r="C16" s="9"/>
      <c r="D16" s="9"/>
      <c r="E16" s="9"/>
      <c r="F16" s="9"/>
      <c r="G16" s="9"/>
      <c r="H16" s="9"/>
    </row>
    <row r="17" spans="1:11" x14ac:dyDescent="0.3">
      <c r="A17" t="s">
        <v>84</v>
      </c>
      <c r="B17" t="s">
        <v>12</v>
      </c>
      <c r="C17" t="s">
        <v>105</v>
      </c>
      <c r="D17" t="s">
        <v>77</v>
      </c>
      <c r="E17" t="s">
        <v>3</v>
      </c>
      <c r="F17" t="s">
        <v>4</v>
      </c>
      <c r="G17" t="s">
        <v>35</v>
      </c>
      <c r="H17" t="s">
        <v>5</v>
      </c>
      <c r="I17" t="s">
        <v>40</v>
      </c>
      <c r="J17" t="s">
        <v>86</v>
      </c>
      <c r="K17" t="s">
        <v>89</v>
      </c>
    </row>
    <row r="18" spans="1:11" x14ac:dyDescent="0.3">
      <c r="A18" t="s">
        <v>119</v>
      </c>
      <c r="B18">
        <v>7</v>
      </c>
      <c r="C18">
        <v>20</v>
      </c>
      <c r="D18">
        <v>5</v>
      </c>
      <c r="E18">
        <v>1</v>
      </c>
      <c r="F18">
        <v>1E-3</v>
      </c>
      <c r="G18">
        <f>E18/(E18+F18)</f>
        <v>0.99900099900099915</v>
      </c>
      <c r="H18">
        <v>0.77964363739999998</v>
      </c>
      <c r="I18">
        <v>1</v>
      </c>
      <c r="J18" t="s">
        <v>87</v>
      </c>
      <c r="K18" t="s">
        <v>90</v>
      </c>
    </row>
    <row r="19" spans="1:11" x14ac:dyDescent="0.3">
      <c r="A19" t="s">
        <v>120</v>
      </c>
      <c r="B19">
        <v>8</v>
      </c>
      <c r="C19">
        <v>20</v>
      </c>
      <c r="D19">
        <v>5</v>
      </c>
      <c r="E19">
        <v>1</v>
      </c>
      <c r="F19">
        <v>1E-3</v>
      </c>
      <c r="G19">
        <f t="shared" ref="G19:G31" si="1">E19/(E19+F19)</f>
        <v>0.99900099900099915</v>
      </c>
      <c r="H19">
        <v>0.77964363739999998</v>
      </c>
      <c r="I19">
        <v>1</v>
      </c>
      <c r="J19" t="s">
        <v>87</v>
      </c>
      <c r="K19" t="s">
        <v>90</v>
      </c>
    </row>
    <row r="20" spans="1:11" x14ac:dyDescent="0.3">
      <c r="A20" t="s">
        <v>121</v>
      </c>
      <c r="B20">
        <v>9</v>
      </c>
      <c r="C20">
        <v>20</v>
      </c>
      <c r="D20">
        <v>5</v>
      </c>
      <c r="E20">
        <v>1</v>
      </c>
      <c r="F20">
        <v>1E-3</v>
      </c>
      <c r="G20">
        <f t="shared" si="1"/>
        <v>0.99900099900099915</v>
      </c>
      <c r="H20">
        <v>0.84175857654999997</v>
      </c>
      <c r="I20">
        <v>1</v>
      </c>
      <c r="J20" t="s">
        <v>88</v>
      </c>
      <c r="K20" t="s">
        <v>90</v>
      </c>
    </row>
    <row r="21" spans="1:11" x14ac:dyDescent="0.3">
      <c r="A21" t="s">
        <v>122</v>
      </c>
      <c r="B21">
        <v>10</v>
      </c>
      <c r="C21">
        <v>20</v>
      </c>
      <c r="D21">
        <v>5</v>
      </c>
      <c r="E21">
        <v>1</v>
      </c>
      <c r="F21">
        <v>1E-3</v>
      </c>
      <c r="G21">
        <f t="shared" si="1"/>
        <v>0.99900099900099915</v>
      </c>
      <c r="H21">
        <v>0.84175857654999997</v>
      </c>
      <c r="I21">
        <v>1</v>
      </c>
      <c r="J21" t="s">
        <v>88</v>
      </c>
      <c r="K21" t="s">
        <v>90</v>
      </c>
    </row>
    <row r="22" spans="1:11" x14ac:dyDescent="0.3">
      <c r="A22" t="s">
        <v>123</v>
      </c>
      <c r="B22">
        <v>7</v>
      </c>
      <c r="C22">
        <v>20</v>
      </c>
      <c r="D22">
        <v>5</v>
      </c>
      <c r="E22">
        <v>1</v>
      </c>
      <c r="F22">
        <v>1E-3</v>
      </c>
      <c r="G22">
        <f t="shared" si="1"/>
        <v>0.99900099900099915</v>
      </c>
      <c r="H22">
        <v>0.84175857654999997</v>
      </c>
      <c r="I22">
        <v>1</v>
      </c>
      <c r="J22" t="s">
        <v>93</v>
      </c>
      <c r="K22" t="s">
        <v>97</v>
      </c>
    </row>
    <row r="23" spans="1:11" x14ac:dyDescent="0.3">
      <c r="A23" t="s">
        <v>124</v>
      </c>
      <c r="B23">
        <v>6</v>
      </c>
      <c r="C23">
        <v>20</v>
      </c>
      <c r="D23">
        <v>5</v>
      </c>
      <c r="E23">
        <v>1</v>
      </c>
      <c r="F23">
        <v>1E-3</v>
      </c>
      <c r="G23">
        <f t="shared" si="1"/>
        <v>0.99900099900099915</v>
      </c>
      <c r="H23">
        <v>0.84175857654999997</v>
      </c>
      <c r="I23">
        <v>1</v>
      </c>
      <c r="J23" t="s">
        <v>94</v>
      </c>
      <c r="K23" t="s">
        <v>97</v>
      </c>
    </row>
    <row r="24" spans="1:11" x14ac:dyDescent="0.3">
      <c r="A24" t="s">
        <v>125</v>
      </c>
      <c r="B24">
        <v>6</v>
      </c>
      <c r="C24">
        <v>80</v>
      </c>
      <c r="D24">
        <v>10</v>
      </c>
      <c r="E24">
        <v>1</v>
      </c>
      <c r="F24">
        <v>0.01</v>
      </c>
      <c r="G24">
        <f t="shared" si="1"/>
        <v>0.99009900990099009</v>
      </c>
      <c r="H24">
        <v>0.77964363739999998</v>
      </c>
      <c r="I24">
        <v>10</v>
      </c>
      <c r="J24" t="s">
        <v>95</v>
      </c>
      <c r="K24" t="s">
        <v>97</v>
      </c>
    </row>
    <row r="25" spans="1:11" x14ac:dyDescent="0.3">
      <c r="A25" t="s">
        <v>126</v>
      </c>
      <c r="B25">
        <v>6</v>
      </c>
      <c r="C25">
        <v>80</v>
      </c>
      <c r="D25">
        <v>10</v>
      </c>
      <c r="E25">
        <v>1</v>
      </c>
      <c r="F25">
        <v>0.01</v>
      </c>
      <c r="G25">
        <f t="shared" si="1"/>
        <v>0.99009900990099009</v>
      </c>
      <c r="H25">
        <v>0.77964363739999998</v>
      </c>
      <c r="I25">
        <v>10</v>
      </c>
      <c r="J25" t="s">
        <v>96</v>
      </c>
      <c r="K25" t="s">
        <v>97</v>
      </c>
    </row>
    <row r="26" spans="1:11" x14ac:dyDescent="0.3">
      <c r="A26" t="s">
        <v>127</v>
      </c>
      <c r="B26">
        <v>6</v>
      </c>
      <c r="C26">
        <v>80</v>
      </c>
      <c r="D26">
        <v>10</v>
      </c>
      <c r="E26">
        <v>1</v>
      </c>
      <c r="F26">
        <v>0.01</v>
      </c>
      <c r="G26">
        <f t="shared" si="1"/>
        <v>0.99009900990099009</v>
      </c>
      <c r="H26">
        <v>0.84175857654999997</v>
      </c>
      <c r="I26">
        <v>10</v>
      </c>
      <c r="J26" t="s">
        <v>87</v>
      </c>
      <c r="K26" t="s">
        <v>90</v>
      </c>
    </row>
    <row r="27" spans="1:11" x14ac:dyDescent="0.3">
      <c r="A27" t="s">
        <v>128</v>
      </c>
      <c r="B27">
        <v>9</v>
      </c>
      <c r="C27">
        <v>80</v>
      </c>
      <c r="D27">
        <v>10</v>
      </c>
      <c r="E27">
        <v>1</v>
      </c>
      <c r="F27">
        <v>0.01</v>
      </c>
      <c r="G27">
        <f t="shared" si="1"/>
        <v>0.99009900990099009</v>
      </c>
      <c r="H27">
        <v>0.84175857654999997</v>
      </c>
      <c r="I27">
        <v>10</v>
      </c>
      <c r="J27" t="s">
        <v>87</v>
      </c>
      <c r="K27" t="s">
        <v>90</v>
      </c>
    </row>
    <row r="28" spans="1:11" x14ac:dyDescent="0.3">
      <c r="A28" t="s">
        <v>129</v>
      </c>
      <c r="B28">
        <v>8</v>
      </c>
      <c r="C28">
        <v>80</v>
      </c>
      <c r="D28">
        <v>10</v>
      </c>
      <c r="E28">
        <v>1</v>
      </c>
      <c r="F28">
        <v>0.01</v>
      </c>
      <c r="G28">
        <f t="shared" si="1"/>
        <v>0.99009900990099009</v>
      </c>
      <c r="H28">
        <v>0.84175857654999997</v>
      </c>
      <c r="I28">
        <v>10</v>
      </c>
      <c r="J28" t="s">
        <v>99</v>
      </c>
      <c r="K28" t="s">
        <v>97</v>
      </c>
    </row>
    <row r="29" spans="1:11" x14ac:dyDescent="0.3">
      <c r="A29" t="s">
        <v>130</v>
      </c>
      <c r="B29">
        <v>5</v>
      </c>
      <c r="C29">
        <v>80</v>
      </c>
      <c r="D29">
        <v>10</v>
      </c>
      <c r="E29">
        <v>1</v>
      </c>
      <c r="F29">
        <v>0.01</v>
      </c>
      <c r="G29">
        <f t="shared" si="1"/>
        <v>0.99009900990099009</v>
      </c>
      <c r="H29">
        <v>0.84175857654999997</v>
      </c>
      <c r="I29">
        <v>10</v>
      </c>
      <c r="J29" t="s">
        <v>100</v>
      </c>
      <c r="K29" t="s">
        <v>97</v>
      </c>
    </row>
    <row r="30" spans="1:11" x14ac:dyDescent="0.3">
      <c r="A30" t="s">
        <v>131</v>
      </c>
      <c r="B30">
        <v>6</v>
      </c>
      <c r="C30">
        <v>120</v>
      </c>
      <c r="D30">
        <v>20</v>
      </c>
      <c r="E30">
        <v>1</v>
      </c>
      <c r="F30">
        <v>1E-4</v>
      </c>
      <c r="G30">
        <f t="shared" si="1"/>
        <v>0.99990000999900008</v>
      </c>
      <c r="H30">
        <v>0.84175857654999997</v>
      </c>
      <c r="I30">
        <v>100</v>
      </c>
      <c r="J30" t="s">
        <v>101</v>
      </c>
      <c r="K30" t="s">
        <v>103</v>
      </c>
    </row>
    <row r="31" spans="1:11" x14ac:dyDescent="0.3">
      <c r="A31" t="s">
        <v>132</v>
      </c>
      <c r="B31">
        <v>10</v>
      </c>
      <c r="C31">
        <v>120</v>
      </c>
      <c r="D31">
        <v>20</v>
      </c>
      <c r="E31">
        <v>1</v>
      </c>
      <c r="F31">
        <v>1E-4</v>
      </c>
      <c r="G31">
        <f t="shared" si="1"/>
        <v>0.99990000999900008</v>
      </c>
      <c r="H31">
        <v>0.84175857654999997</v>
      </c>
      <c r="I31">
        <v>100</v>
      </c>
      <c r="J31" t="s">
        <v>102</v>
      </c>
      <c r="K31" t="s">
        <v>103</v>
      </c>
    </row>
    <row r="33" spans="1:7" x14ac:dyDescent="0.3">
      <c r="A33" s="9" t="s">
        <v>8</v>
      </c>
      <c r="B33" s="9"/>
      <c r="C33" s="9"/>
      <c r="D33" s="9"/>
      <c r="E33" s="9"/>
      <c r="F33" s="9"/>
      <c r="G33" s="9"/>
    </row>
    <row r="34" spans="1:7" x14ac:dyDescent="0.3">
      <c r="A34" t="s">
        <v>9</v>
      </c>
      <c r="B34" t="s">
        <v>10</v>
      </c>
      <c r="C34" t="s">
        <v>11</v>
      </c>
      <c r="D34" t="s">
        <v>12</v>
      </c>
      <c r="E34" t="s">
        <v>3</v>
      </c>
      <c r="F34" t="s">
        <v>4</v>
      </c>
      <c r="G34" t="s">
        <v>39</v>
      </c>
    </row>
    <row r="35" spans="1:7" x14ac:dyDescent="0.3">
      <c r="A35" t="s">
        <v>27</v>
      </c>
      <c r="B35" t="s">
        <v>107</v>
      </c>
      <c r="C35" t="s">
        <v>119</v>
      </c>
      <c r="D35">
        <v>7</v>
      </c>
      <c r="E35">
        <v>1</v>
      </c>
      <c r="F35">
        <v>0</v>
      </c>
      <c r="G35">
        <v>0.58397231975243369</v>
      </c>
    </row>
    <row r="36" spans="1:7" x14ac:dyDescent="0.3">
      <c r="A36" t="s">
        <v>28</v>
      </c>
      <c r="B36" t="s">
        <v>108</v>
      </c>
      <c r="C36" t="s">
        <v>119</v>
      </c>
      <c r="D36">
        <v>6</v>
      </c>
      <c r="E36">
        <v>1</v>
      </c>
      <c r="F36">
        <v>0</v>
      </c>
      <c r="G36">
        <v>0.12392399908656371</v>
      </c>
    </row>
    <row r="37" spans="1:7" x14ac:dyDescent="0.3">
      <c r="A37" t="s">
        <v>29</v>
      </c>
      <c r="B37" t="s">
        <v>109</v>
      </c>
      <c r="C37" t="s">
        <v>120</v>
      </c>
      <c r="D37">
        <v>7</v>
      </c>
      <c r="E37">
        <v>1</v>
      </c>
      <c r="F37">
        <v>0</v>
      </c>
      <c r="G37">
        <v>0.65384681180161219</v>
      </c>
    </row>
    <row r="38" spans="1:7" x14ac:dyDescent="0.3">
      <c r="A38" t="s">
        <v>30</v>
      </c>
      <c r="B38" t="s">
        <v>110</v>
      </c>
      <c r="C38" t="s">
        <v>120</v>
      </c>
      <c r="D38">
        <v>7</v>
      </c>
      <c r="E38">
        <v>1</v>
      </c>
      <c r="F38">
        <v>0</v>
      </c>
      <c r="G38">
        <v>0.72593849310087122</v>
      </c>
    </row>
    <row r="39" spans="1:7" x14ac:dyDescent="0.3">
      <c r="A39" t="s">
        <v>31</v>
      </c>
      <c r="B39" t="s">
        <v>111</v>
      </c>
      <c r="C39" t="s">
        <v>121</v>
      </c>
      <c r="D39">
        <v>7</v>
      </c>
      <c r="E39">
        <v>1</v>
      </c>
      <c r="F39">
        <v>0</v>
      </c>
      <c r="G39">
        <v>0.32655657189422693</v>
      </c>
    </row>
    <row r="40" spans="1:7" x14ac:dyDescent="0.3">
      <c r="A40" t="s">
        <v>32</v>
      </c>
      <c r="B40" t="s">
        <v>112</v>
      </c>
      <c r="C40" t="s">
        <v>121</v>
      </c>
      <c r="D40">
        <v>6</v>
      </c>
      <c r="E40">
        <v>1</v>
      </c>
      <c r="F40">
        <v>0</v>
      </c>
      <c r="G40">
        <v>0.68536699827703595</v>
      </c>
    </row>
    <row r="41" spans="1:7" x14ac:dyDescent="0.3">
      <c r="A41" t="s">
        <v>33</v>
      </c>
      <c r="B41" t="s">
        <v>113</v>
      </c>
      <c r="C41" t="s">
        <v>122</v>
      </c>
      <c r="D41">
        <v>8</v>
      </c>
      <c r="E41">
        <v>1</v>
      </c>
      <c r="F41">
        <v>0</v>
      </c>
      <c r="G41">
        <v>0.78648242565253534</v>
      </c>
    </row>
    <row r="42" spans="1:7" x14ac:dyDescent="0.3">
      <c r="A42" t="s">
        <v>34</v>
      </c>
      <c r="B42" t="s">
        <v>114</v>
      </c>
      <c r="C42" t="s">
        <v>122</v>
      </c>
      <c r="D42">
        <v>9</v>
      </c>
      <c r="E42">
        <v>1</v>
      </c>
      <c r="F42">
        <v>0</v>
      </c>
      <c r="G42">
        <v>0.99177351395951518</v>
      </c>
    </row>
    <row r="43" spans="1:7" x14ac:dyDescent="0.3">
      <c r="A43" t="s">
        <v>137</v>
      </c>
      <c r="B43" t="s">
        <v>115</v>
      </c>
      <c r="C43" t="s">
        <v>123</v>
      </c>
      <c r="D43">
        <v>6</v>
      </c>
      <c r="E43">
        <v>1</v>
      </c>
      <c r="F43">
        <v>0</v>
      </c>
      <c r="G43">
        <v>0.33902008691994878</v>
      </c>
    </row>
    <row r="44" spans="1:7" x14ac:dyDescent="0.3">
      <c r="A44" t="s">
        <v>138</v>
      </c>
      <c r="B44" t="s">
        <v>116</v>
      </c>
      <c r="C44" t="s">
        <v>123</v>
      </c>
      <c r="D44">
        <v>10</v>
      </c>
      <c r="E44">
        <v>1</v>
      </c>
      <c r="F44">
        <v>0</v>
      </c>
      <c r="G44">
        <v>0.21443282330431812</v>
      </c>
    </row>
    <row r="45" spans="1:7" x14ac:dyDescent="0.3">
      <c r="A45" t="s">
        <v>139</v>
      </c>
      <c r="B45" t="s">
        <v>117</v>
      </c>
      <c r="C45" t="s">
        <v>124</v>
      </c>
      <c r="D45">
        <v>8</v>
      </c>
      <c r="E45">
        <v>1</v>
      </c>
      <c r="F45">
        <v>0</v>
      </c>
      <c r="G45">
        <v>0.93906456448063402</v>
      </c>
    </row>
    <row r="46" spans="1:7" x14ac:dyDescent="0.3">
      <c r="A46" t="s">
        <v>140</v>
      </c>
      <c r="B46" t="s">
        <v>118</v>
      </c>
      <c r="C46" t="s">
        <v>124</v>
      </c>
      <c r="D46">
        <v>6</v>
      </c>
      <c r="E46">
        <v>1</v>
      </c>
      <c r="F46">
        <v>0</v>
      </c>
      <c r="G46">
        <v>0.73611775331292462</v>
      </c>
    </row>
    <row r="47" spans="1:7" x14ac:dyDescent="0.3">
      <c r="A47" t="s">
        <v>141</v>
      </c>
      <c r="B47" t="s">
        <v>119</v>
      </c>
      <c r="C47" t="s">
        <v>125</v>
      </c>
      <c r="D47">
        <v>9</v>
      </c>
      <c r="E47">
        <v>1</v>
      </c>
      <c r="F47">
        <v>0</v>
      </c>
      <c r="G47">
        <v>1</v>
      </c>
    </row>
    <row r="48" spans="1:7" x14ac:dyDescent="0.3">
      <c r="A48" t="s">
        <v>142</v>
      </c>
      <c r="B48" t="s">
        <v>119</v>
      </c>
      <c r="C48" t="s">
        <v>126</v>
      </c>
      <c r="D48">
        <v>6</v>
      </c>
      <c r="E48">
        <v>1</v>
      </c>
      <c r="F48">
        <v>0</v>
      </c>
      <c r="G48">
        <v>1</v>
      </c>
    </row>
    <row r="49" spans="1:7" x14ac:dyDescent="0.3">
      <c r="A49" t="s">
        <v>143</v>
      </c>
      <c r="B49" t="s">
        <v>120</v>
      </c>
      <c r="C49" t="s">
        <v>125</v>
      </c>
      <c r="D49">
        <v>8</v>
      </c>
      <c r="E49">
        <v>1</v>
      </c>
      <c r="F49">
        <v>0</v>
      </c>
      <c r="G49">
        <v>2</v>
      </c>
    </row>
    <row r="50" spans="1:7" x14ac:dyDescent="0.3">
      <c r="A50" t="s">
        <v>144</v>
      </c>
      <c r="B50" t="s">
        <v>120</v>
      </c>
      <c r="C50" t="s">
        <v>126</v>
      </c>
      <c r="D50">
        <v>5</v>
      </c>
      <c r="E50">
        <v>1</v>
      </c>
      <c r="F50">
        <v>0</v>
      </c>
      <c r="G50">
        <v>2</v>
      </c>
    </row>
    <row r="51" spans="1:7" x14ac:dyDescent="0.3">
      <c r="A51" t="s">
        <v>145</v>
      </c>
      <c r="B51" t="s">
        <v>121</v>
      </c>
      <c r="C51" t="s">
        <v>127</v>
      </c>
      <c r="D51">
        <v>6</v>
      </c>
      <c r="E51">
        <v>1</v>
      </c>
      <c r="F51">
        <v>0</v>
      </c>
      <c r="G51">
        <v>2</v>
      </c>
    </row>
    <row r="52" spans="1:7" x14ac:dyDescent="0.3">
      <c r="A52" t="s">
        <v>146</v>
      </c>
      <c r="B52" t="s">
        <v>121</v>
      </c>
      <c r="C52" t="s">
        <v>128</v>
      </c>
      <c r="D52">
        <v>7</v>
      </c>
      <c r="E52">
        <v>1</v>
      </c>
      <c r="F52">
        <v>0</v>
      </c>
      <c r="G52">
        <v>1</v>
      </c>
    </row>
    <row r="53" spans="1:7" x14ac:dyDescent="0.3">
      <c r="A53" t="s">
        <v>147</v>
      </c>
      <c r="B53" t="s">
        <v>122</v>
      </c>
      <c r="C53" t="s">
        <v>127</v>
      </c>
      <c r="D53">
        <v>5</v>
      </c>
      <c r="E53">
        <v>1</v>
      </c>
      <c r="F53">
        <v>0</v>
      </c>
      <c r="G53">
        <v>2</v>
      </c>
    </row>
    <row r="54" spans="1:7" x14ac:dyDescent="0.3">
      <c r="A54" t="s">
        <v>148</v>
      </c>
      <c r="B54" t="s">
        <v>122</v>
      </c>
      <c r="C54" t="s">
        <v>128</v>
      </c>
      <c r="D54">
        <v>8</v>
      </c>
      <c r="E54">
        <v>1</v>
      </c>
      <c r="F54">
        <v>0</v>
      </c>
      <c r="G54">
        <v>1</v>
      </c>
    </row>
    <row r="55" spans="1:7" x14ac:dyDescent="0.3">
      <c r="A55" t="s">
        <v>149</v>
      </c>
      <c r="B55" t="s">
        <v>123</v>
      </c>
      <c r="C55" t="s">
        <v>129</v>
      </c>
      <c r="D55">
        <v>6</v>
      </c>
      <c r="E55">
        <v>1</v>
      </c>
      <c r="F55">
        <v>0</v>
      </c>
      <c r="G55">
        <v>1</v>
      </c>
    </row>
    <row r="56" spans="1:7" x14ac:dyDescent="0.3">
      <c r="A56" t="s">
        <v>150</v>
      </c>
      <c r="B56" t="s">
        <v>123</v>
      </c>
      <c r="C56" t="s">
        <v>130</v>
      </c>
      <c r="D56">
        <v>7</v>
      </c>
      <c r="E56">
        <v>1</v>
      </c>
      <c r="F56">
        <v>0</v>
      </c>
      <c r="G56">
        <v>1</v>
      </c>
    </row>
    <row r="57" spans="1:7" x14ac:dyDescent="0.3">
      <c r="A57" t="s">
        <v>151</v>
      </c>
      <c r="B57" t="s">
        <v>124</v>
      </c>
      <c r="C57" t="s">
        <v>129</v>
      </c>
      <c r="D57">
        <v>5</v>
      </c>
      <c r="E57">
        <v>1</v>
      </c>
      <c r="F57">
        <v>0</v>
      </c>
      <c r="G57">
        <v>2</v>
      </c>
    </row>
    <row r="58" spans="1:7" x14ac:dyDescent="0.3">
      <c r="A58" t="s">
        <v>152</v>
      </c>
      <c r="B58" t="s">
        <v>124</v>
      </c>
      <c r="C58" t="s">
        <v>130</v>
      </c>
      <c r="D58">
        <v>6</v>
      </c>
      <c r="E58">
        <v>1</v>
      </c>
      <c r="F58">
        <v>0</v>
      </c>
      <c r="G58">
        <v>2</v>
      </c>
    </row>
    <row r="59" spans="1:7" x14ac:dyDescent="0.3">
      <c r="A59" t="s">
        <v>153</v>
      </c>
      <c r="B59" t="s">
        <v>125</v>
      </c>
      <c r="C59" t="s">
        <v>131</v>
      </c>
      <c r="D59">
        <v>8</v>
      </c>
      <c r="E59">
        <v>1</v>
      </c>
      <c r="F59">
        <v>0</v>
      </c>
      <c r="G59">
        <v>4</v>
      </c>
    </row>
    <row r="60" spans="1:7" x14ac:dyDescent="0.3">
      <c r="A60" t="s">
        <v>154</v>
      </c>
      <c r="B60" t="s">
        <v>125</v>
      </c>
      <c r="C60" t="s">
        <v>132</v>
      </c>
      <c r="D60">
        <v>8</v>
      </c>
      <c r="E60">
        <v>1</v>
      </c>
      <c r="F60">
        <v>0</v>
      </c>
      <c r="G60">
        <v>9</v>
      </c>
    </row>
    <row r="61" spans="1:7" x14ac:dyDescent="0.3">
      <c r="A61" t="s">
        <v>155</v>
      </c>
      <c r="B61" t="s">
        <v>126</v>
      </c>
      <c r="C61" t="s">
        <v>131</v>
      </c>
      <c r="D61">
        <v>5</v>
      </c>
      <c r="E61">
        <v>1</v>
      </c>
      <c r="F61">
        <v>0</v>
      </c>
      <c r="G61">
        <v>8</v>
      </c>
    </row>
    <row r="62" spans="1:7" x14ac:dyDescent="0.3">
      <c r="A62" t="s">
        <v>156</v>
      </c>
      <c r="B62" t="s">
        <v>126</v>
      </c>
      <c r="C62" t="s">
        <v>132</v>
      </c>
      <c r="D62">
        <v>9</v>
      </c>
      <c r="E62">
        <v>1</v>
      </c>
      <c r="F62">
        <v>0</v>
      </c>
      <c r="G62">
        <v>7</v>
      </c>
    </row>
    <row r="63" spans="1:7" x14ac:dyDescent="0.3">
      <c r="A63" t="s">
        <v>157</v>
      </c>
      <c r="B63" t="s">
        <v>127</v>
      </c>
      <c r="C63" t="s">
        <v>131</v>
      </c>
      <c r="D63">
        <v>6</v>
      </c>
      <c r="E63">
        <v>1</v>
      </c>
      <c r="F63">
        <v>0</v>
      </c>
      <c r="G63">
        <v>5</v>
      </c>
    </row>
    <row r="64" spans="1:7" x14ac:dyDescent="0.3">
      <c r="A64" t="s">
        <v>158</v>
      </c>
      <c r="B64" t="s">
        <v>127</v>
      </c>
      <c r="C64" t="s">
        <v>132</v>
      </c>
      <c r="D64">
        <v>8</v>
      </c>
      <c r="E64">
        <v>1</v>
      </c>
      <c r="F64">
        <v>0</v>
      </c>
      <c r="G64">
        <v>10</v>
      </c>
    </row>
    <row r="65" spans="1:8" x14ac:dyDescent="0.3">
      <c r="A65" t="s">
        <v>159</v>
      </c>
      <c r="B65" t="s">
        <v>128</v>
      </c>
      <c r="C65" t="s">
        <v>131</v>
      </c>
      <c r="D65">
        <v>8</v>
      </c>
      <c r="E65">
        <v>1</v>
      </c>
      <c r="F65">
        <v>0</v>
      </c>
      <c r="G65">
        <v>5</v>
      </c>
    </row>
    <row r="66" spans="1:8" x14ac:dyDescent="0.3">
      <c r="A66" t="s">
        <v>160</v>
      </c>
      <c r="B66" t="s">
        <v>128</v>
      </c>
      <c r="C66" t="s">
        <v>132</v>
      </c>
      <c r="D66">
        <v>9</v>
      </c>
      <c r="E66">
        <v>1</v>
      </c>
      <c r="F66">
        <v>0</v>
      </c>
      <c r="G66">
        <v>7</v>
      </c>
    </row>
    <row r="67" spans="1:8" x14ac:dyDescent="0.3">
      <c r="A67" t="s">
        <v>161</v>
      </c>
      <c r="B67" t="s">
        <v>129</v>
      </c>
      <c r="C67" t="s">
        <v>131</v>
      </c>
      <c r="D67">
        <v>10</v>
      </c>
      <c r="E67">
        <v>1</v>
      </c>
      <c r="F67">
        <v>0</v>
      </c>
      <c r="G67">
        <v>9</v>
      </c>
    </row>
    <row r="68" spans="1:8" x14ac:dyDescent="0.3">
      <c r="A68" t="s">
        <v>162</v>
      </c>
      <c r="B68" t="s">
        <v>129</v>
      </c>
      <c r="C68" t="s">
        <v>132</v>
      </c>
      <c r="D68">
        <v>6</v>
      </c>
      <c r="E68">
        <v>1</v>
      </c>
      <c r="F68">
        <v>0</v>
      </c>
      <c r="G68">
        <v>5</v>
      </c>
    </row>
    <row r="69" spans="1:8" x14ac:dyDescent="0.3">
      <c r="A69" t="s">
        <v>163</v>
      </c>
      <c r="B69" t="s">
        <v>130</v>
      </c>
      <c r="C69" t="s">
        <v>131</v>
      </c>
      <c r="D69">
        <v>7</v>
      </c>
      <c r="E69">
        <v>1</v>
      </c>
      <c r="F69">
        <v>0</v>
      </c>
      <c r="G69">
        <v>5</v>
      </c>
    </row>
    <row r="70" spans="1:8" x14ac:dyDescent="0.3">
      <c r="A70" t="s">
        <v>164</v>
      </c>
      <c r="B70" t="s">
        <v>130</v>
      </c>
      <c r="C70" t="s">
        <v>132</v>
      </c>
      <c r="D70">
        <v>9</v>
      </c>
      <c r="E70">
        <v>1</v>
      </c>
      <c r="F70">
        <v>0</v>
      </c>
      <c r="G70">
        <v>8</v>
      </c>
    </row>
    <row r="72" spans="1:8" x14ac:dyDescent="0.3">
      <c r="A72" s="9" t="s">
        <v>253</v>
      </c>
      <c r="B72" s="9"/>
      <c r="C72" s="9"/>
      <c r="D72" s="9"/>
      <c r="E72" s="9"/>
      <c r="F72" s="9"/>
      <c r="G72" s="9"/>
      <c r="H72" s="9"/>
    </row>
    <row r="73" spans="1:8" x14ac:dyDescent="0.3">
      <c r="A73" t="s">
        <v>14</v>
      </c>
      <c r="B73" t="s">
        <v>15</v>
      </c>
      <c r="C73" t="s">
        <v>16</v>
      </c>
      <c r="D73" t="s">
        <v>75</v>
      </c>
      <c r="E73" t="s">
        <v>3</v>
      </c>
      <c r="F73" t="s">
        <v>4</v>
      </c>
      <c r="G73" t="s">
        <v>40</v>
      </c>
      <c r="H73" t="s">
        <v>172</v>
      </c>
    </row>
    <row r="74" spans="1:8" x14ac:dyDescent="0.3">
      <c r="A74" t="s">
        <v>17</v>
      </c>
      <c r="B74">
        <v>2</v>
      </c>
      <c r="C74">
        <v>2</v>
      </c>
      <c r="D74">
        <v>112</v>
      </c>
      <c r="E74">
        <v>8000</v>
      </c>
      <c r="F74">
        <v>10</v>
      </c>
      <c r="G74">
        <v>1</v>
      </c>
      <c r="H74">
        <v>0</v>
      </c>
    </row>
    <row r="75" spans="1:8" x14ac:dyDescent="0.3">
      <c r="A75" t="s">
        <v>18</v>
      </c>
      <c r="B75">
        <v>1</v>
      </c>
      <c r="C75">
        <v>2</v>
      </c>
      <c r="D75">
        <v>32</v>
      </c>
      <c r="E75">
        <v>18000</v>
      </c>
      <c r="F75">
        <v>10</v>
      </c>
      <c r="G75">
        <v>1</v>
      </c>
      <c r="H75">
        <v>0</v>
      </c>
    </row>
    <row r="76" spans="1:8" x14ac:dyDescent="0.3">
      <c r="A76" t="s">
        <v>19</v>
      </c>
      <c r="B76">
        <v>1</v>
      </c>
      <c r="C76">
        <v>2</v>
      </c>
      <c r="D76">
        <v>32</v>
      </c>
      <c r="E76">
        <v>18000</v>
      </c>
      <c r="F76">
        <v>10</v>
      </c>
      <c r="G76">
        <v>1</v>
      </c>
      <c r="H76">
        <v>0</v>
      </c>
    </row>
    <row r="77" spans="1:8" x14ac:dyDescent="0.3">
      <c r="A77" t="s">
        <v>20</v>
      </c>
      <c r="B77">
        <v>1</v>
      </c>
      <c r="C77">
        <v>2</v>
      </c>
      <c r="D77">
        <v>80</v>
      </c>
      <c r="E77">
        <v>8000</v>
      </c>
      <c r="F77">
        <v>10</v>
      </c>
      <c r="G77">
        <v>1</v>
      </c>
      <c r="H77">
        <v>0</v>
      </c>
    </row>
    <row r="78" spans="1:8" x14ac:dyDescent="0.3">
      <c r="A78" t="s">
        <v>21</v>
      </c>
      <c r="B78">
        <v>4</v>
      </c>
      <c r="C78">
        <v>2</v>
      </c>
      <c r="D78">
        <v>80</v>
      </c>
      <c r="E78">
        <v>5000</v>
      </c>
      <c r="F78">
        <v>8</v>
      </c>
      <c r="G78">
        <v>1</v>
      </c>
      <c r="H78">
        <v>0</v>
      </c>
    </row>
    <row r="79" spans="1:8" x14ac:dyDescent="0.3">
      <c r="A79" t="s">
        <v>22</v>
      </c>
      <c r="B79">
        <v>4</v>
      </c>
      <c r="C79">
        <v>2</v>
      </c>
      <c r="D79">
        <v>80</v>
      </c>
      <c r="E79">
        <v>16000</v>
      </c>
      <c r="F79">
        <v>8</v>
      </c>
      <c r="G79">
        <v>1</v>
      </c>
      <c r="H79">
        <v>0</v>
      </c>
    </row>
    <row r="81" spans="1:5" x14ac:dyDescent="0.3">
      <c r="A81" s="9" t="s">
        <v>253</v>
      </c>
      <c r="B81" s="9"/>
      <c r="C81" s="9"/>
      <c r="D81" s="9"/>
      <c r="E81" s="9"/>
    </row>
    <row r="82" spans="1:5" x14ac:dyDescent="0.3">
      <c r="A82" t="s">
        <v>23</v>
      </c>
      <c r="B82" t="s">
        <v>24</v>
      </c>
      <c r="C82" t="s">
        <v>25</v>
      </c>
      <c r="D82" t="s">
        <v>172</v>
      </c>
      <c r="E82" t="s">
        <v>26</v>
      </c>
    </row>
    <row r="83" spans="1:5" x14ac:dyDescent="0.3">
      <c r="A83" t="s">
        <v>273</v>
      </c>
      <c r="B83" t="s">
        <v>17</v>
      </c>
      <c r="C83" t="s">
        <v>18</v>
      </c>
      <c r="D83">
        <v>0</v>
      </c>
      <c r="E83">
        <v>0.54927752196008028</v>
      </c>
    </row>
    <row r="84" spans="1:5" x14ac:dyDescent="0.3">
      <c r="A84" t="s">
        <v>274</v>
      </c>
      <c r="B84" t="s">
        <v>18</v>
      </c>
      <c r="C84" t="s">
        <v>19</v>
      </c>
      <c r="D84">
        <v>0</v>
      </c>
      <c r="E84">
        <v>0.94454306530125098</v>
      </c>
    </row>
    <row r="85" spans="1:5" x14ac:dyDescent="0.3">
      <c r="A85" t="s">
        <v>300</v>
      </c>
      <c r="B85" t="s">
        <v>18</v>
      </c>
      <c r="C85" t="s">
        <v>20</v>
      </c>
      <c r="D85">
        <v>0</v>
      </c>
      <c r="E85">
        <v>0.1341058840908288</v>
      </c>
    </row>
    <row r="86" spans="1:5" x14ac:dyDescent="0.3">
      <c r="A86" t="s">
        <v>301</v>
      </c>
      <c r="B86" t="s">
        <v>19</v>
      </c>
      <c r="C86" t="s">
        <v>21</v>
      </c>
      <c r="D86">
        <v>0</v>
      </c>
      <c r="E86">
        <v>0.8543969727159717</v>
      </c>
    </row>
    <row r="87" spans="1:5" x14ac:dyDescent="0.3">
      <c r="A87" t="s">
        <v>276</v>
      </c>
      <c r="B87" t="s">
        <v>20</v>
      </c>
      <c r="C87" t="s">
        <v>21</v>
      </c>
      <c r="D87">
        <v>0</v>
      </c>
      <c r="E87">
        <v>0.22627154879599487</v>
      </c>
    </row>
    <row r="88" spans="1:5" x14ac:dyDescent="0.3">
      <c r="A88" t="s">
        <v>277</v>
      </c>
      <c r="B88" t="s">
        <v>21</v>
      </c>
      <c r="C88" t="s">
        <v>22</v>
      </c>
      <c r="D88">
        <v>0</v>
      </c>
      <c r="E88">
        <v>0.26526193597147596</v>
      </c>
    </row>
  </sheetData>
  <mergeCells count="5">
    <mergeCell ref="A16:H16"/>
    <mergeCell ref="A33:G33"/>
    <mergeCell ref="A72:H72"/>
    <mergeCell ref="A81:E81"/>
    <mergeCell ref="A1:K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FC08-B695-415D-BD5A-88144738B6C5}">
  <dimension ref="A1:P92"/>
  <sheetViews>
    <sheetView topLeftCell="A67" zoomScaleNormal="100" workbookViewId="0">
      <selection activeCell="F84" sqref="F84"/>
    </sheetView>
  </sheetViews>
  <sheetFormatPr defaultRowHeight="14.4" x14ac:dyDescent="0.3"/>
  <cols>
    <col min="1" max="1" width="27.109375" bestFit="1" customWidth="1"/>
    <col min="2" max="2" width="23" bestFit="1" customWidth="1"/>
    <col min="3" max="3" width="16.109375" bestFit="1" customWidth="1"/>
    <col min="4" max="4" width="23" bestFit="1" customWidth="1"/>
    <col min="5" max="5" width="22.6640625" bestFit="1" customWidth="1"/>
    <col min="6" max="6" width="12.88671875" bestFit="1" customWidth="1"/>
    <col min="7" max="7" width="19.6640625" bestFit="1" customWidth="1"/>
    <col min="8" max="8" width="20.33203125" bestFit="1" customWidth="1"/>
    <col min="9" max="9" width="17.88671875" bestFit="1" customWidth="1"/>
    <col min="10" max="10" width="19" bestFit="1" customWidth="1"/>
    <col min="11" max="11" width="18.77734375" bestFit="1" customWidth="1"/>
    <col min="12" max="12" width="12.109375" customWidth="1"/>
    <col min="13" max="13" width="93.88671875" bestFit="1" customWidth="1"/>
    <col min="14" max="14" width="91.6640625" bestFit="1" customWidth="1"/>
    <col min="15" max="16" width="92.88671875" bestFit="1" customWidth="1"/>
    <col min="17" max="17" width="14.88671875" bestFit="1" customWidth="1"/>
    <col min="18" max="18" width="24.5546875" bestFit="1" customWidth="1"/>
    <col min="19" max="19" width="12.109375" bestFit="1" customWidth="1"/>
    <col min="20" max="20" width="15" bestFit="1" customWidth="1"/>
    <col min="21" max="21" width="15.5546875" bestFit="1" customWidth="1"/>
    <col min="22" max="22" width="12.44140625" bestFit="1" customWidth="1"/>
    <col min="23" max="23" width="12.6640625" bestFit="1" customWidth="1"/>
    <col min="24" max="24" width="14.33203125" bestFit="1" customWidth="1"/>
    <col min="25" max="25" width="14.6640625" bestFit="1" customWidth="1"/>
    <col min="34" max="34" width="12.5546875" bestFit="1" customWidth="1"/>
    <col min="35" max="35" width="15.5546875" bestFit="1" customWidth="1"/>
    <col min="36" max="36" width="12.6640625" bestFit="1" customWidth="1"/>
  </cols>
  <sheetData>
    <row r="1" spans="1:16" x14ac:dyDescent="0.3">
      <c r="A1" s="9" t="s">
        <v>13</v>
      </c>
      <c r="B1" s="9"/>
      <c r="C1" s="9"/>
      <c r="D1" s="9"/>
      <c r="E1" s="9"/>
      <c r="F1" s="9"/>
      <c r="G1" s="9"/>
      <c r="H1" s="9"/>
      <c r="I1" s="9"/>
      <c r="J1" s="9"/>
      <c r="K1" s="9"/>
      <c r="M1" s="1"/>
      <c r="N1" s="1"/>
      <c r="O1" s="1"/>
      <c r="P1" s="1"/>
    </row>
    <row r="2" spans="1:16" x14ac:dyDescent="0.3">
      <c r="A2" t="s">
        <v>0</v>
      </c>
      <c r="B2" t="s">
        <v>6</v>
      </c>
      <c r="C2" t="s">
        <v>7</v>
      </c>
      <c r="D2" t="s">
        <v>50</v>
      </c>
      <c r="E2" t="s">
        <v>1</v>
      </c>
      <c r="F2" t="s">
        <v>2</v>
      </c>
      <c r="G2" t="s">
        <v>3</v>
      </c>
      <c r="H2" t="s">
        <v>4</v>
      </c>
      <c r="I2" t="s">
        <v>35</v>
      </c>
      <c r="J2" t="s">
        <v>5</v>
      </c>
      <c r="K2" t="s">
        <v>40</v>
      </c>
    </row>
    <row r="3" spans="1:16" x14ac:dyDescent="0.3">
      <c r="A3" t="s">
        <v>107</v>
      </c>
      <c r="B3">
        <v>8</v>
      </c>
      <c r="C3">
        <v>16</v>
      </c>
      <c r="D3">
        <v>480</v>
      </c>
      <c r="E3">
        <v>21.2</v>
      </c>
      <c r="F3">
        <v>84.1</v>
      </c>
      <c r="G3">
        <v>1</v>
      </c>
      <c r="H3">
        <v>0.01</v>
      </c>
      <c r="I3">
        <f t="shared" ref="I3:I14" si="0">G3/(G3+H3)</f>
        <v>0.99009900990099009</v>
      </c>
      <c r="J3">
        <v>0.77964363739999998</v>
      </c>
      <c r="K3">
        <v>1</v>
      </c>
    </row>
    <row r="4" spans="1:16" x14ac:dyDescent="0.3">
      <c r="A4" t="s">
        <v>108</v>
      </c>
      <c r="B4">
        <v>8</v>
      </c>
      <c r="C4">
        <v>32</v>
      </c>
      <c r="D4">
        <v>480</v>
      </c>
      <c r="E4">
        <v>23.3</v>
      </c>
      <c r="F4">
        <v>85.5</v>
      </c>
      <c r="G4">
        <v>1</v>
      </c>
      <c r="H4">
        <v>0.01</v>
      </c>
      <c r="I4">
        <f t="shared" si="0"/>
        <v>0.99009900990099009</v>
      </c>
      <c r="J4">
        <v>0.77964363739999998</v>
      </c>
      <c r="K4">
        <v>1</v>
      </c>
    </row>
    <row r="5" spans="1:16" x14ac:dyDescent="0.3">
      <c r="A5" t="s">
        <v>109</v>
      </c>
      <c r="B5">
        <v>8</v>
      </c>
      <c r="C5">
        <v>64</v>
      </c>
      <c r="D5">
        <v>500</v>
      </c>
      <c r="E5">
        <v>43.5</v>
      </c>
      <c r="F5">
        <v>112</v>
      </c>
      <c r="G5">
        <v>1</v>
      </c>
      <c r="H5">
        <v>1E-3</v>
      </c>
      <c r="I5">
        <f t="shared" si="0"/>
        <v>0.99900099900099915</v>
      </c>
      <c r="J5">
        <v>0.77964363739999998</v>
      </c>
      <c r="K5">
        <v>1</v>
      </c>
    </row>
    <row r="6" spans="1:16" x14ac:dyDescent="0.3">
      <c r="A6" t="s">
        <v>110</v>
      </c>
      <c r="B6">
        <v>8</v>
      </c>
      <c r="C6">
        <v>64</v>
      </c>
      <c r="D6">
        <v>500</v>
      </c>
      <c r="E6">
        <v>42.8</v>
      </c>
      <c r="F6">
        <v>100</v>
      </c>
      <c r="G6">
        <v>1</v>
      </c>
      <c r="H6">
        <v>1E-3</v>
      </c>
      <c r="I6">
        <f t="shared" si="0"/>
        <v>0.99900099900099915</v>
      </c>
      <c r="J6">
        <v>0.77964363739999998</v>
      </c>
      <c r="K6">
        <v>1</v>
      </c>
    </row>
    <row r="7" spans="1:16" x14ac:dyDescent="0.3">
      <c r="A7" t="s">
        <v>111</v>
      </c>
      <c r="B7">
        <v>288</v>
      </c>
      <c r="C7">
        <v>512</v>
      </c>
      <c r="D7">
        <v>480</v>
      </c>
      <c r="E7">
        <v>200</v>
      </c>
      <c r="F7">
        <v>831</v>
      </c>
      <c r="G7">
        <v>1</v>
      </c>
      <c r="H7">
        <v>1E-4</v>
      </c>
      <c r="I7">
        <f t="shared" si="0"/>
        <v>0.99990000999900008</v>
      </c>
      <c r="J7">
        <v>0.84175857654999997</v>
      </c>
      <c r="K7">
        <v>100</v>
      </c>
    </row>
    <row r="8" spans="1:16" x14ac:dyDescent="0.3">
      <c r="A8" t="s">
        <v>112</v>
      </c>
      <c r="B8">
        <v>144</v>
      </c>
      <c r="C8">
        <v>256</v>
      </c>
      <c r="D8">
        <v>960</v>
      </c>
      <c r="E8">
        <v>250</v>
      </c>
      <c r="F8">
        <v>427</v>
      </c>
      <c r="G8">
        <v>1</v>
      </c>
      <c r="H8">
        <v>1E-4</v>
      </c>
      <c r="I8">
        <f t="shared" si="0"/>
        <v>0.99990000999900008</v>
      </c>
      <c r="J8">
        <v>0.84175857654999997</v>
      </c>
      <c r="K8">
        <v>100</v>
      </c>
    </row>
    <row r="9" spans="1:16" x14ac:dyDescent="0.3">
      <c r="A9" t="s">
        <v>113</v>
      </c>
      <c r="B9">
        <v>144</v>
      </c>
      <c r="C9">
        <v>256</v>
      </c>
      <c r="D9">
        <v>960</v>
      </c>
      <c r="E9">
        <v>240</v>
      </c>
      <c r="F9">
        <v>433</v>
      </c>
      <c r="G9">
        <v>1</v>
      </c>
      <c r="H9">
        <v>1E-4</v>
      </c>
      <c r="I9">
        <f t="shared" si="0"/>
        <v>0.99990000999900008</v>
      </c>
      <c r="J9">
        <v>0.84175857654999997</v>
      </c>
      <c r="K9">
        <v>100</v>
      </c>
    </row>
    <row r="10" spans="1:16" x14ac:dyDescent="0.3">
      <c r="A10" t="s">
        <v>114</v>
      </c>
      <c r="B10">
        <v>288</v>
      </c>
      <c r="C10">
        <v>512</v>
      </c>
      <c r="D10">
        <v>6400</v>
      </c>
      <c r="E10">
        <v>236</v>
      </c>
      <c r="F10">
        <v>906</v>
      </c>
      <c r="G10">
        <v>1</v>
      </c>
      <c r="H10">
        <v>1E-4</v>
      </c>
      <c r="I10">
        <f t="shared" si="0"/>
        <v>0.99990000999900008</v>
      </c>
      <c r="J10">
        <v>0.84175857654999997</v>
      </c>
      <c r="K10">
        <v>100</v>
      </c>
    </row>
    <row r="11" spans="1:16" x14ac:dyDescent="0.3">
      <c r="A11" t="s">
        <v>115</v>
      </c>
      <c r="B11">
        <v>144</v>
      </c>
      <c r="C11">
        <v>480</v>
      </c>
      <c r="D11">
        <v>7680</v>
      </c>
      <c r="E11">
        <v>298</v>
      </c>
      <c r="F11">
        <v>619</v>
      </c>
      <c r="G11">
        <v>1</v>
      </c>
      <c r="H11">
        <v>1E-4</v>
      </c>
      <c r="I11">
        <f t="shared" si="0"/>
        <v>0.99990000999900008</v>
      </c>
      <c r="J11">
        <v>0.84175857654999997</v>
      </c>
      <c r="K11">
        <v>100</v>
      </c>
    </row>
    <row r="12" spans="1:16" x14ac:dyDescent="0.3">
      <c r="A12" t="s">
        <v>116</v>
      </c>
      <c r="B12">
        <v>128</v>
      </c>
      <c r="C12">
        <v>256</v>
      </c>
      <c r="D12">
        <v>512</v>
      </c>
      <c r="E12">
        <v>230</v>
      </c>
      <c r="F12">
        <v>783</v>
      </c>
      <c r="G12">
        <v>1</v>
      </c>
      <c r="H12">
        <v>1E-4</v>
      </c>
      <c r="I12">
        <f t="shared" si="0"/>
        <v>0.99990000999900008</v>
      </c>
      <c r="J12">
        <v>0.84175857654999997</v>
      </c>
      <c r="K12">
        <v>100</v>
      </c>
    </row>
    <row r="13" spans="1:16" x14ac:dyDescent="0.3">
      <c r="A13" t="s">
        <v>117</v>
      </c>
      <c r="B13">
        <v>64</v>
      </c>
      <c r="C13">
        <v>256</v>
      </c>
      <c r="D13">
        <v>960</v>
      </c>
      <c r="E13">
        <v>240</v>
      </c>
      <c r="F13">
        <v>602</v>
      </c>
      <c r="G13">
        <v>1</v>
      </c>
      <c r="H13">
        <v>1E-4</v>
      </c>
      <c r="I13">
        <f t="shared" si="0"/>
        <v>0.99990000999900008</v>
      </c>
      <c r="J13">
        <v>0.84175857654999997</v>
      </c>
      <c r="K13">
        <v>100</v>
      </c>
    </row>
    <row r="14" spans="1:16" x14ac:dyDescent="0.3">
      <c r="A14" t="s">
        <v>118</v>
      </c>
      <c r="B14">
        <v>128</v>
      </c>
      <c r="C14">
        <v>512</v>
      </c>
      <c r="D14">
        <v>240</v>
      </c>
      <c r="E14">
        <v>250</v>
      </c>
      <c r="F14">
        <v>930</v>
      </c>
      <c r="G14">
        <v>1</v>
      </c>
      <c r="H14">
        <v>1E-4</v>
      </c>
      <c r="I14">
        <f t="shared" si="0"/>
        <v>0.99990000999900008</v>
      </c>
      <c r="J14">
        <v>0.84175857654999997</v>
      </c>
      <c r="K14">
        <v>100</v>
      </c>
    </row>
    <row r="16" spans="1:16" x14ac:dyDescent="0.3">
      <c r="A16" s="9" t="s">
        <v>83</v>
      </c>
      <c r="B16" s="9"/>
      <c r="C16" s="9"/>
      <c r="D16" s="9"/>
      <c r="E16" s="9"/>
      <c r="F16" s="9"/>
      <c r="G16" s="9"/>
      <c r="H16" s="9"/>
    </row>
    <row r="17" spans="1:11" x14ac:dyDescent="0.3">
      <c r="A17" t="s">
        <v>84</v>
      </c>
      <c r="B17" t="s">
        <v>12</v>
      </c>
      <c r="C17" t="s">
        <v>105</v>
      </c>
      <c r="D17" t="s">
        <v>77</v>
      </c>
      <c r="E17" t="s">
        <v>3</v>
      </c>
      <c r="F17" t="s">
        <v>4</v>
      </c>
      <c r="G17" t="s">
        <v>35</v>
      </c>
      <c r="H17" t="s">
        <v>5</v>
      </c>
      <c r="I17" t="s">
        <v>40</v>
      </c>
      <c r="J17" t="s">
        <v>86</v>
      </c>
      <c r="K17" t="s">
        <v>89</v>
      </c>
    </row>
    <row r="18" spans="1:11" x14ac:dyDescent="0.3">
      <c r="A18" t="s">
        <v>119</v>
      </c>
      <c r="B18">
        <v>7</v>
      </c>
      <c r="C18">
        <v>20</v>
      </c>
      <c r="D18">
        <v>5</v>
      </c>
      <c r="E18">
        <v>1</v>
      </c>
      <c r="F18">
        <v>1E-3</v>
      </c>
      <c r="G18">
        <f>E18/(E18+F18)</f>
        <v>0.99900099900099915</v>
      </c>
      <c r="H18">
        <v>0.77964363739999998</v>
      </c>
      <c r="I18">
        <v>1</v>
      </c>
      <c r="J18" t="s">
        <v>87</v>
      </c>
      <c r="K18" t="s">
        <v>90</v>
      </c>
    </row>
    <row r="19" spans="1:11" x14ac:dyDescent="0.3">
      <c r="A19" t="s">
        <v>120</v>
      </c>
      <c r="B19">
        <v>8</v>
      </c>
      <c r="C19">
        <v>20</v>
      </c>
      <c r="D19">
        <v>5</v>
      </c>
      <c r="E19">
        <v>1</v>
      </c>
      <c r="F19">
        <v>1E-3</v>
      </c>
      <c r="G19">
        <f t="shared" ref="G19:G31" si="1">E19/(E19+F19)</f>
        <v>0.99900099900099915</v>
      </c>
      <c r="H19">
        <v>0.77964363739999998</v>
      </c>
      <c r="I19">
        <v>1</v>
      </c>
      <c r="J19" t="s">
        <v>87</v>
      </c>
      <c r="K19" t="s">
        <v>90</v>
      </c>
    </row>
    <row r="20" spans="1:11" x14ac:dyDescent="0.3">
      <c r="A20" t="s">
        <v>121</v>
      </c>
      <c r="B20">
        <v>9</v>
      </c>
      <c r="C20">
        <v>20</v>
      </c>
      <c r="D20">
        <v>5</v>
      </c>
      <c r="E20">
        <v>1</v>
      </c>
      <c r="F20">
        <v>1E-3</v>
      </c>
      <c r="G20">
        <f t="shared" si="1"/>
        <v>0.99900099900099915</v>
      </c>
      <c r="H20">
        <v>0.84175857654999997</v>
      </c>
      <c r="I20">
        <v>1</v>
      </c>
      <c r="J20" t="s">
        <v>88</v>
      </c>
      <c r="K20" t="s">
        <v>90</v>
      </c>
    </row>
    <row r="21" spans="1:11" x14ac:dyDescent="0.3">
      <c r="A21" t="s">
        <v>122</v>
      </c>
      <c r="B21">
        <v>10</v>
      </c>
      <c r="C21">
        <v>20</v>
      </c>
      <c r="D21">
        <v>5</v>
      </c>
      <c r="E21">
        <v>1</v>
      </c>
      <c r="F21">
        <v>1E-3</v>
      </c>
      <c r="G21">
        <f t="shared" si="1"/>
        <v>0.99900099900099915</v>
      </c>
      <c r="H21">
        <v>0.84175857654999997</v>
      </c>
      <c r="I21">
        <v>1</v>
      </c>
      <c r="J21" t="s">
        <v>88</v>
      </c>
      <c r="K21" t="s">
        <v>90</v>
      </c>
    </row>
    <row r="22" spans="1:11" x14ac:dyDescent="0.3">
      <c r="A22" t="s">
        <v>123</v>
      </c>
      <c r="B22">
        <v>7</v>
      </c>
      <c r="C22">
        <v>20</v>
      </c>
      <c r="D22">
        <v>5</v>
      </c>
      <c r="E22">
        <v>1</v>
      </c>
      <c r="F22">
        <v>1E-3</v>
      </c>
      <c r="G22">
        <f t="shared" si="1"/>
        <v>0.99900099900099915</v>
      </c>
      <c r="H22">
        <v>0.84175857654999997</v>
      </c>
      <c r="I22">
        <v>1</v>
      </c>
      <c r="J22" t="s">
        <v>93</v>
      </c>
      <c r="K22" t="s">
        <v>97</v>
      </c>
    </row>
    <row r="23" spans="1:11" x14ac:dyDescent="0.3">
      <c r="A23" t="s">
        <v>124</v>
      </c>
      <c r="B23">
        <v>6</v>
      </c>
      <c r="C23">
        <v>20</v>
      </c>
      <c r="D23">
        <v>5</v>
      </c>
      <c r="E23">
        <v>1</v>
      </c>
      <c r="F23">
        <v>1E-3</v>
      </c>
      <c r="G23">
        <f t="shared" si="1"/>
        <v>0.99900099900099915</v>
      </c>
      <c r="H23">
        <v>0.84175857654999997</v>
      </c>
      <c r="I23">
        <v>1</v>
      </c>
      <c r="J23" t="s">
        <v>94</v>
      </c>
      <c r="K23" t="s">
        <v>97</v>
      </c>
    </row>
    <row r="24" spans="1:11" x14ac:dyDescent="0.3">
      <c r="A24" t="s">
        <v>125</v>
      </c>
      <c r="B24">
        <v>6</v>
      </c>
      <c r="C24">
        <v>80</v>
      </c>
      <c r="D24">
        <v>10</v>
      </c>
      <c r="E24">
        <v>1</v>
      </c>
      <c r="F24">
        <v>0.01</v>
      </c>
      <c r="G24">
        <f t="shared" si="1"/>
        <v>0.99009900990099009</v>
      </c>
      <c r="H24">
        <v>0.77964363739999998</v>
      </c>
      <c r="I24">
        <v>10</v>
      </c>
      <c r="J24" t="s">
        <v>95</v>
      </c>
      <c r="K24" t="s">
        <v>97</v>
      </c>
    </row>
    <row r="25" spans="1:11" x14ac:dyDescent="0.3">
      <c r="A25" t="s">
        <v>126</v>
      </c>
      <c r="B25">
        <v>6</v>
      </c>
      <c r="C25">
        <v>80</v>
      </c>
      <c r="D25">
        <v>10</v>
      </c>
      <c r="E25">
        <v>1</v>
      </c>
      <c r="F25">
        <v>0.01</v>
      </c>
      <c r="G25">
        <f t="shared" si="1"/>
        <v>0.99009900990099009</v>
      </c>
      <c r="H25">
        <v>0.77964363739999998</v>
      </c>
      <c r="I25">
        <v>10</v>
      </c>
      <c r="J25" t="s">
        <v>96</v>
      </c>
      <c r="K25" t="s">
        <v>97</v>
      </c>
    </row>
    <row r="26" spans="1:11" x14ac:dyDescent="0.3">
      <c r="A26" t="s">
        <v>127</v>
      </c>
      <c r="B26">
        <v>6</v>
      </c>
      <c r="C26">
        <v>80</v>
      </c>
      <c r="D26">
        <v>10</v>
      </c>
      <c r="E26">
        <v>1</v>
      </c>
      <c r="F26">
        <v>0.01</v>
      </c>
      <c r="G26">
        <f t="shared" si="1"/>
        <v>0.99009900990099009</v>
      </c>
      <c r="H26">
        <v>0.84175857654999997</v>
      </c>
      <c r="I26">
        <v>10</v>
      </c>
      <c r="J26" t="s">
        <v>87</v>
      </c>
      <c r="K26" t="s">
        <v>90</v>
      </c>
    </row>
    <row r="27" spans="1:11" x14ac:dyDescent="0.3">
      <c r="A27" t="s">
        <v>128</v>
      </c>
      <c r="B27">
        <v>9</v>
      </c>
      <c r="C27">
        <v>80</v>
      </c>
      <c r="D27">
        <v>10</v>
      </c>
      <c r="E27">
        <v>1</v>
      </c>
      <c r="F27">
        <v>0.01</v>
      </c>
      <c r="G27">
        <f t="shared" si="1"/>
        <v>0.99009900990099009</v>
      </c>
      <c r="H27">
        <v>0.84175857654999997</v>
      </c>
      <c r="I27">
        <v>10</v>
      </c>
      <c r="J27" t="s">
        <v>87</v>
      </c>
      <c r="K27" t="s">
        <v>90</v>
      </c>
    </row>
    <row r="28" spans="1:11" x14ac:dyDescent="0.3">
      <c r="A28" t="s">
        <v>129</v>
      </c>
      <c r="B28">
        <v>8</v>
      </c>
      <c r="C28">
        <v>80</v>
      </c>
      <c r="D28">
        <v>10</v>
      </c>
      <c r="E28">
        <v>1</v>
      </c>
      <c r="F28">
        <v>0.01</v>
      </c>
      <c r="G28">
        <f t="shared" si="1"/>
        <v>0.99009900990099009</v>
      </c>
      <c r="H28">
        <v>0.84175857654999997</v>
      </c>
      <c r="I28">
        <v>10</v>
      </c>
      <c r="J28" t="s">
        <v>99</v>
      </c>
      <c r="K28" t="s">
        <v>97</v>
      </c>
    </row>
    <row r="29" spans="1:11" x14ac:dyDescent="0.3">
      <c r="A29" t="s">
        <v>130</v>
      </c>
      <c r="B29">
        <v>5</v>
      </c>
      <c r="C29">
        <v>80</v>
      </c>
      <c r="D29">
        <v>10</v>
      </c>
      <c r="E29">
        <v>1</v>
      </c>
      <c r="F29">
        <v>0.01</v>
      </c>
      <c r="G29">
        <f t="shared" si="1"/>
        <v>0.99009900990099009</v>
      </c>
      <c r="H29">
        <v>0.84175857654999997</v>
      </c>
      <c r="I29">
        <v>10</v>
      </c>
      <c r="J29" t="s">
        <v>100</v>
      </c>
      <c r="K29" t="s">
        <v>97</v>
      </c>
    </row>
    <row r="30" spans="1:11" x14ac:dyDescent="0.3">
      <c r="A30" t="s">
        <v>131</v>
      </c>
      <c r="B30">
        <v>6</v>
      </c>
      <c r="C30">
        <v>120</v>
      </c>
      <c r="D30">
        <v>20</v>
      </c>
      <c r="E30">
        <v>1</v>
      </c>
      <c r="F30">
        <v>1E-4</v>
      </c>
      <c r="G30">
        <f t="shared" si="1"/>
        <v>0.99990000999900008</v>
      </c>
      <c r="H30">
        <v>0.84175857654999997</v>
      </c>
      <c r="I30">
        <v>100</v>
      </c>
      <c r="J30" t="s">
        <v>101</v>
      </c>
      <c r="K30" t="s">
        <v>103</v>
      </c>
    </row>
    <row r="31" spans="1:11" x14ac:dyDescent="0.3">
      <c r="A31" t="s">
        <v>132</v>
      </c>
      <c r="B31">
        <v>10</v>
      </c>
      <c r="C31">
        <v>120</v>
      </c>
      <c r="D31">
        <v>20</v>
      </c>
      <c r="E31">
        <v>1</v>
      </c>
      <c r="F31">
        <v>1E-4</v>
      </c>
      <c r="G31">
        <f t="shared" si="1"/>
        <v>0.99990000999900008</v>
      </c>
      <c r="H31">
        <v>0.84175857654999997</v>
      </c>
      <c r="I31">
        <v>100</v>
      </c>
      <c r="J31" t="s">
        <v>102</v>
      </c>
      <c r="K31" t="s">
        <v>103</v>
      </c>
    </row>
    <row r="33" spans="1:7" x14ac:dyDescent="0.3">
      <c r="A33" s="9" t="s">
        <v>8</v>
      </c>
      <c r="B33" s="9"/>
      <c r="C33" s="9"/>
      <c r="D33" s="9"/>
      <c r="E33" s="9"/>
      <c r="F33" s="9"/>
      <c r="G33" s="9"/>
    </row>
    <row r="34" spans="1:7" x14ac:dyDescent="0.3">
      <c r="A34" t="s">
        <v>9</v>
      </c>
      <c r="B34" t="s">
        <v>10</v>
      </c>
      <c r="C34" t="s">
        <v>11</v>
      </c>
      <c r="D34" t="s">
        <v>12</v>
      </c>
      <c r="E34" t="s">
        <v>3</v>
      </c>
      <c r="F34" t="s">
        <v>4</v>
      </c>
      <c r="G34" t="s">
        <v>39</v>
      </c>
    </row>
    <row r="35" spans="1:7" x14ac:dyDescent="0.3">
      <c r="A35" t="s">
        <v>27</v>
      </c>
      <c r="B35" t="s">
        <v>107</v>
      </c>
      <c r="C35" t="s">
        <v>119</v>
      </c>
      <c r="D35">
        <v>7</v>
      </c>
      <c r="E35">
        <v>1</v>
      </c>
      <c r="F35">
        <v>0</v>
      </c>
      <c r="G35">
        <v>0.58397231975243369</v>
      </c>
    </row>
    <row r="36" spans="1:7" x14ac:dyDescent="0.3">
      <c r="A36" t="s">
        <v>28</v>
      </c>
      <c r="B36" t="s">
        <v>108</v>
      </c>
      <c r="C36" t="s">
        <v>119</v>
      </c>
      <c r="D36">
        <v>6</v>
      </c>
      <c r="E36">
        <v>1</v>
      </c>
      <c r="F36">
        <v>0</v>
      </c>
      <c r="G36">
        <v>0.12392399908656371</v>
      </c>
    </row>
    <row r="37" spans="1:7" x14ac:dyDescent="0.3">
      <c r="A37" t="s">
        <v>29</v>
      </c>
      <c r="B37" t="s">
        <v>109</v>
      </c>
      <c r="C37" t="s">
        <v>120</v>
      </c>
      <c r="D37">
        <v>7</v>
      </c>
      <c r="E37">
        <v>1</v>
      </c>
      <c r="F37">
        <v>0</v>
      </c>
      <c r="G37">
        <v>0.65384681180161219</v>
      </c>
    </row>
    <row r="38" spans="1:7" x14ac:dyDescent="0.3">
      <c r="A38" t="s">
        <v>30</v>
      </c>
      <c r="B38" t="s">
        <v>110</v>
      </c>
      <c r="C38" t="s">
        <v>120</v>
      </c>
      <c r="D38">
        <v>7</v>
      </c>
      <c r="E38">
        <v>1</v>
      </c>
      <c r="F38">
        <v>0</v>
      </c>
      <c r="G38">
        <v>0.72593849310087122</v>
      </c>
    </row>
    <row r="39" spans="1:7" x14ac:dyDescent="0.3">
      <c r="A39" t="s">
        <v>31</v>
      </c>
      <c r="B39" t="s">
        <v>111</v>
      </c>
      <c r="C39" t="s">
        <v>121</v>
      </c>
      <c r="D39">
        <v>7</v>
      </c>
      <c r="E39">
        <v>1</v>
      </c>
      <c r="F39">
        <v>0</v>
      </c>
      <c r="G39">
        <v>0.32655657189422693</v>
      </c>
    </row>
    <row r="40" spans="1:7" x14ac:dyDescent="0.3">
      <c r="A40" t="s">
        <v>32</v>
      </c>
      <c r="B40" t="s">
        <v>112</v>
      </c>
      <c r="C40" t="s">
        <v>121</v>
      </c>
      <c r="D40">
        <v>6</v>
      </c>
      <c r="E40">
        <v>1</v>
      </c>
      <c r="F40">
        <v>0</v>
      </c>
      <c r="G40">
        <v>0.68536699827703595</v>
      </c>
    </row>
    <row r="41" spans="1:7" x14ac:dyDescent="0.3">
      <c r="A41" t="s">
        <v>33</v>
      </c>
      <c r="B41" t="s">
        <v>113</v>
      </c>
      <c r="C41" t="s">
        <v>122</v>
      </c>
      <c r="D41">
        <v>8</v>
      </c>
      <c r="E41">
        <v>1</v>
      </c>
      <c r="F41">
        <v>0</v>
      </c>
      <c r="G41">
        <v>0.78648242565253534</v>
      </c>
    </row>
    <row r="42" spans="1:7" x14ac:dyDescent="0.3">
      <c r="A42" t="s">
        <v>34</v>
      </c>
      <c r="B42" t="s">
        <v>114</v>
      </c>
      <c r="C42" t="s">
        <v>122</v>
      </c>
      <c r="D42">
        <v>9</v>
      </c>
      <c r="E42">
        <v>1</v>
      </c>
      <c r="F42">
        <v>0</v>
      </c>
      <c r="G42">
        <v>0.99177351395951518</v>
      </c>
    </row>
    <row r="43" spans="1:7" x14ac:dyDescent="0.3">
      <c r="A43" t="s">
        <v>137</v>
      </c>
      <c r="B43" t="s">
        <v>115</v>
      </c>
      <c r="C43" t="s">
        <v>123</v>
      </c>
      <c r="D43">
        <v>6</v>
      </c>
      <c r="E43">
        <v>1</v>
      </c>
      <c r="F43">
        <v>0</v>
      </c>
      <c r="G43">
        <v>0.33902008691994878</v>
      </c>
    </row>
    <row r="44" spans="1:7" x14ac:dyDescent="0.3">
      <c r="A44" t="s">
        <v>138</v>
      </c>
      <c r="B44" t="s">
        <v>116</v>
      </c>
      <c r="C44" t="s">
        <v>123</v>
      </c>
      <c r="D44">
        <v>10</v>
      </c>
      <c r="E44">
        <v>1</v>
      </c>
      <c r="F44">
        <v>0</v>
      </c>
      <c r="G44">
        <v>0.21443282330431812</v>
      </c>
    </row>
    <row r="45" spans="1:7" x14ac:dyDescent="0.3">
      <c r="A45" t="s">
        <v>139</v>
      </c>
      <c r="B45" t="s">
        <v>117</v>
      </c>
      <c r="C45" t="s">
        <v>124</v>
      </c>
      <c r="D45">
        <v>8</v>
      </c>
      <c r="E45">
        <v>1</v>
      </c>
      <c r="F45">
        <v>0</v>
      </c>
      <c r="G45">
        <v>0.93906456448063402</v>
      </c>
    </row>
    <row r="46" spans="1:7" x14ac:dyDescent="0.3">
      <c r="A46" t="s">
        <v>140</v>
      </c>
      <c r="B46" t="s">
        <v>118</v>
      </c>
      <c r="C46" t="s">
        <v>124</v>
      </c>
      <c r="D46">
        <v>6</v>
      </c>
      <c r="E46">
        <v>1</v>
      </c>
      <c r="F46">
        <v>0</v>
      </c>
      <c r="G46">
        <v>0.73611775331292462</v>
      </c>
    </row>
    <row r="47" spans="1:7" x14ac:dyDescent="0.3">
      <c r="A47" t="s">
        <v>141</v>
      </c>
      <c r="B47" t="s">
        <v>119</v>
      </c>
      <c r="C47" t="s">
        <v>125</v>
      </c>
      <c r="D47">
        <v>9</v>
      </c>
      <c r="E47">
        <v>1</v>
      </c>
      <c r="F47">
        <v>0</v>
      </c>
      <c r="G47">
        <v>1</v>
      </c>
    </row>
    <row r="48" spans="1:7" x14ac:dyDescent="0.3">
      <c r="A48" t="s">
        <v>142</v>
      </c>
      <c r="B48" t="s">
        <v>119</v>
      </c>
      <c r="C48" t="s">
        <v>126</v>
      </c>
      <c r="D48">
        <v>6</v>
      </c>
      <c r="E48">
        <v>1</v>
      </c>
      <c r="F48">
        <v>0</v>
      </c>
      <c r="G48">
        <v>1</v>
      </c>
    </row>
    <row r="49" spans="1:7" x14ac:dyDescent="0.3">
      <c r="A49" t="s">
        <v>143</v>
      </c>
      <c r="B49" t="s">
        <v>120</v>
      </c>
      <c r="C49" t="s">
        <v>125</v>
      </c>
      <c r="D49">
        <v>8</v>
      </c>
      <c r="E49">
        <v>1</v>
      </c>
      <c r="F49">
        <v>0</v>
      </c>
      <c r="G49">
        <v>2</v>
      </c>
    </row>
    <row r="50" spans="1:7" x14ac:dyDescent="0.3">
      <c r="A50" t="s">
        <v>144</v>
      </c>
      <c r="B50" t="s">
        <v>120</v>
      </c>
      <c r="C50" t="s">
        <v>126</v>
      </c>
      <c r="D50">
        <v>5</v>
      </c>
      <c r="E50">
        <v>1</v>
      </c>
      <c r="F50">
        <v>0</v>
      </c>
      <c r="G50">
        <v>2</v>
      </c>
    </row>
    <row r="51" spans="1:7" x14ac:dyDescent="0.3">
      <c r="A51" t="s">
        <v>145</v>
      </c>
      <c r="B51" t="s">
        <v>121</v>
      </c>
      <c r="C51" t="s">
        <v>127</v>
      </c>
      <c r="D51">
        <v>6</v>
      </c>
      <c r="E51">
        <v>1</v>
      </c>
      <c r="F51">
        <v>0</v>
      </c>
      <c r="G51">
        <v>2</v>
      </c>
    </row>
    <row r="52" spans="1:7" x14ac:dyDescent="0.3">
      <c r="A52" t="s">
        <v>146</v>
      </c>
      <c r="B52" t="s">
        <v>121</v>
      </c>
      <c r="C52" t="s">
        <v>128</v>
      </c>
      <c r="D52">
        <v>7</v>
      </c>
      <c r="E52">
        <v>1</v>
      </c>
      <c r="F52">
        <v>0</v>
      </c>
      <c r="G52">
        <v>1</v>
      </c>
    </row>
    <row r="53" spans="1:7" x14ac:dyDescent="0.3">
      <c r="A53" t="s">
        <v>147</v>
      </c>
      <c r="B53" t="s">
        <v>122</v>
      </c>
      <c r="C53" t="s">
        <v>127</v>
      </c>
      <c r="D53">
        <v>5</v>
      </c>
      <c r="E53">
        <v>1</v>
      </c>
      <c r="F53">
        <v>0</v>
      </c>
      <c r="G53">
        <v>2</v>
      </c>
    </row>
    <row r="54" spans="1:7" x14ac:dyDescent="0.3">
      <c r="A54" t="s">
        <v>148</v>
      </c>
      <c r="B54" t="s">
        <v>122</v>
      </c>
      <c r="C54" t="s">
        <v>128</v>
      </c>
      <c r="D54">
        <v>8</v>
      </c>
      <c r="E54">
        <v>1</v>
      </c>
      <c r="F54">
        <v>0</v>
      </c>
      <c r="G54">
        <v>1</v>
      </c>
    </row>
    <row r="55" spans="1:7" x14ac:dyDescent="0.3">
      <c r="A55" t="s">
        <v>149</v>
      </c>
      <c r="B55" t="s">
        <v>123</v>
      </c>
      <c r="C55" t="s">
        <v>129</v>
      </c>
      <c r="D55">
        <v>6</v>
      </c>
      <c r="E55">
        <v>1</v>
      </c>
      <c r="F55">
        <v>0</v>
      </c>
      <c r="G55">
        <v>1</v>
      </c>
    </row>
    <row r="56" spans="1:7" x14ac:dyDescent="0.3">
      <c r="A56" t="s">
        <v>150</v>
      </c>
      <c r="B56" t="s">
        <v>123</v>
      </c>
      <c r="C56" t="s">
        <v>130</v>
      </c>
      <c r="D56">
        <v>7</v>
      </c>
      <c r="E56">
        <v>1</v>
      </c>
      <c r="F56">
        <v>0</v>
      </c>
      <c r="G56">
        <v>1</v>
      </c>
    </row>
    <row r="57" spans="1:7" x14ac:dyDescent="0.3">
      <c r="A57" t="s">
        <v>151</v>
      </c>
      <c r="B57" t="s">
        <v>124</v>
      </c>
      <c r="C57" t="s">
        <v>129</v>
      </c>
      <c r="D57">
        <v>5</v>
      </c>
      <c r="E57">
        <v>1</v>
      </c>
      <c r="F57">
        <v>0</v>
      </c>
      <c r="G57">
        <v>2</v>
      </c>
    </row>
    <row r="58" spans="1:7" x14ac:dyDescent="0.3">
      <c r="A58" t="s">
        <v>152</v>
      </c>
      <c r="B58" t="s">
        <v>124</v>
      </c>
      <c r="C58" t="s">
        <v>130</v>
      </c>
      <c r="D58">
        <v>6</v>
      </c>
      <c r="E58">
        <v>1</v>
      </c>
      <c r="F58">
        <v>0</v>
      </c>
      <c r="G58">
        <v>2</v>
      </c>
    </row>
    <row r="59" spans="1:7" x14ac:dyDescent="0.3">
      <c r="A59" t="s">
        <v>153</v>
      </c>
      <c r="B59" t="s">
        <v>125</v>
      </c>
      <c r="C59" t="s">
        <v>131</v>
      </c>
      <c r="D59">
        <v>8</v>
      </c>
      <c r="E59">
        <v>1</v>
      </c>
      <c r="F59">
        <v>0</v>
      </c>
      <c r="G59">
        <v>4</v>
      </c>
    </row>
    <row r="60" spans="1:7" x14ac:dyDescent="0.3">
      <c r="A60" t="s">
        <v>154</v>
      </c>
      <c r="B60" t="s">
        <v>125</v>
      </c>
      <c r="C60" t="s">
        <v>132</v>
      </c>
      <c r="D60">
        <v>8</v>
      </c>
      <c r="E60">
        <v>1</v>
      </c>
      <c r="F60">
        <v>0</v>
      </c>
      <c r="G60">
        <v>9</v>
      </c>
    </row>
    <row r="61" spans="1:7" x14ac:dyDescent="0.3">
      <c r="A61" t="s">
        <v>155</v>
      </c>
      <c r="B61" t="s">
        <v>126</v>
      </c>
      <c r="C61" t="s">
        <v>131</v>
      </c>
      <c r="D61">
        <v>5</v>
      </c>
      <c r="E61">
        <v>1</v>
      </c>
      <c r="F61">
        <v>0</v>
      </c>
      <c r="G61">
        <v>8</v>
      </c>
    </row>
    <row r="62" spans="1:7" x14ac:dyDescent="0.3">
      <c r="A62" t="s">
        <v>156</v>
      </c>
      <c r="B62" t="s">
        <v>126</v>
      </c>
      <c r="C62" t="s">
        <v>132</v>
      </c>
      <c r="D62">
        <v>9</v>
      </c>
      <c r="E62">
        <v>1</v>
      </c>
      <c r="F62">
        <v>0</v>
      </c>
      <c r="G62">
        <v>7</v>
      </c>
    </row>
    <row r="63" spans="1:7" x14ac:dyDescent="0.3">
      <c r="A63" t="s">
        <v>157</v>
      </c>
      <c r="B63" t="s">
        <v>127</v>
      </c>
      <c r="C63" t="s">
        <v>131</v>
      </c>
      <c r="D63">
        <v>6</v>
      </c>
      <c r="E63">
        <v>1</v>
      </c>
      <c r="F63">
        <v>0</v>
      </c>
      <c r="G63">
        <v>5</v>
      </c>
    </row>
    <row r="64" spans="1:7" x14ac:dyDescent="0.3">
      <c r="A64" t="s">
        <v>158</v>
      </c>
      <c r="B64" t="s">
        <v>127</v>
      </c>
      <c r="C64" t="s">
        <v>132</v>
      </c>
      <c r="D64">
        <v>8</v>
      </c>
      <c r="E64">
        <v>1</v>
      </c>
      <c r="F64">
        <v>0</v>
      </c>
      <c r="G64">
        <v>10</v>
      </c>
    </row>
    <row r="65" spans="1:8" x14ac:dyDescent="0.3">
      <c r="A65" t="s">
        <v>159</v>
      </c>
      <c r="B65" t="s">
        <v>128</v>
      </c>
      <c r="C65" t="s">
        <v>131</v>
      </c>
      <c r="D65">
        <v>8</v>
      </c>
      <c r="E65">
        <v>1</v>
      </c>
      <c r="F65">
        <v>0</v>
      </c>
      <c r="G65">
        <v>5</v>
      </c>
    </row>
    <row r="66" spans="1:8" x14ac:dyDescent="0.3">
      <c r="A66" t="s">
        <v>160</v>
      </c>
      <c r="B66" t="s">
        <v>128</v>
      </c>
      <c r="C66" t="s">
        <v>132</v>
      </c>
      <c r="D66">
        <v>9</v>
      </c>
      <c r="E66">
        <v>1</v>
      </c>
      <c r="F66">
        <v>0</v>
      </c>
      <c r="G66">
        <v>7</v>
      </c>
    </row>
    <row r="67" spans="1:8" x14ac:dyDescent="0.3">
      <c r="A67" t="s">
        <v>161</v>
      </c>
      <c r="B67" t="s">
        <v>129</v>
      </c>
      <c r="C67" t="s">
        <v>131</v>
      </c>
      <c r="D67">
        <v>10</v>
      </c>
      <c r="E67">
        <v>1</v>
      </c>
      <c r="F67">
        <v>0</v>
      </c>
      <c r="G67">
        <v>9</v>
      </c>
    </row>
    <row r="68" spans="1:8" x14ac:dyDescent="0.3">
      <c r="A68" t="s">
        <v>162</v>
      </c>
      <c r="B68" t="s">
        <v>129</v>
      </c>
      <c r="C68" t="s">
        <v>132</v>
      </c>
      <c r="D68">
        <v>6</v>
      </c>
      <c r="E68">
        <v>1</v>
      </c>
      <c r="F68">
        <v>0</v>
      </c>
      <c r="G68">
        <v>5</v>
      </c>
    </row>
    <row r="69" spans="1:8" x14ac:dyDescent="0.3">
      <c r="A69" t="s">
        <v>163</v>
      </c>
      <c r="B69" t="s">
        <v>130</v>
      </c>
      <c r="C69" t="s">
        <v>131</v>
      </c>
      <c r="D69">
        <v>7</v>
      </c>
      <c r="E69">
        <v>1</v>
      </c>
      <c r="F69">
        <v>0</v>
      </c>
      <c r="G69">
        <v>5</v>
      </c>
    </row>
    <row r="70" spans="1:8" x14ac:dyDescent="0.3">
      <c r="A70" t="s">
        <v>164</v>
      </c>
      <c r="B70" t="s">
        <v>130</v>
      </c>
      <c r="C70" t="s">
        <v>132</v>
      </c>
      <c r="D70">
        <v>9</v>
      </c>
      <c r="E70">
        <v>1</v>
      </c>
      <c r="F70">
        <v>0</v>
      </c>
      <c r="G70">
        <v>8</v>
      </c>
    </row>
    <row r="72" spans="1:8" x14ac:dyDescent="0.3">
      <c r="A72" s="9" t="s">
        <v>264</v>
      </c>
      <c r="B72" s="9"/>
      <c r="C72" s="9"/>
      <c r="D72" s="9"/>
      <c r="E72" s="9"/>
      <c r="F72" s="9"/>
      <c r="G72" s="9"/>
      <c r="H72" s="9"/>
    </row>
    <row r="73" spans="1:8" x14ac:dyDescent="0.3">
      <c r="A73" t="s">
        <v>14</v>
      </c>
      <c r="B73" t="s">
        <v>15</v>
      </c>
      <c r="C73" t="s">
        <v>16</v>
      </c>
      <c r="D73" t="s">
        <v>75</v>
      </c>
      <c r="E73" t="s">
        <v>3</v>
      </c>
      <c r="F73" t="s">
        <v>4</v>
      </c>
      <c r="G73" t="s">
        <v>40</v>
      </c>
      <c r="H73" t="s">
        <v>172</v>
      </c>
    </row>
    <row r="74" spans="1:8" x14ac:dyDescent="0.3">
      <c r="A74" t="s">
        <v>17</v>
      </c>
      <c r="B74">
        <v>1</v>
      </c>
      <c r="C74">
        <v>2</v>
      </c>
      <c r="D74">
        <v>32</v>
      </c>
      <c r="E74">
        <v>18000</v>
      </c>
      <c r="F74">
        <v>10</v>
      </c>
      <c r="G74">
        <v>1</v>
      </c>
      <c r="H74">
        <v>0</v>
      </c>
    </row>
    <row r="75" spans="1:8" x14ac:dyDescent="0.3">
      <c r="A75" t="s">
        <v>18</v>
      </c>
      <c r="B75">
        <v>1</v>
      </c>
      <c r="C75">
        <v>2</v>
      </c>
      <c r="D75">
        <v>48</v>
      </c>
      <c r="E75">
        <v>6000</v>
      </c>
      <c r="F75">
        <v>9</v>
      </c>
      <c r="G75">
        <v>1</v>
      </c>
      <c r="H75">
        <v>0</v>
      </c>
    </row>
    <row r="76" spans="1:8" x14ac:dyDescent="0.3">
      <c r="A76" t="s">
        <v>19</v>
      </c>
      <c r="B76">
        <v>1</v>
      </c>
      <c r="C76">
        <v>2</v>
      </c>
      <c r="D76">
        <v>48</v>
      </c>
      <c r="E76">
        <v>6000</v>
      </c>
      <c r="F76">
        <v>9</v>
      </c>
      <c r="G76">
        <v>1</v>
      </c>
      <c r="H76">
        <v>0</v>
      </c>
    </row>
    <row r="77" spans="1:8" x14ac:dyDescent="0.3">
      <c r="A77" t="s">
        <v>20</v>
      </c>
      <c r="B77">
        <v>1</v>
      </c>
      <c r="C77">
        <v>4</v>
      </c>
      <c r="D77">
        <v>16</v>
      </c>
      <c r="E77">
        <v>14000</v>
      </c>
      <c r="F77">
        <v>5</v>
      </c>
      <c r="G77">
        <v>1</v>
      </c>
      <c r="H77">
        <v>0</v>
      </c>
    </row>
    <row r="78" spans="1:8" x14ac:dyDescent="0.3">
      <c r="A78" t="s">
        <v>21</v>
      </c>
      <c r="B78">
        <v>4</v>
      </c>
      <c r="C78">
        <v>2</v>
      </c>
      <c r="D78">
        <v>128</v>
      </c>
      <c r="E78">
        <v>13000</v>
      </c>
      <c r="F78">
        <v>8</v>
      </c>
      <c r="G78">
        <v>1</v>
      </c>
      <c r="H78">
        <v>0</v>
      </c>
    </row>
    <row r="79" spans="1:8" x14ac:dyDescent="0.3">
      <c r="A79" t="s">
        <v>22</v>
      </c>
      <c r="B79">
        <v>4</v>
      </c>
      <c r="C79">
        <v>2</v>
      </c>
      <c r="D79">
        <v>128</v>
      </c>
      <c r="E79">
        <v>13000</v>
      </c>
      <c r="F79">
        <v>8</v>
      </c>
      <c r="G79">
        <v>1</v>
      </c>
      <c r="H79">
        <v>0</v>
      </c>
    </row>
    <row r="80" spans="1:8" x14ac:dyDescent="0.3">
      <c r="A80" t="s">
        <v>514</v>
      </c>
      <c r="B80">
        <v>3</v>
      </c>
      <c r="C80">
        <v>4</v>
      </c>
      <c r="D80">
        <v>64</v>
      </c>
      <c r="E80">
        <v>19000</v>
      </c>
      <c r="F80">
        <v>5</v>
      </c>
      <c r="G80">
        <v>1</v>
      </c>
      <c r="H80">
        <v>0</v>
      </c>
    </row>
    <row r="81" spans="1:8" x14ac:dyDescent="0.3">
      <c r="A81" t="s">
        <v>515</v>
      </c>
      <c r="B81">
        <v>3</v>
      </c>
      <c r="C81">
        <v>2</v>
      </c>
      <c r="D81">
        <v>32</v>
      </c>
      <c r="E81">
        <v>12000</v>
      </c>
      <c r="F81">
        <v>5</v>
      </c>
      <c r="G81">
        <v>1</v>
      </c>
      <c r="H81">
        <v>0</v>
      </c>
    </row>
    <row r="83" spans="1:8" x14ac:dyDescent="0.3">
      <c r="A83" s="9" t="s">
        <v>264</v>
      </c>
      <c r="B83" s="9"/>
      <c r="C83" s="9"/>
      <c r="D83" s="9"/>
      <c r="E83" s="9"/>
    </row>
    <row r="84" spans="1:8" x14ac:dyDescent="0.3">
      <c r="A84" t="s">
        <v>23</v>
      </c>
      <c r="B84" t="s">
        <v>24</v>
      </c>
      <c r="C84" t="s">
        <v>25</v>
      </c>
      <c r="D84" t="s">
        <v>172</v>
      </c>
      <c r="E84" t="s">
        <v>26</v>
      </c>
    </row>
    <row r="85" spans="1:8" x14ac:dyDescent="0.3">
      <c r="A85" t="s">
        <v>273</v>
      </c>
      <c r="B85" t="s">
        <v>17</v>
      </c>
      <c r="C85" t="s">
        <v>18</v>
      </c>
      <c r="D85">
        <v>0</v>
      </c>
      <c r="E85">
        <v>0.54927752196008028</v>
      </c>
    </row>
    <row r="86" spans="1:8" x14ac:dyDescent="0.3">
      <c r="A86" t="s">
        <v>274</v>
      </c>
      <c r="B86" t="s">
        <v>18</v>
      </c>
      <c r="C86" t="s">
        <v>19</v>
      </c>
      <c r="D86">
        <v>0</v>
      </c>
      <c r="E86">
        <v>0.94454306530125098</v>
      </c>
    </row>
    <row r="87" spans="1:8" x14ac:dyDescent="0.3">
      <c r="A87" t="s">
        <v>300</v>
      </c>
      <c r="B87" t="s">
        <v>18</v>
      </c>
      <c r="C87" t="s">
        <v>20</v>
      </c>
      <c r="D87">
        <v>0</v>
      </c>
      <c r="E87">
        <v>0.1341058840908288</v>
      </c>
    </row>
    <row r="88" spans="1:8" x14ac:dyDescent="0.3">
      <c r="A88" t="s">
        <v>301</v>
      </c>
      <c r="B88" t="s">
        <v>19</v>
      </c>
      <c r="C88" t="s">
        <v>21</v>
      </c>
      <c r="D88">
        <v>0</v>
      </c>
      <c r="E88">
        <v>0.8543969727159717</v>
      </c>
    </row>
    <row r="89" spans="1:8" x14ac:dyDescent="0.3">
      <c r="A89" t="s">
        <v>302</v>
      </c>
      <c r="B89" t="s">
        <v>20</v>
      </c>
      <c r="C89" t="s">
        <v>22</v>
      </c>
      <c r="D89">
        <v>0</v>
      </c>
      <c r="E89">
        <v>0.22627154879599487</v>
      </c>
    </row>
    <row r="90" spans="1:8" x14ac:dyDescent="0.3">
      <c r="A90" t="s">
        <v>516</v>
      </c>
      <c r="B90" t="s">
        <v>21</v>
      </c>
      <c r="C90" t="s">
        <v>514</v>
      </c>
      <c r="D90">
        <v>0</v>
      </c>
      <c r="E90">
        <v>0.26526193597147596</v>
      </c>
    </row>
    <row r="91" spans="1:8" x14ac:dyDescent="0.3">
      <c r="A91" t="s">
        <v>517</v>
      </c>
      <c r="B91" t="s">
        <v>22</v>
      </c>
      <c r="C91" t="s">
        <v>514</v>
      </c>
      <c r="D91">
        <v>0</v>
      </c>
      <c r="E91">
        <v>0.93624754627989182</v>
      </c>
    </row>
    <row r="92" spans="1:8" x14ac:dyDescent="0.3">
      <c r="A92" t="s">
        <v>518</v>
      </c>
      <c r="B92" t="s">
        <v>514</v>
      </c>
      <c r="C92" t="s">
        <v>515</v>
      </c>
      <c r="D92">
        <v>0</v>
      </c>
      <c r="E92">
        <v>0.93624754627989182</v>
      </c>
    </row>
  </sheetData>
  <mergeCells count="5">
    <mergeCell ref="A16:H16"/>
    <mergeCell ref="A33:G33"/>
    <mergeCell ref="A72:H72"/>
    <mergeCell ref="A83:E83"/>
    <mergeCell ref="A1:K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9E7E3-AD96-496E-8F2F-C52589961143}">
  <dimension ref="A1:N20"/>
  <sheetViews>
    <sheetView topLeftCell="I16" workbookViewId="0">
      <selection activeCell="L14" sqref="L14"/>
    </sheetView>
  </sheetViews>
  <sheetFormatPr defaultRowHeight="14.4" x14ac:dyDescent="0.3"/>
  <cols>
    <col min="1" max="1" width="44.33203125" bestFit="1" customWidth="1"/>
    <col min="2" max="2" width="44.33203125" customWidth="1"/>
    <col min="3" max="3" width="41.21875" bestFit="1" customWidth="1"/>
    <col min="4" max="4" width="42.33203125" bestFit="1" customWidth="1"/>
    <col min="5" max="5" width="42.33203125" customWidth="1"/>
    <col min="6" max="6" width="43.33203125" bestFit="1" customWidth="1"/>
    <col min="7" max="7" width="44.33203125" bestFit="1" customWidth="1"/>
    <col min="8" max="8" width="44.33203125" customWidth="1"/>
    <col min="9" max="9" width="44.33203125" bestFit="1" customWidth="1"/>
    <col min="11" max="11" width="11.5546875" bestFit="1" customWidth="1"/>
    <col min="12" max="12" width="15.88671875" bestFit="1" customWidth="1"/>
    <col min="13" max="13" width="16.44140625" customWidth="1"/>
    <col min="14" max="14" width="16.44140625" bestFit="1" customWidth="1"/>
  </cols>
  <sheetData>
    <row r="1" spans="1:14" x14ac:dyDescent="0.3">
      <c r="A1" s="9" t="s">
        <v>252</v>
      </c>
      <c r="B1" s="9"/>
      <c r="C1" s="9"/>
      <c r="D1" s="9" t="s">
        <v>253</v>
      </c>
      <c r="E1" s="9"/>
      <c r="F1" s="9"/>
      <c r="G1" s="9" t="s">
        <v>264</v>
      </c>
      <c r="H1" s="9"/>
      <c r="I1" s="9"/>
      <c r="L1" t="s">
        <v>520</v>
      </c>
      <c r="M1" t="s">
        <v>522</v>
      </c>
      <c r="N1" t="s">
        <v>521</v>
      </c>
    </row>
    <row r="2" spans="1:14" x14ac:dyDescent="0.3">
      <c r="A2" t="s">
        <v>520</v>
      </c>
      <c r="B2" t="s">
        <v>522</v>
      </c>
      <c r="C2" t="s">
        <v>521</v>
      </c>
      <c r="D2" t="s">
        <v>520</v>
      </c>
      <c r="E2" t="s">
        <v>522</v>
      </c>
      <c r="F2" t="s">
        <v>521</v>
      </c>
      <c r="G2" t="s">
        <v>520</v>
      </c>
      <c r="H2" t="s">
        <v>522</v>
      </c>
      <c r="I2" t="s">
        <v>521</v>
      </c>
      <c r="K2" t="s">
        <v>671</v>
      </c>
      <c r="L2">
        <f>_xlfn.NUMBERVALUE(SUBSTITUTE(A3,"Availability: ",""))</f>
        <v>0.99596470256133296</v>
      </c>
      <c r="M2">
        <f t="shared" ref="M2:N2" si="0">_xlfn.NUMBERVALUE(SUBSTITUTE(B3,"Availability: ",""))</f>
        <v>0.99040583727006604</v>
      </c>
      <c r="N2">
        <f t="shared" si="0"/>
        <v>0.95652887251875895</v>
      </c>
    </row>
    <row r="3" spans="1:14" x14ac:dyDescent="0.3">
      <c r="A3" t="s">
        <v>616</v>
      </c>
      <c r="B3" t="s">
        <v>588</v>
      </c>
      <c r="C3" t="s">
        <v>590</v>
      </c>
      <c r="D3" t="s">
        <v>610</v>
      </c>
      <c r="E3" t="s">
        <v>604</v>
      </c>
      <c r="F3" t="s">
        <v>599</v>
      </c>
      <c r="G3" t="s">
        <v>621</v>
      </c>
      <c r="H3" t="s">
        <v>632</v>
      </c>
      <c r="I3" t="s">
        <v>627</v>
      </c>
      <c r="K3" t="s">
        <v>672</v>
      </c>
      <c r="L3">
        <f>_xlfn.NUMBERVALUE(SUBSTITUTE(D3,"Availability: ",""))</f>
        <v>0.99371204466419805</v>
      </c>
      <c r="M3">
        <f t="shared" ref="M3:N3" si="1">_xlfn.NUMBERVALUE(SUBSTITUTE(E3,"Availability: ",""))</f>
        <v>0.98540422548793105</v>
      </c>
      <c r="N3">
        <f t="shared" si="1"/>
        <v>0.93481294963352002</v>
      </c>
    </row>
    <row r="4" spans="1:14" x14ac:dyDescent="0.3">
      <c r="A4" t="s">
        <v>587</v>
      </c>
      <c r="B4" t="s">
        <v>594</v>
      </c>
      <c r="C4" t="s">
        <v>519</v>
      </c>
      <c r="D4" t="s">
        <v>611</v>
      </c>
      <c r="E4" t="s">
        <v>605</v>
      </c>
      <c r="F4" t="s">
        <v>269</v>
      </c>
      <c r="G4" t="s">
        <v>622</v>
      </c>
      <c r="H4" t="s">
        <v>633</v>
      </c>
      <c r="I4" t="s">
        <v>523</v>
      </c>
      <c r="K4" t="s">
        <v>673</v>
      </c>
      <c r="L4">
        <f>_xlfn.NUMBERVALUE(SUBSTITUTE(G3,"Availability: ",""))</f>
        <v>0.99240917016067798</v>
      </c>
      <c r="M4">
        <f t="shared" ref="M4:N4" si="2">_xlfn.NUMBERVALUE(SUBSTITUTE(H3,"Availability: ",""))</f>
        <v>0.95982183871330196</v>
      </c>
      <c r="N4">
        <f t="shared" si="2"/>
        <v>0.92259200047163903</v>
      </c>
    </row>
    <row r="5" spans="1:14" x14ac:dyDescent="0.3">
      <c r="A5" t="s">
        <v>617</v>
      </c>
      <c r="B5" t="s">
        <v>595</v>
      </c>
      <c r="C5" t="s">
        <v>591</v>
      </c>
      <c r="D5" t="s">
        <v>612</v>
      </c>
      <c r="E5" t="s">
        <v>606</v>
      </c>
      <c r="F5" t="s">
        <v>600</v>
      </c>
      <c r="G5" t="s">
        <v>623</v>
      </c>
      <c r="H5" t="s">
        <v>634</v>
      </c>
      <c r="I5" t="s">
        <v>628</v>
      </c>
    </row>
    <row r="6" spans="1:14" x14ac:dyDescent="0.3">
      <c r="A6" t="s">
        <v>618</v>
      </c>
      <c r="B6" t="s">
        <v>589</v>
      </c>
      <c r="C6" t="s">
        <v>592</v>
      </c>
      <c r="D6" t="s">
        <v>613</v>
      </c>
      <c r="E6" t="s">
        <v>607</v>
      </c>
      <c r="F6" t="s">
        <v>601</v>
      </c>
      <c r="G6" t="s">
        <v>624</v>
      </c>
      <c r="H6" t="s">
        <v>635</v>
      </c>
      <c r="I6" t="s">
        <v>629</v>
      </c>
    </row>
    <row r="7" spans="1:14" x14ac:dyDescent="0.3">
      <c r="A7" t="s">
        <v>619</v>
      </c>
      <c r="B7" t="s">
        <v>596</v>
      </c>
      <c r="C7" t="s">
        <v>593</v>
      </c>
      <c r="D7" t="s">
        <v>614</v>
      </c>
      <c r="E7" t="s">
        <v>608</v>
      </c>
      <c r="F7" t="s">
        <v>602</v>
      </c>
      <c r="G7" t="s">
        <v>625</v>
      </c>
      <c r="H7" t="s">
        <v>636</v>
      </c>
      <c r="I7" t="s">
        <v>630</v>
      </c>
    </row>
    <row r="8" spans="1:14" x14ac:dyDescent="0.3">
      <c r="A8" t="s">
        <v>268</v>
      </c>
      <c r="B8" t="s">
        <v>268</v>
      </c>
      <c r="C8" t="s">
        <v>268</v>
      </c>
      <c r="D8" t="s">
        <v>268</v>
      </c>
      <c r="E8" t="s">
        <v>268</v>
      </c>
      <c r="F8" t="s">
        <v>268</v>
      </c>
      <c r="G8" t="s">
        <v>268</v>
      </c>
      <c r="H8" t="s">
        <v>268</v>
      </c>
      <c r="I8" t="s">
        <v>268</v>
      </c>
    </row>
    <row r="9" spans="1:14" x14ac:dyDescent="0.3">
      <c r="A9" t="s">
        <v>620</v>
      </c>
      <c r="B9" t="s">
        <v>597</v>
      </c>
      <c r="C9" t="s">
        <v>598</v>
      </c>
      <c r="D9" t="s">
        <v>615</v>
      </c>
      <c r="E9" t="s">
        <v>609</v>
      </c>
      <c r="F9" t="s">
        <v>603</v>
      </c>
      <c r="G9" t="s">
        <v>626</v>
      </c>
      <c r="H9" t="s">
        <v>637</v>
      </c>
      <c r="I9" t="s">
        <v>631</v>
      </c>
    </row>
    <row r="17" spans="11:14" x14ac:dyDescent="0.3">
      <c r="L17" t="s">
        <v>520</v>
      </c>
      <c r="M17" t="s">
        <v>522</v>
      </c>
      <c r="N17" t="s">
        <v>521</v>
      </c>
    </row>
    <row r="18" spans="11:14" x14ac:dyDescent="0.3">
      <c r="K18" t="s">
        <v>671</v>
      </c>
      <c r="L18">
        <f>_xlfn.NUMBERVALUE(SUBSTITUTE(A5,"Carbon Footprint: ",""))</f>
        <v>4483.0658856092004</v>
      </c>
      <c r="M18">
        <f t="shared" ref="M18:N18" si="3">_xlfn.NUMBERVALUE(SUBSTITUTE(B5,"Carbon Footprint: ",""))</f>
        <v>3593.29956041285</v>
      </c>
      <c r="N18">
        <f t="shared" si="3"/>
        <v>2765.0841244028402</v>
      </c>
    </row>
    <row r="19" spans="11:14" x14ac:dyDescent="0.3">
      <c r="K19" t="s">
        <v>672</v>
      </c>
      <c r="L19">
        <f>_xlfn.NUMBERVALUE(SUBSTITUTE(D5,"Carbon Footprint: ",""))</f>
        <v>4615.8533010599704</v>
      </c>
      <c r="M19">
        <f t="shared" ref="M19:N19" si="4">_xlfn.NUMBERVALUE(SUBSTITUTE(E5,"Carbon Footprint: ",""))</f>
        <v>4141.0771800500997</v>
      </c>
      <c r="N19">
        <f t="shared" si="4"/>
        <v>3293.44861746881</v>
      </c>
    </row>
    <row r="20" spans="11:14" x14ac:dyDescent="0.3">
      <c r="K20" t="s">
        <v>673</v>
      </c>
      <c r="L20">
        <f>_xlfn.NUMBERVALUE(SUBSTITUTE(G5,"Carbon Footprint: ",""))</f>
        <v>10334.4804839484</v>
      </c>
      <c r="M20">
        <f t="shared" ref="M20:N20" si="5">_xlfn.NUMBERVALUE(SUBSTITUTE(H5,"Carbon Footprint: ",""))</f>
        <v>8306.4792415870797</v>
      </c>
      <c r="N20">
        <f t="shared" si="5"/>
        <v>7036.9075424449102</v>
      </c>
    </row>
  </sheetData>
  <mergeCells count="3">
    <mergeCell ref="G1:I1"/>
    <mergeCell ref="A1:C1"/>
    <mergeCell ref="D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B1AC-0B1B-4D2B-9913-292BE37A6BA7}">
  <dimension ref="A1:L10"/>
  <sheetViews>
    <sheetView topLeftCell="E1" zoomScaleNormal="100" workbookViewId="0">
      <selection activeCell="R21" sqref="R21"/>
    </sheetView>
  </sheetViews>
  <sheetFormatPr defaultRowHeight="14.4" x14ac:dyDescent="0.3"/>
  <cols>
    <col min="1" max="2" width="44.33203125" bestFit="1" customWidth="1"/>
    <col min="3" max="3" width="43.33203125" bestFit="1" customWidth="1"/>
    <col min="4" max="5" width="44.33203125" bestFit="1" customWidth="1"/>
    <col min="6" max="6" width="14.21875" customWidth="1"/>
    <col min="7" max="7" width="14.5546875" bestFit="1" customWidth="1"/>
    <col min="8" max="8" width="12" bestFit="1" customWidth="1"/>
  </cols>
  <sheetData>
    <row r="1" spans="1:12" x14ac:dyDescent="0.3">
      <c r="A1">
        <v>0.1</v>
      </c>
      <c r="B1">
        <v>0.3</v>
      </c>
      <c r="C1">
        <v>0.5</v>
      </c>
      <c r="D1">
        <v>0.7</v>
      </c>
      <c r="E1">
        <v>0.9</v>
      </c>
      <c r="H1">
        <v>0.1</v>
      </c>
      <c r="I1">
        <v>0.3</v>
      </c>
      <c r="J1">
        <v>0.5</v>
      </c>
      <c r="K1">
        <v>0.7</v>
      </c>
      <c r="L1">
        <v>0.9</v>
      </c>
    </row>
    <row r="2" spans="1:12" x14ac:dyDescent="0.3">
      <c r="A2" t="s">
        <v>674</v>
      </c>
      <c r="B2" t="s">
        <v>679</v>
      </c>
      <c r="C2" t="s">
        <v>679</v>
      </c>
      <c r="D2" t="s">
        <v>679</v>
      </c>
      <c r="E2" t="s">
        <v>616</v>
      </c>
      <c r="G2" t="s">
        <v>35</v>
      </c>
      <c r="H2">
        <f>A9</f>
        <v>0.98158043872013501</v>
      </c>
      <c r="I2">
        <f t="shared" ref="I2:L3" si="0">B9</f>
        <v>0.98823421194365602</v>
      </c>
      <c r="J2">
        <f t="shared" si="0"/>
        <v>0.98823421194365602</v>
      </c>
      <c r="K2">
        <f t="shared" si="0"/>
        <v>0.98823421194365602</v>
      </c>
      <c r="L2">
        <f t="shared" si="0"/>
        <v>0.99596470256133296</v>
      </c>
    </row>
    <row r="3" spans="1:12" x14ac:dyDescent="0.3">
      <c r="A3" t="s">
        <v>519</v>
      </c>
      <c r="B3" t="s">
        <v>680</v>
      </c>
      <c r="C3" t="s">
        <v>680</v>
      </c>
      <c r="D3" t="s">
        <v>680</v>
      </c>
      <c r="E3" t="s">
        <v>587</v>
      </c>
      <c r="G3" t="s">
        <v>209</v>
      </c>
      <c r="H3">
        <f>A10</f>
        <v>2853.7296059752198</v>
      </c>
      <c r="I3">
        <f t="shared" si="0"/>
        <v>8892.1475420019597</v>
      </c>
      <c r="J3">
        <f t="shared" si="0"/>
        <v>8892.1475420019597</v>
      </c>
      <c r="K3">
        <f t="shared" si="0"/>
        <v>8892.1475420019597</v>
      </c>
      <c r="L3">
        <f t="shared" si="0"/>
        <v>11038.2608004923</v>
      </c>
    </row>
    <row r="4" spans="1:12" x14ac:dyDescent="0.3">
      <c r="A4" t="s">
        <v>675</v>
      </c>
      <c r="B4" t="s">
        <v>681</v>
      </c>
      <c r="C4" t="s">
        <v>681</v>
      </c>
      <c r="D4" t="s">
        <v>681</v>
      </c>
      <c r="E4" t="s">
        <v>687</v>
      </c>
    </row>
    <row r="5" spans="1:12" x14ac:dyDescent="0.3">
      <c r="A5" t="s">
        <v>676</v>
      </c>
      <c r="B5" t="s">
        <v>682</v>
      </c>
      <c r="C5" t="s">
        <v>682</v>
      </c>
      <c r="D5" t="s">
        <v>682</v>
      </c>
      <c r="E5" t="s">
        <v>618</v>
      </c>
    </row>
    <row r="6" spans="1:12" x14ac:dyDescent="0.3">
      <c r="A6" t="s">
        <v>677</v>
      </c>
      <c r="B6" t="s">
        <v>683</v>
      </c>
      <c r="C6" t="s">
        <v>683</v>
      </c>
      <c r="D6" t="s">
        <v>683</v>
      </c>
      <c r="E6" t="s">
        <v>688</v>
      </c>
    </row>
    <row r="7" spans="1:12" x14ac:dyDescent="0.3">
      <c r="A7" t="s">
        <v>268</v>
      </c>
      <c r="B7" t="s">
        <v>268</v>
      </c>
      <c r="C7" t="s">
        <v>268</v>
      </c>
      <c r="D7" t="s">
        <v>268</v>
      </c>
      <c r="E7" t="s">
        <v>268</v>
      </c>
    </row>
    <row r="8" spans="1:12" x14ac:dyDescent="0.3">
      <c r="A8" t="s">
        <v>678</v>
      </c>
      <c r="B8" t="s">
        <v>684</v>
      </c>
      <c r="C8" t="s">
        <v>685</v>
      </c>
      <c r="D8" t="s">
        <v>686</v>
      </c>
      <c r="E8" t="s">
        <v>689</v>
      </c>
    </row>
    <row r="9" spans="1:12" x14ac:dyDescent="0.3">
      <c r="A9">
        <f>_xlfn.NUMBERVALUE(SUBSTITUTE(A2,"Availability: ",""))</f>
        <v>0.98158043872013501</v>
      </c>
      <c r="B9">
        <f t="shared" ref="B9:E9" si="1">_xlfn.NUMBERVALUE(SUBSTITUTE(B2,"Availability: ",""))</f>
        <v>0.98823421194365602</v>
      </c>
      <c r="C9">
        <f t="shared" si="1"/>
        <v>0.98823421194365602</v>
      </c>
      <c r="D9">
        <f t="shared" si="1"/>
        <v>0.98823421194365602</v>
      </c>
      <c r="E9">
        <f t="shared" si="1"/>
        <v>0.99596470256133296</v>
      </c>
    </row>
    <row r="10" spans="1:12" x14ac:dyDescent="0.3">
      <c r="A10">
        <f>_xlfn.NUMBERVALUE(SUBSTITUTE(A4,"Carbon Footprint: ",""))</f>
        <v>2853.7296059752198</v>
      </c>
      <c r="B10">
        <f t="shared" ref="B10:E10" si="2">_xlfn.NUMBERVALUE(SUBSTITUTE(B4,"Carbon Footprint: ",""))</f>
        <v>8892.1475420019597</v>
      </c>
      <c r="C10">
        <f t="shared" si="2"/>
        <v>8892.1475420019597</v>
      </c>
      <c r="D10">
        <f t="shared" si="2"/>
        <v>8892.1475420019597</v>
      </c>
      <c r="E10">
        <f t="shared" si="2"/>
        <v>11038.2608004923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8A8D-1D8F-4C6B-89E5-EC2DCB2E9A4F}">
  <dimension ref="A1:L30"/>
  <sheetViews>
    <sheetView topLeftCell="E13" zoomScaleNormal="100" workbookViewId="0">
      <selection activeCell="C22" sqref="C22:C28"/>
    </sheetView>
  </sheetViews>
  <sheetFormatPr defaultRowHeight="14.4" x14ac:dyDescent="0.3"/>
  <cols>
    <col min="1" max="2" width="44.33203125" bestFit="1" customWidth="1"/>
    <col min="3" max="3" width="43.33203125" bestFit="1" customWidth="1"/>
    <col min="4" max="5" width="44.33203125" bestFit="1" customWidth="1"/>
    <col min="6" max="6" width="14.21875" customWidth="1"/>
    <col min="7" max="7" width="14.5546875" bestFit="1" customWidth="1"/>
    <col min="8" max="8" width="12" bestFit="1" customWidth="1"/>
  </cols>
  <sheetData>
    <row r="1" spans="1:12" x14ac:dyDescent="0.3">
      <c r="A1">
        <v>0.1</v>
      </c>
      <c r="B1">
        <v>0.3</v>
      </c>
      <c r="C1">
        <v>0.5</v>
      </c>
      <c r="D1">
        <v>0.7</v>
      </c>
      <c r="E1">
        <v>0.9</v>
      </c>
      <c r="H1">
        <v>0.1</v>
      </c>
      <c r="I1">
        <v>0.3</v>
      </c>
      <c r="J1">
        <v>0.5</v>
      </c>
      <c r="K1">
        <v>0.7</v>
      </c>
      <c r="L1">
        <v>0.9</v>
      </c>
    </row>
    <row r="2" spans="1:12" x14ac:dyDescent="0.3">
      <c r="A2" t="s">
        <v>524</v>
      </c>
      <c r="B2" t="s">
        <v>574</v>
      </c>
      <c r="C2" t="s">
        <v>531</v>
      </c>
      <c r="D2" t="s">
        <v>538</v>
      </c>
      <c r="E2" t="s">
        <v>578</v>
      </c>
      <c r="G2" t="s">
        <v>35</v>
      </c>
      <c r="H2">
        <f>A9</f>
        <v>0.99998408220869806</v>
      </c>
      <c r="I2">
        <f t="shared" ref="I2:L2" si="0">B9</f>
        <v>0.99998664453987696</v>
      </c>
      <c r="J2">
        <f t="shared" si="0"/>
        <v>0.99998685395642595</v>
      </c>
      <c r="K2">
        <f t="shared" si="0"/>
        <v>0.99998994048228496</v>
      </c>
      <c r="L2">
        <f t="shared" si="0"/>
        <v>0.99999292303687104</v>
      </c>
    </row>
    <row r="3" spans="1:12" x14ac:dyDescent="0.3">
      <c r="A3" t="s">
        <v>525</v>
      </c>
      <c r="B3" t="s">
        <v>532</v>
      </c>
      <c r="C3" t="s">
        <v>532</v>
      </c>
      <c r="D3" t="s">
        <v>539</v>
      </c>
      <c r="E3" t="s">
        <v>579</v>
      </c>
      <c r="G3" t="s">
        <v>209</v>
      </c>
      <c r="H3">
        <f>A10</f>
        <v>15005.3286786763</v>
      </c>
      <c r="I3">
        <f t="shared" ref="I3:L3" si="1">B10</f>
        <v>19867.045630637</v>
      </c>
      <c r="J3">
        <f t="shared" si="1"/>
        <v>19912.079714482399</v>
      </c>
      <c r="K3">
        <f t="shared" si="1"/>
        <v>23460.407774106799</v>
      </c>
      <c r="L3">
        <f t="shared" si="1"/>
        <v>27432.929546401501</v>
      </c>
    </row>
    <row r="4" spans="1:12" x14ac:dyDescent="0.3">
      <c r="A4" t="s">
        <v>526</v>
      </c>
      <c r="B4" t="s">
        <v>575</v>
      </c>
      <c r="C4" t="s">
        <v>533</v>
      </c>
      <c r="D4" t="s">
        <v>540</v>
      </c>
      <c r="E4" t="s">
        <v>580</v>
      </c>
      <c r="G4" t="s">
        <v>35</v>
      </c>
      <c r="H4">
        <f>A19</f>
        <v>0.99998408220869806</v>
      </c>
      <c r="I4">
        <f t="shared" ref="I4:K4" si="2">B19</f>
        <v>0.99998937509449204</v>
      </c>
      <c r="J4">
        <f t="shared" si="2"/>
        <v>0.99999410736791206</v>
      </c>
      <c r="K4">
        <f t="shared" si="2"/>
        <v>0.99999691047691497</v>
      </c>
      <c r="L4">
        <f>E19</f>
        <v>0.99999996379548195</v>
      </c>
    </row>
    <row r="5" spans="1:12" x14ac:dyDescent="0.3">
      <c r="A5" t="s">
        <v>527</v>
      </c>
      <c r="B5" t="s">
        <v>576</v>
      </c>
      <c r="C5" t="s">
        <v>534</v>
      </c>
      <c r="D5" t="s">
        <v>541</v>
      </c>
      <c r="E5" t="s">
        <v>581</v>
      </c>
      <c r="G5" t="s">
        <v>209</v>
      </c>
      <c r="H5">
        <f>A20</f>
        <v>15005.3286786763</v>
      </c>
      <c r="I5">
        <f t="shared" ref="I5:L5" si="3">B20</f>
        <v>23507.4059612975</v>
      </c>
      <c r="J5">
        <f t="shared" si="3"/>
        <v>27071.815117061498</v>
      </c>
      <c r="K5">
        <f t="shared" si="3"/>
        <v>27160.7609399836</v>
      </c>
      <c r="L5">
        <f t="shared" si="3"/>
        <v>27370.621875099801</v>
      </c>
    </row>
    <row r="6" spans="1:12" x14ac:dyDescent="0.3">
      <c r="A6" t="s">
        <v>528</v>
      </c>
      <c r="B6" t="s">
        <v>577</v>
      </c>
      <c r="C6" t="s">
        <v>535</v>
      </c>
      <c r="D6" t="s">
        <v>542</v>
      </c>
      <c r="E6" t="s">
        <v>582</v>
      </c>
      <c r="G6" t="s">
        <v>35</v>
      </c>
      <c r="H6">
        <f>A29</f>
        <v>0.99515939296661104</v>
      </c>
      <c r="I6">
        <f t="shared" ref="I6:L6" si="4">B29</f>
        <v>0.99864130833838605</v>
      </c>
      <c r="J6">
        <f t="shared" si="4"/>
        <v>0.99996053483353697</v>
      </c>
      <c r="K6">
        <f t="shared" si="4"/>
        <v>0.99997402153300996</v>
      </c>
      <c r="L6">
        <f t="shared" si="4"/>
        <v>0.99998024691619702</v>
      </c>
    </row>
    <row r="7" spans="1:12" x14ac:dyDescent="0.3">
      <c r="A7" t="s">
        <v>529</v>
      </c>
      <c r="B7" t="s">
        <v>585</v>
      </c>
      <c r="C7" t="s">
        <v>536</v>
      </c>
      <c r="D7" t="s">
        <v>543</v>
      </c>
      <c r="E7" t="s">
        <v>583</v>
      </c>
      <c r="G7" t="s">
        <v>209</v>
      </c>
      <c r="H7">
        <f>A30</f>
        <v>11603.9040416066</v>
      </c>
      <c r="I7">
        <f t="shared" ref="I7:L7" si="5">B30</f>
        <v>12866.9267341946</v>
      </c>
      <c r="J7">
        <f t="shared" si="5"/>
        <v>13590.591958429301</v>
      </c>
      <c r="K7">
        <f t="shared" si="5"/>
        <v>13888.103970461099</v>
      </c>
      <c r="L7">
        <f t="shared" si="5"/>
        <v>14180.7042275773</v>
      </c>
    </row>
    <row r="8" spans="1:12" x14ac:dyDescent="0.3">
      <c r="A8" t="s">
        <v>530</v>
      </c>
      <c r="B8" t="s">
        <v>586</v>
      </c>
      <c r="C8" t="s">
        <v>537</v>
      </c>
      <c r="D8" t="s">
        <v>544</v>
      </c>
      <c r="E8" t="s">
        <v>584</v>
      </c>
    </row>
    <row r="9" spans="1:12" x14ac:dyDescent="0.3">
      <c r="A9">
        <f>_xlfn.NUMBERVALUE(SUBSTITUTE(A2,"Availability: ",""))</f>
        <v>0.99998408220869806</v>
      </c>
      <c r="B9">
        <f t="shared" ref="B9:E9" si="6">_xlfn.NUMBERVALUE(SUBSTITUTE(B2,"Availability: ",""))</f>
        <v>0.99998664453987696</v>
      </c>
      <c r="C9">
        <f t="shared" si="6"/>
        <v>0.99998685395642595</v>
      </c>
      <c r="D9">
        <f t="shared" si="6"/>
        <v>0.99998994048228496</v>
      </c>
      <c r="E9">
        <f t="shared" si="6"/>
        <v>0.99999292303687104</v>
      </c>
    </row>
    <row r="10" spans="1:12" x14ac:dyDescent="0.3">
      <c r="A10">
        <f>_xlfn.NUMBERVALUE(SUBSTITUTE(A4,"Carbon Footprint: ",""))</f>
        <v>15005.3286786763</v>
      </c>
      <c r="B10">
        <f t="shared" ref="B10:E10" si="7">_xlfn.NUMBERVALUE(SUBSTITUTE(B4,"Carbon Footprint: ",""))</f>
        <v>19867.045630637</v>
      </c>
      <c r="C10">
        <f t="shared" si="7"/>
        <v>19912.079714482399</v>
      </c>
      <c r="D10">
        <f t="shared" si="7"/>
        <v>23460.407774106799</v>
      </c>
      <c r="E10">
        <f t="shared" si="7"/>
        <v>27432.929546401501</v>
      </c>
    </row>
    <row r="12" spans="1:12" x14ac:dyDescent="0.3">
      <c r="A12" t="s">
        <v>524</v>
      </c>
      <c r="B12" t="s">
        <v>552</v>
      </c>
      <c r="C12" t="s">
        <v>558</v>
      </c>
      <c r="D12" t="s">
        <v>545</v>
      </c>
      <c r="E12" t="s">
        <v>564</v>
      </c>
    </row>
    <row r="13" spans="1:12" x14ac:dyDescent="0.3">
      <c r="A13" t="s">
        <v>525</v>
      </c>
      <c r="B13" t="s">
        <v>546</v>
      </c>
      <c r="C13" t="s">
        <v>539</v>
      </c>
      <c r="D13" t="s">
        <v>546</v>
      </c>
      <c r="E13" t="s">
        <v>565</v>
      </c>
    </row>
    <row r="14" spans="1:12" x14ac:dyDescent="0.3">
      <c r="A14" t="s">
        <v>526</v>
      </c>
      <c r="B14" t="s">
        <v>553</v>
      </c>
      <c r="C14" t="s">
        <v>559</v>
      </c>
      <c r="D14" t="s">
        <v>547</v>
      </c>
      <c r="E14" t="s">
        <v>566</v>
      </c>
    </row>
    <row r="15" spans="1:12" x14ac:dyDescent="0.3">
      <c r="A15" t="s">
        <v>527</v>
      </c>
      <c r="B15" t="s">
        <v>554</v>
      </c>
      <c r="C15" t="s">
        <v>560</v>
      </c>
      <c r="D15" t="s">
        <v>548</v>
      </c>
      <c r="E15" t="s">
        <v>567</v>
      </c>
    </row>
    <row r="16" spans="1:12" x14ac:dyDescent="0.3">
      <c r="A16" t="s">
        <v>571</v>
      </c>
      <c r="B16" t="s">
        <v>555</v>
      </c>
      <c r="C16" t="s">
        <v>561</v>
      </c>
      <c r="D16" t="s">
        <v>549</v>
      </c>
      <c r="E16" t="s">
        <v>568</v>
      </c>
    </row>
    <row r="17" spans="1:5" x14ac:dyDescent="0.3">
      <c r="A17" t="s">
        <v>572</v>
      </c>
      <c r="B17" t="s">
        <v>556</v>
      </c>
      <c r="C17" t="s">
        <v>562</v>
      </c>
      <c r="D17" t="s">
        <v>550</v>
      </c>
      <c r="E17" t="s">
        <v>569</v>
      </c>
    </row>
    <row r="18" spans="1:5" x14ac:dyDescent="0.3">
      <c r="A18" t="s">
        <v>573</v>
      </c>
      <c r="B18" t="s">
        <v>557</v>
      </c>
      <c r="C18" t="s">
        <v>563</v>
      </c>
      <c r="D18" t="s">
        <v>551</v>
      </c>
      <c r="E18" t="s">
        <v>570</v>
      </c>
    </row>
    <row r="19" spans="1:5" x14ac:dyDescent="0.3">
      <c r="A19">
        <f>_xlfn.NUMBERVALUE(SUBSTITUTE(A12,"Availability: ",""))</f>
        <v>0.99998408220869806</v>
      </c>
      <c r="B19">
        <f t="shared" ref="B19:E19" si="8">_xlfn.NUMBERVALUE(SUBSTITUTE(B12,"Availability: ",""))</f>
        <v>0.99998937509449204</v>
      </c>
      <c r="C19">
        <f t="shared" si="8"/>
        <v>0.99999410736791206</v>
      </c>
      <c r="D19">
        <f t="shared" si="8"/>
        <v>0.99999691047691497</v>
      </c>
      <c r="E19">
        <f t="shared" si="8"/>
        <v>0.99999996379548195</v>
      </c>
    </row>
    <row r="20" spans="1:5" x14ac:dyDescent="0.3">
      <c r="A20">
        <f>_xlfn.NUMBERVALUE(SUBSTITUTE(A14,"Carbon Footprint: ",""))</f>
        <v>15005.3286786763</v>
      </c>
      <c r="B20">
        <f t="shared" ref="B20:E20" si="9">_xlfn.NUMBERVALUE(SUBSTITUTE(B14,"Carbon Footprint: ",""))</f>
        <v>23507.4059612975</v>
      </c>
      <c r="C20">
        <f t="shared" si="9"/>
        <v>27071.815117061498</v>
      </c>
      <c r="D20">
        <f t="shared" si="9"/>
        <v>27160.7609399836</v>
      </c>
      <c r="E20">
        <f t="shared" si="9"/>
        <v>27370.621875099801</v>
      </c>
    </row>
    <row r="22" spans="1:5" x14ac:dyDescent="0.3">
      <c r="A22" t="s">
        <v>649</v>
      </c>
      <c r="B22" t="s">
        <v>655</v>
      </c>
      <c r="C22" t="s">
        <v>662</v>
      </c>
      <c r="D22" t="s">
        <v>665</v>
      </c>
      <c r="E22" t="s">
        <v>668</v>
      </c>
    </row>
    <row r="23" spans="1:5" x14ac:dyDescent="0.3">
      <c r="A23" t="s">
        <v>605</v>
      </c>
      <c r="B23" t="s">
        <v>656</v>
      </c>
      <c r="C23" t="s">
        <v>642</v>
      </c>
      <c r="D23" t="s">
        <v>638</v>
      </c>
      <c r="E23" t="s">
        <v>645</v>
      </c>
    </row>
    <row r="24" spans="1:5" x14ac:dyDescent="0.3">
      <c r="A24" t="s">
        <v>650</v>
      </c>
      <c r="B24" t="s">
        <v>657</v>
      </c>
      <c r="C24" t="s">
        <v>643</v>
      </c>
      <c r="D24" t="s">
        <v>639</v>
      </c>
      <c r="E24" t="s">
        <v>646</v>
      </c>
    </row>
    <row r="25" spans="1:5" x14ac:dyDescent="0.3">
      <c r="A25" t="s">
        <v>651</v>
      </c>
      <c r="B25" t="s">
        <v>658</v>
      </c>
      <c r="C25" t="s">
        <v>663</v>
      </c>
      <c r="D25" t="s">
        <v>666</v>
      </c>
      <c r="E25" t="s">
        <v>669</v>
      </c>
    </row>
    <row r="26" spans="1:5" x14ac:dyDescent="0.3">
      <c r="A26" t="s">
        <v>652</v>
      </c>
      <c r="B26" t="s">
        <v>659</v>
      </c>
      <c r="C26" t="s">
        <v>644</v>
      </c>
      <c r="D26" t="s">
        <v>640</v>
      </c>
      <c r="E26" t="s">
        <v>647</v>
      </c>
    </row>
    <row r="27" spans="1:5" x14ac:dyDescent="0.3">
      <c r="A27" t="s">
        <v>653</v>
      </c>
      <c r="B27" t="s">
        <v>660</v>
      </c>
      <c r="C27" t="s">
        <v>529</v>
      </c>
      <c r="D27" t="s">
        <v>641</v>
      </c>
      <c r="E27" t="s">
        <v>648</v>
      </c>
    </row>
    <row r="28" spans="1:5" x14ac:dyDescent="0.3">
      <c r="A28" t="s">
        <v>654</v>
      </c>
      <c r="B28" t="s">
        <v>661</v>
      </c>
      <c r="C28" t="s">
        <v>664</v>
      </c>
      <c r="D28" t="s">
        <v>667</v>
      </c>
      <c r="E28" t="s">
        <v>670</v>
      </c>
    </row>
    <row r="29" spans="1:5" x14ac:dyDescent="0.3">
      <c r="A29">
        <f>_xlfn.NUMBERVALUE(SUBSTITUTE(A22,"Availability: ",""))</f>
        <v>0.99515939296661104</v>
      </c>
      <c r="B29">
        <f t="shared" ref="B29:E29" si="10">_xlfn.NUMBERVALUE(SUBSTITUTE(B22,"Availability: ",""))</f>
        <v>0.99864130833838605</v>
      </c>
      <c r="C29">
        <f t="shared" si="10"/>
        <v>0.99996053483353697</v>
      </c>
      <c r="D29">
        <f t="shared" si="10"/>
        <v>0.99997402153300996</v>
      </c>
      <c r="E29">
        <f t="shared" si="10"/>
        <v>0.99998024691619702</v>
      </c>
    </row>
    <row r="30" spans="1:5" x14ac:dyDescent="0.3">
      <c r="A30">
        <f>_xlfn.NUMBERVALUE(SUBSTITUTE(A24,"Carbon Footprint: ",""))</f>
        <v>11603.9040416066</v>
      </c>
      <c r="B30">
        <f t="shared" ref="B30:E30" si="11">_xlfn.NUMBERVALUE(SUBSTITUTE(B24,"Carbon Footprint: ",""))</f>
        <v>12866.9267341946</v>
      </c>
      <c r="C30">
        <f t="shared" si="11"/>
        <v>13590.591958429301</v>
      </c>
      <c r="D30">
        <f t="shared" si="11"/>
        <v>13888.103970461099</v>
      </c>
      <c r="E30">
        <f t="shared" si="11"/>
        <v>14180.7042275773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B2CA5-42FB-4884-B157-B9799DDBB068}">
  <dimension ref="A1:R11"/>
  <sheetViews>
    <sheetView tabSelected="1" workbookViewId="0">
      <selection activeCell="C22" sqref="C22"/>
    </sheetView>
  </sheetViews>
  <sheetFormatPr defaultRowHeight="14.4" x14ac:dyDescent="0.3"/>
  <cols>
    <col min="1" max="4" width="44.33203125" bestFit="1" customWidth="1"/>
    <col min="5" max="5" width="43.33203125" bestFit="1" customWidth="1"/>
    <col min="6" max="8" width="44.33203125" bestFit="1" customWidth="1"/>
    <col min="9" max="9" width="42.33203125" bestFit="1" customWidth="1"/>
    <col min="10" max="11" width="44.33203125" bestFit="1" customWidth="1"/>
    <col min="12" max="12" width="43.33203125" bestFit="1" customWidth="1"/>
  </cols>
  <sheetData>
    <row r="1" spans="1:18" x14ac:dyDescent="0.3">
      <c r="A1" s="9">
        <v>0.99</v>
      </c>
      <c r="B1" s="9"/>
      <c r="C1" s="9"/>
      <c r="D1" s="9"/>
      <c r="E1" s="9">
        <v>0.999</v>
      </c>
      <c r="F1" s="9"/>
      <c r="G1" s="9"/>
      <c r="H1" s="9"/>
      <c r="I1" s="9">
        <v>0.99990000000000001</v>
      </c>
      <c r="J1" s="9"/>
      <c r="K1" s="9"/>
      <c r="L1" s="9"/>
      <c r="O1" t="s">
        <v>250</v>
      </c>
      <c r="P1" t="s">
        <v>247</v>
      </c>
      <c r="Q1" t="s">
        <v>248</v>
      </c>
      <c r="R1" t="s">
        <v>249</v>
      </c>
    </row>
    <row r="2" spans="1:18" x14ac:dyDescent="0.3">
      <c r="A2" t="s">
        <v>250</v>
      </c>
      <c r="B2" t="s">
        <v>247</v>
      </c>
      <c r="C2" t="s">
        <v>248</v>
      </c>
      <c r="D2" t="s">
        <v>249</v>
      </c>
      <c r="E2" t="s">
        <v>250</v>
      </c>
      <c r="F2" t="s">
        <v>247</v>
      </c>
      <c r="G2" t="s">
        <v>248</v>
      </c>
      <c r="H2" t="s">
        <v>249</v>
      </c>
      <c r="I2" t="s">
        <v>250</v>
      </c>
      <c r="J2" t="s">
        <v>247</v>
      </c>
      <c r="K2" t="s">
        <v>248</v>
      </c>
      <c r="L2" t="s">
        <v>249</v>
      </c>
      <c r="N2">
        <v>0.99</v>
      </c>
      <c r="O2">
        <f>_xlfn.NUMBERVALUE(SUBSTITUTE(A7,"Carbon Footprint: ",""))</f>
        <v>12770.562780611999</v>
      </c>
      <c r="P2">
        <f t="shared" ref="P2:R2" si="0">_xlfn.NUMBERVALUE(SUBSTITUTE(B7,"Carbon Footprint: ",""))</f>
        <v>12439.370163444401</v>
      </c>
      <c r="Q2">
        <f t="shared" si="0"/>
        <v>12439.370163444401</v>
      </c>
      <c r="R2">
        <f t="shared" si="0"/>
        <v>12439.370163444401</v>
      </c>
    </row>
    <row r="3" spans="1:18" x14ac:dyDescent="0.3">
      <c r="A3" t="s">
        <v>47</v>
      </c>
      <c r="B3" t="s">
        <v>47</v>
      </c>
      <c r="C3" t="s">
        <v>47</v>
      </c>
      <c r="D3" t="s">
        <v>47</v>
      </c>
      <c r="E3" t="s">
        <v>47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 t="s">
        <v>47</v>
      </c>
      <c r="L3" t="s">
        <v>47</v>
      </c>
      <c r="N3">
        <v>0.999</v>
      </c>
      <c r="O3">
        <f>_xlfn.NUMBERVALUE(SUBSTITUTE(E7,"Carbon Footprint: ",""))</f>
        <v>13747.6511691835</v>
      </c>
      <c r="P3">
        <f t="shared" ref="P3:R3" si="1">_xlfn.NUMBERVALUE(SUBSTITUTE(F7,"Carbon Footprint: ",""))</f>
        <v>14524.644018216301</v>
      </c>
      <c r="Q3">
        <f t="shared" si="1"/>
        <v>14359.047709632599</v>
      </c>
      <c r="R3">
        <f t="shared" si="1"/>
        <v>14476.695934516199</v>
      </c>
    </row>
    <row r="4" spans="1:18" x14ac:dyDescent="0.3">
      <c r="A4" t="s">
        <v>41</v>
      </c>
      <c r="B4" t="s">
        <v>41</v>
      </c>
      <c r="C4" t="s">
        <v>41</v>
      </c>
      <c r="D4" t="s">
        <v>41</v>
      </c>
      <c r="E4" t="s">
        <v>41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N4">
        <v>0.99990000000000001</v>
      </c>
      <c r="O4">
        <f>_xlfn.NUMBERVALUE(SUBSTITUTE(I7,"Carbon Footprint: ",""))</f>
        <v>19046.781531087101</v>
      </c>
      <c r="P4">
        <f t="shared" ref="P4:R4" si="2">_xlfn.NUMBERVALUE(SUBSTITUTE(J7,"Carbon Footprint: ",""))</f>
        <v>18934.817794729701</v>
      </c>
      <c r="Q4">
        <f t="shared" si="2"/>
        <v>19287.1066823156</v>
      </c>
      <c r="R4">
        <f t="shared" si="2"/>
        <v>18705.510780916899</v>
      </c>
    </row>
    <row r="5" spans="1:18" x14ac:dyDescent="0.3">
      <c r="A5" t="s">
        <v>481</v>
      </c>
      <c r="B5" t="s">
        <v>270</v>
      </c>
      <c r="C5" t="s">
        <v>270</v>
      </c>
      <c r="D5" t="s">
        <v>270</v>
      </c>
      <c r="E5" t="s">
        <v>291</v>
      </c>
      <c r="F5" t="s">
        <v>494</v>
      </c>
      <c r="G5" t="s">
        <v>289</v>
      </c>
      <c r="H5" t="s">
        <v>282</v>
      </c>
      <c r="I5" t="s">
        <v>502</v>
      </c>
      <c r="J5" t="s">
        <v>469</v>
      </c>
      <c r="K5" t="s">
        <v>508</v>
      </c>
      <c r="L5" t="s">
        <v>475</v>
      </c>
    </row>
    <row r="6" spans="1:18" x14ac:dyDescent="0.3">
      <c r="A6" t="s">
        <v>271</v>
      </c>
      <c r="B6" t="s">
        <v>271</v>
      </c>
      <c r="C6" t="s">
        <v>271</v>
      </c>
      <c r="D6" t="s">
        <v>271</v>
      </c>
      <c r="E6" t="s">
        <v>271</v>
      </c>
      <c r="F6" t="s">
        <v>271</v>
      </c>
      <c r="G6" t="s">
        <v>271</v>
      </c>
      <c r="H6" t="s">
        <v>271</v>
      </c>
      <c r="I6" t="s">
        <v>271</v>
      </c>
      <c r="J6" t="s">
        <v>271</v>
      </c>
      <c r="K6" t="s">
        <v>271</v>
      </c>
      <c r="L6" t="s">
        <v>271</v>
      </c>
    </row>
    <row r="7" spans="1:18" x14ac:dyDescent="0.3">
      <c r="A7" t="s">
        <v>482</v>
      </c>
      <c r="B7" t="s">
        <v>272</v>
      </c>
      <c r="C7" t="s">
        <v>272</v>
      </c>
      <c r="D7" t="s">
        <v>272</v>
      </c>
      <c r="E7" t="s">
        <v>292</v>
      </c>
      <c r="F7" t="s">
        <v>495</v>
      </c>
      <c r="G7" t="s">
        <v>287</v>
      </c>
      <c r="H7" t="s">
        <v>283</v>
      </c>
      <c r="I7" t="s">
        <v>503</v>
      </c>
      <c r="J7" t="s">
        <v>470</v>
      </c>
      <c r="K7" t="s">
        <v>509</v>
      </c>
      <c r="L7" t="s">
        <v>476</v>
      </c>
    </row>
    <row r="8" spans="1:18" x14ac:dyDescent="0.3">
      <c r="A8" t="s">
        <v>483</v>
      </c>
      <c r="B8" t="s">
        <v>487</v>
      </c>
      <c r="C8" t="s">
        <v>487</v>
      </c>
      <c r="D8" t="s">
        <v>487</v>
      </c>
      <c r="E8" t="s">
        <v>293</v>
      </c>
      <c r="F8" t="s">
        <v>496</v>
      </c>
      <c r="G8" t="s">
        <v>290</v>
      </c>
      <c r="H8" t="s">
        <v>284</v>
      </c>
      <c r="I8" t="s">
        <v>504</v>
      </c>
      <c r="J8" t="s">
        <v>471</v>
      </c>
      <c r="K8" t="s">
        <v>510</v>
      </c>
      <c r="L8" t="s">
        <v>477</v>
      </c>
    </row>
    <row r="9" spans="1:18" x14ac:dyDescent="0.3">
      <c r="A9" t="s">
        <v>484</v>
      </c>
      <c r="B9" t="s">
        <v>488</v>
      </c>
      <c r="C9" t="s">
        <v>488</v>
      </c>
      <c r="D9" t="s">
        <v>488</v>
      </c>
      <c r="E9" t="s">
        <v>492</v>
      </c>
      <c r="F9" t="s">
        <v>497</v>
      </c>
      <c r="G9" t="s">
        <v>500</v>
      </c>
      <c r="H9" t="s">
        <v>285</v>
      </c>
      <c r="I9" t="s">
        <v>505</v>
      </c>
      <c r="J9" t="s">
        <v>472</v>
      </c>
      <c r="K9" t="s">
        <v>511</v>
      </c>
      <c r="L9" t="s">
        <v>478</v>
      </c>
    </row>
    <row r="10" spans="1:18" x14ac:dyDescent="0.3">
      <c r="A10" t="s">
        <v>485</v>
      </c>
      <c r="B10" t="s">
        <v>489</v>
      </c>
      <c r="C10" t="s">
        <v>491</v>
      </c>
      <c r="D10" t="s">
        <v>489</v>
      </c>
      <c r="E10" t="s">
        <v>265</v>
      </c>
      <c r="F10" t="s">
        <v>498</v>
      </c>
      <c r="G10" t="s">
        <v>263</v>
      </c>
      <c r="H10" t="s">
        <v>367</v>
      </c>
      <c r="I10" t="s">
        <v>506</v>
      </c>
      <c r="J10" t="s">
        <v>473</v>
      </c>
      <c r="K10" t="s">
        <v>512</v>
      </c>
      <c r="L10" t="s">
        <v>479</v>
      </c>
    </row>
    <row r="11" spans="1:18" x14ac:dyDescent="0.3">
      <c r="A11" t="s">
        <v>486</v>
      </c>
      <c r="B11" t="s">
        <v>490</v>
      </c>
      <c r="C11" t="s">
        <v>490</v>
      </c>
      <c r="D11" t="s">
        <v>490</v>
      </c>
      <c r="E11" t="s">
        <v>493</v>
      </c>
      <c r="F11" t="s">
        <v>499</v>
      </c>
      <c r="G11" t="s">
        <v>501</v>
      </c>
      <c r="H11" t="s">
        <v>368</v>
      </c>
      <c r="I11" t="s">
        <v>507</v>
      </c>
      <c r="J11" t="s">
        <v>474</v>
      </c>
      <c r="K11" t="s">
        <v>513</v>
      </c>
      <c r="L11" t="s">
        <v>480</v>
      </c>
    </row>
  </sheetData>
  <mergeCells count="3">
    <mergeCell ref="A1:D1"/>
    <mergeCell ref="E1:H1"/>
    <mergeCell ref="I1:L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FC92A-ACC1-4602-A209-53E69918966A}">
  <dimension ref="A1:U178"/>
  <sheetViews>
    <sheetView workbookViewId="0">
      <selection activeCell="C22" sqref="C22"/>
    </sheetView>
  </sheetViews>
  <sheetFormatPr defaultRowHeight="14.4" x14ac:dyDescent="0.3"/>
  <cols>
    <col min="1" max="1" width="93" bestFit="1" customWidth="1"/>
    <col min="2" max="2" width="93" customWidth="1"/>
    <col min="3" max="3" width="93" bestFit="1" customWidth="1"/>
    <col min="4" max="4" width="93" customWidth="1"/>
    <col min="5" max="5" width="93" bestFit="1" customWidth="1"/>
    <col min="6" max="6" width="93" customWidth="1"/>
    <col min="7" max="7" width="93" bestFit="1" customWidth="1"/>
    <col min="8" max="8" width="93" customWidth="1"/>
    <col min="10" max="10" width="24.33203125" bestFit="1" customWidth="1"/>
    <col min="11" max="11" width="15.88671875" bestFit="1" customWidth="1"/>
    <col min="12" max="12" width="16.44140625" bestFit="1" customWidth="1"/>
    <col min="13" max="13" width="15.88671875" bestFit="1" customWidth="1"/>
    <col min="14" max="14" width="16.44140625" bestFit="1" customWidth="1"/>
    <col min="15" max="15" width="15.88671875" bestFit="1" customWidth="1"/>
    <col min="16" max="16" width="16.44140625" bestFit="1" customWidth="1"/>
    <col min="17" max="17" width="15.88671875" bestFit="1" customWidth="1"/>
    <col min="18" max="18" width="16.44140625" bestFit="1" customWidth="1"/>
    <col min="21" max="21" width="15.44140625" bestFit="1" customWidth="1"/>
    <col min="23" max="23" width="12" bestFit="1" customWidth="1"/>
    <col min="24" max="24" width="14.5546875" bestFit="1" customWidth="1"/>
    <col min="25" max="25" width="24.33203125" bestFit="1" customWidth="1"/>
    <col min="29" max="29" width="4" bestFit="1" customWidth="1"/>
    <col min="30" max="30" width="3.109375" bestFit="1" customWidth="1"/>
    <col min="31" max="31" width="4.44140625" bestFit="1" customWidth="1"/>
    <col min="32" max="32" width="3.44140625" bestFit="1" customWidth="1"/>
    <col min="33" max="33" width="4.5546875" bestFit="1" customWidth="1"/>
  </cols>
  <sheetData>
    <row r="1" spans="1:21" x14ac:dyDescent="0.3">
      <c r="A1" s="10" t="s">
        <v>250</v>
      </c>
      <c r="B1" s="10"/>
      <c r="C1" s="10" t="s">
        <v>247</v>
      </c>
      <c r="D1" s="10"/>
      <c r="E1" s="10" t="s">
        <v>248</v>
      </c>
      <c r="F1" s="10"/>
      <c r="G1" s="10" t="s">
        <v>249</v>
      </c>
      <c r="H1" s="10"/>
      <c r="K1" s="9" t="s">
        <v>250</v>
      </c>
      <c r="L1" s="9"/>
      <c r="M1" s="9" t="s">
        <v>247</v>
      </c>
      <c r="N1" s="9"/>
      <c r="O1" s="9" t="s">
        <v>248</v>
      </c>
      <c r="P1" s="9"/>
      <c r="Q1" s="9" t="s">
        <v>249</v>
      </c>
      <c r="R1" s="9"/>
    </row>
    <row r="2" spans="1:21" x14ac:dyDescent="0.3">
      <c r="A2" t="s">
        <v>47</v>
      </c>
      <c r="B2" t="s">
        <v>254</v>
      </c>
      <c r="C2" t="s">
        <v>47</v>
      </c>
      <c r="D2" t="s">
        <v>254</v>
      </c>
      <c r="E2" t="s">
        <v>47</v>
      </c>
      <c r="F2" t="s">
        <v>254</v>
      </c>
      <c r="G2" t="s">
        <v>47</v>
      </c>
      <c r="H2" t="s">
        <v>254</v>
      </c>
      <c r="K2" s="8" t="s">
        <v>261</v>
      </c>
      <c r="L2" s="8" t="s">
        <v>262</v>
      </c>
      <c r="M2" s="8" t="s">
        <v>261</v>
      </c>
      <c r="N2" s="8" t="s">
        <v>262</v>
      </c>
      <c r="O2" s="8" t="s">
        <v>261</v>
      </c>
      <c r="P2" s="8" t="s">
        <v>262</v>
      </c>
      <c r="Q2" s="8" t="s">
        <v>261</v>
      </c>
      <c r="R2" s="8" t="s">
        <v>262</v>
      </c>
      <c r="S2" s="8"/>
      <c r="U2" s="8"/>
    </row>
    <row r="3" spans="1:21" x14ac:dyDescent="0.3">
      <c r="A3" t="s">
        <v>41</v>
      </c>
      <c r="B3" t="s">
        <v>41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J3" s="11" t="s">
        <v>35</v>
      </c>
      <c r="K3">
        <f t="shared" ref="K3:R3" si="0">_xlfn.NUMBERVALUE(SUBSTITUTE(A4,"Availability: ",""))</f>
        <v>0.99993587535013195</v>
      </c>
      <c r="L3">
        <f t="shared" si="0"/>
        <v>0.99990329032789405</v>
      </c>
      <c r="M3">
        <f t="shared" si="0"/>
        <v>0.99993087294466598</v>
      </c>
      <c r="N3">
        <f t="shared" si="0"/>
        <v>0.99990110915304697</v>
      </c>
      <c r="O3">
        <f t="shared" si="0"/>
        <v>0.99992509820667297</v>
      </c>
      <c r="P3">
        <f t="shared" si="0"/>
        <v>0.99990690648001102</v>
      </c>
      <c r="Q3">
        <f t="shared" si="0"/>
        <v>0.99994114889598595</v>
      </c>
      <c r="R3">
        <f t="shared" si="0"/>
        <v>0.999913512590339</v>
      </c>
    </row>
    <row r="4" spans="1:21" x14ac:dyDescent="0.3">
      <c r="A4" t="s">
        <v>303</v>
      </c>
      <c r="B4" t="s">
        <v>369</v>
      </c>
      <c r="C4" t="s">
        <v>329</v>
      </c>
      <c r="D4" t="s">
        <v>398</v>
      </c>
      <c r="E4" t="s">
        <v>291</v>
      </c>
      <c r="F4" t="s">
        <v>428</v>
      </c>
      <c r="G4" t="s">
        <v>358</v>
      </c>
      <c r="H4" t="s">
        <v>449</v>
      </c>
      <c r="J4" s="11"/>
      <c r="K4">
        <f t="shared" ref="K4:R4" si="1">_xlfn.NUMBERVALUE(SUBSTITUTE(A14,"Availability: ",""))</f>
        <v>0.99993354090076703</v>
      </c>
      <c r="L4">
        <f t="shared" si="1"/>
        <v>0.99989731335951004</v>
      </c>
      <c r="M4">
        <f t="shared" si="1"/>
        <v>0.99993194162458798</v>
      </c>
      <c r="N4">
        <f t="shared" si="1"/>
        <v>0.999910523564843</v>
      </c>
      <c r="O4">
        <f t="shared" si="1"/>
        <v>0.99993193385470103</v>
      </c>
      <c r="P4">
        <f t="shared" si="1"/>
        <v>0.999897510254254</v>
      </c>
      <c r="Q4">
        <f t="shared" si="1"/>
        <v>0.99993162012717196</v>
      </c>
      <c r="R4">
        <f t="shared" si="1"/>
        <v>0.999913512590339</v>
      </c>
    </row>
    <row r="5" spans="1:21" x14ac:dyDescent="0.3">
      <c r="A5" t="s">
        <v>271</v>
      </c>
      <c r="B5" t="s">
        <v>286</v>
      </c>
      <c r="C5" t="s">
        <v>271</v>
      </c>
      <c r="D5" t="s">
        <v>286</v>
      </c>
      <c r="E5" t="s">
        <v>271</v>
      </c>
      <c r="F5" t="s">
        <v>286</v>
      </c>
      <c r="G5" t="s">
        <v>271</v>
      </c>
      <c r="H5" t="s">
        <v>286</v>
      </c>
      <c r="J5" s="11"/>
      <c r="K5">
        <f t="shared" ref="K5:R5" si="2">_xlfn.NUMBERVALUE(SUBSTITUTE(A24,"Availability: ",""))</f>
        <v>0.99993921212951398</v>
      </c>
      <c r="L5">
        <f t="shared" si="2"/>
        <v>0.99990987079569005</v>
      </c>
      <c r="M5">
        <f t="shared" si="2"/>
        <v>0.99992808512360798</v>
      </c>
      <c r="N5">
        <f t="shared" si="2"/>
        <v>0.99990691478365901</v>
      </c>
      <c r="O5">
        <f t="shared" si="2"/>
        <v>0.99992509820667297</v>
      </c>
      <c r="P5">
        <f t="shared" si="2"/>
        <v>0.99989731335951004</v>
      </c>
      <c r="Q5">
        <f t="shared" si="2"/>
        <v>0.99993854332801002</v>
      </c>
      <c r="R5">
        <f t="shared" si="2"/>
        <v>0.999913512590339</v>
      </c>
    </row>
    <row r="6" spans="1:21" x14ac:dyDescent="0.3">
      <c r="A6" t="s">
        <v>304</v>
      </c>
      <c r="B6" t="s">
        <v>370</v>
      </c>
      <c r="C6" t="s">
        <v>330</v>
      </c>
      <c r="D6" t="s">
        <v>399</v>
      </c>
      <c r="E6" t="s">
        <v>292</v>
      </c>
      <c r="F6" t="s">
        <v>411</v>
      </c>
      <c r="G6" t="s">
        <v>359</v>
      </c>
      <c r="H6" t="s">
        <v>450</v>
      </c>
      <c r="J6" s="11"/>
      <c r="K6">
        <f t="shared" ref="K6:R6" si="3">_xlfn.NUMBERVALUE(SUBSTITUTE(A34,"Availability: ",""))</f>
        <v>0.99993816033592198</v>
      </c>
      <c r="L6">
        <f t="shared" si="3"/>
        <v>0.999906653597746</v>
      </c>
      <c r="M6">
        <f t="shared" si="3"/>
        <v>0.99992509820667297</v>
      </c>
      <c r="N6">
        <f t="shared" si="3"/>
        <v>0.99990419357551596</v>
      </c>
      <c r="O6">
        <f t="shared" si="3"/>
        <v>0.999935894577893</v>
      </c>
      <c r="P6">
        <f t="shared" si="3"/>
        <v>0.999903666701629</v>
      </c>
      <c r="Q6">
        <f t="shared" si="3"/>
        <v>0.99993854332801002</v>
      </c>
      <c r="R6">
        <f t="shared" si="3"/>
        <v>0.99991350591180905</v>
      </c>
    </row>
    <row r="7" spans="1:21" x14ac:dyDescent="0.3">
      <c r="A7" t="s">
        <v>305</v>
      </c>
      <c r="B7" t="s">
        <v>371</v>
      </c>
      <c r="C7" t="s">
        <v>331</v>
      </c>
      <c r="D7" t="s">
        <v>400</v>
      </c>
      <c r="E7" t="s">
        <v>293</v>
      </c>
      <c r="F7" t="s">
        <v>429</v>
      </c>
      <c r="G7" t="s">
        <v>360</v>
      </c>
      <c r="H7" t="s">
        <v>451</v>
      </c>
      <c r="J7" s="11"/>
      <c r="K7">
        <f t="shared" ref="K7:R7" si="4">_xlfn.NUMBERVALUE(SUBSTITUTE(A44,"Availability: ",""))</f>
        <v>0.99992509820667297</v>
      </c>
      <c r="L7">
        <f t="shared" si="4"/>
        <v>0.99990055128212296</v>
      </c>
      <c r="M7">
        <f t="shared" si="4"/>
        <v>0.99993804526221597</v>
      </c>
      <c r="N7">
        <f t="shared" si="4"/>
        <v>0.999906728039899</v>
      </c>
      <c r="O7">
        <f t="shared" si="4"/>
        <v>0.99993587535013195</v>
      </c>
      <c r="P7">
        <f t="shared" si="4"/>
        <v>0.99991020959002297</v>
      </c>
      <c r="Q7">
        <f t="shared" si="4"/>
        <v>0.99993854332801002</v>
      </c>
      <c r="R7">
        <f t="shared" si="4"/>
        <v>0.99991025778361398</v>
      </c>
    </row>
    <row r="8" spans="1:21" x14ac:dyDescent="0.3">
      <c r="A8" t="s">
        <v>306</v>
      </c>
      <c r="B8" t="s">
        <v>372</v>
      </c>
      <c r="C8" t="s">
        <v>332</v>
      </c>
      <c r="D8" t="s">
        <v>401</v>
      </c>
      <c r="E8" t="s">
        <v>327</v>
      </c>
      <c r="F8" t="s">
        <v>413</v>
      </c>
      <c r="G8" t="s">
        <v>361</v>
      </c>
      <c r="H8" t="s">
        <v>452</v>
      </c>
      <c r="J8" s="11" t="s">
        <v>208</v>
      </c>
      <c r="K8">
        <f t="shared" ref="K8:R8" si="5">_xlfn.NUMBERVALUE(SUBSTITUTE(A6,"Carbon Footprint: ",""))</f>
        <v>14156.262399544799</v>
      </c>
      <c r="L8">
        <f t="shared" si="5"/>
        <v>15243.9822202635</v>
      </c>
      <c r="M8">
        <f t="shared" si="5"/>
        <v>17976.466015584199</v>
      </c>
      <c r="N8">
        <f t="shared" si="5"/>
        <v>15481.9684405798</v>
      </c>
      <c r="O8">
        <f t="shared" si="5"/>
        <v>13747.6511691835</v>
      </c>
      <c r="P8">
        <f t="shared" si="5"/>
        <v>15587.2203316288</v>
      </c>
      <c r="Q8">
        <f t="shared" si="5"/>
        <v>18315.986999618399</v>
      </c>
      <c r="R8">
        <f t="shared" si="5"/>
        <v>19392.993630349501</v>
      </c>
    </row>
    <row r="9" spans="1:21" x14ac:dyDescent="0.3">
      <c r="A9" t="s">
        <v>307</v>
      </c>
      <c r="B9" t="s">
        <v>299</v>
      </c>
      <c r="C9" t="s">
        <v>333</v>
      </c>
      <c r="D9" t="s">
        <v>402</v>
      </c>
      <c r="E9" t="s">
        <v>265</v>
      </c>
      <c r="F9" t="s">
        <v>430</v>
      </c>
      <c r="G9" t="s">
        <v>362</v>
      </c>
      <c r="H9" t="s">
        <v>453</v>
      </c>
      <c r="J9" s="11"/>
      <c r="K9">
        <f t="shared" ref="K9:R9" si="6">_xlfn.NUMBERVALUE(SUBSTITUTE(A16,"Carbon Footprint: ",""))</f>
        <v>18102.137659906301</v>
      </c>
      <c r="L9">
        <f t="shared" si="6"/>
        <v>15346.895180400201</v>
      </c>
      <c r="M9">
        <f t="shared" si="6"/>
        <v>14767.6589399939</v>
      </c>
      <c r="N9">
        <f t="shared" si="6"/>
        <v>19398.3731714475</v>
      </c>
      <c r="O9">
        <f t="shared" si="6"/>
        <v>14278.9393258897</v>
      </c>
      <c r="P9">
        <f t="shared" si="6"/>
        <v>15171.9431481677</v>
      </c>
      <c r="Q9">
        <f t="shared" si="6"/>
        <v>14319.1689375796</v>
      </c>
      <c r="R9">
        <f t="shared" si="6"/>
        <v>19392.993630349501</v>
      </c>
    </row>
    <row r="10" spans="1:21" x14ac:dyDescent="0.3">
      <c r="A10" t="s">
        <v>308</v>
      </c>
      <c r="B10" t="s">
        <v>373</v>
      </c>
      <c r="C10" t="s">
        <v>334</v>
      </c>
      <c r="D10" t="s">
        <v>403</v>
      </c>
      <c r="E10" t="s">
        <v>328</v>
      </c>
      <c r="F10" t="s">
        <v>431</v>
      </c>
      <c r="G10" t="s">
        <v>363</v>
      </c>
      <c r="H10" t="s">
        <v>454</v>
      </c>
      <c r="J10" s="11"/>
      <c r="K10">
        <f t="shared" ref="K10:R10" si="7">_xlfn.NUMBERVALUE(SUBSTITUTE(A26,"Carbon Footprint: ",""))</f>
        <v>18267.733968490102</v>
      </c>
      <c r="L10">
        <f t="shared" si="7"/>
        <v>19330.2851197741</v>
      </c>
      <c r="M10">
        <f t="shared" si="7"/>
        <v>17781.704124934899</v>
      </c>
      <c r="N10">
        <f t="shared" si="7"/>
        <v>15587.2203316288</v>
      </c>
      <c r="O10">
        <f t="shared" si="7"/>
        <v>13747.6511691835</v>
      </c>
      <c r="P10">
        <f t="shared" si="7"/>
        <v>15346.895180400201</v>
      </c>
      <c r="Q10">
        <f t="shared" si="7"/>
        <v>14476.695934516199</v>
      </c>
      <c r="R10">
        <f t="shared" si="7"/>
        <v>19392.993630349501</v>
      </c>
    </row>
    <row r="11" spans="1:21" x14ac:dyDescent="0.3">
      <c r="J11" s="11"/>
      <c r="K11">
        <f t="shared" ref="K11:R11" si="8">_xlfn.NUMBERVALUE(SUBSTITUTE(A36,"Carbon Footprint: ",""))</f>
        <v>17755.2283134184</v>
      </c>
      <c r="L11">
        <f t="shared" si="8"/>
        <v>19637.0359089091</v>
      </c>
      <c r="M11">
        <f t="shared" si="8"/>
        <v>13747.6511691835</v>
      </c>
      <c r="N11">
        <f t="shared" si="8"/>
        <v>19250.176736031299</v>
      </c>
      <c r="O11">
        <f t="shared" si="8"/>
        <v>14313.789396481499</v>
      </c>
      <c r="P11">
        <f t="shared" si="8"/>
        <v>15341.515639302201</v>
      </c>
      <c r="Q11">
        <f t="shared" si="8"/>
        <v>14476.695934516199</v>
      </c>
      <c r="R11">
        <f t="shared" si="8"/>
        <v>15807.4306770124</v>
      </c>
    </row>
    <row r="12" spans="1:21" x14ac:dyDescent="0.3">
      <c r="A12" t="s">
        <v>47</v>
      </c>
      <c r="B12" t="s">
        <v>254</v>
      </c>
      <c r="C12" t="s">
        <v>47</v>
      </c>
      <c r="D12" t="s">
        <v>254</v>
      </c>
      <c r="E12" t="s">
        <v>47</v>
      </c>
      <c r="F12" t="s">
        <v>254</v>
      </c>
      <c r="G12" t="s">
        <v>47</v>
      </c>
      <c r="H12" t="s">
        <v>254</v>
      </c>
      <c r="J12" s="11"/>
      <c r="K12">
        <f t="shared" ref="K12:R12" si="9">_xlfn.NUMBERVALUE(SUBSTITUTE(A46,"Carbon Footprint: ",""))</f>
        <v>13747.6511691835</v>
      </c>
      <c r="L12">
        <f t="shared" si="9"/>
        <v>15812.810218110501</v>
      </c>
      <c r="M12">
        <f t="shared" si="9"/>
        <v>18659.947520337599</v>
      </c>
      <c r="N12">
        <f t="shared" si="9"/>
        <v>19023.559492767501</v>
      </c>
      <c r="O12">
        <f t="shared" si="9"/>
        <v>14156.262399544799</v>
      </c>
      <c r="P12">
        <f t="shared" si="9"/>
        <v>19225.058390853501</v>
      </c>
      <c r="Q12">
        <f t="shared" si="9"/>
        <v>14476.695934516199</v>
      </c>
      <c r="R12">
        <f t="shared" si="9"/>
        <v>15655.2832211738</v>
      </c>
    </row>
    <row r="13" spans="1:21" x14ac:dyDescent="0.3">
      <c r="A13" t="s">
        <v>41</v>
      </c>
      <c r="B13" t="s">
        <v>41</v>
      </c>
      <c r="C13" t="s">
        <v>41</v>
      </c>
      <c r="D13" t="s">
        <v>41</v>
      </c>
      <c r="E13" t="s">
        <v>41</v>
      </c>
      <c r="F13" t="s">
        <v>41</v>
      </c>
      <c r="G13" t="s">
        <v>41</v>
      </c>
      <c r="H13" t="s">
        <v>41</v>
      </c>
      <c r="J13" s="11" t="s">
        <v>207</v>
      </c>
      <c r="K13">
        <f t="shared" ref="K13:R13" si="10">_xlfn.NUMBERVALUE(SUBSTITUTE(A5,"Latency: ",""))</f>
        <v>77.635411568148797</v>
      </c>
      <c r="L13">
        <f t="shared" si="10"/>
        <v>81.883259566321897</v>
      </c>
      <c r="M13">
        <f t="shared" si="10"/>
        <v>77.635411568148797</v>
      </c>
      <c r="N13">
        <f t="shared" si="10"/>
        <v>81.883259566321897</v>
      </c>
      <c r="O13">
        <f t="shared" si="10"/>
        <v>77.635411568148797</v>
      </c>
      <c r="P13">
        <f t="shared" si="10"/>
        <v>81.883259566321897</v>
      </c>
      <c r="Q13">
        <f t="shared" si="10"/>
        <v>77.635411568148797</v>
      </c>
      <c r="R13">
        <f t="shared" si="10"/>
        <v>81.883259566321897</v>
      </c>
    </row>
    <row r="14" spans="1:21" x14ac:dyDescent="0.3">
      <c r="A14" t="s">
        <v>309</v>
      </c>
      <c r="B14" t="s">
        <v>374</v>
      </c>
      <c r="C14" t="s">
        <v>335</v>
      </c>
      <c r="D14" t="s">
        <v>404</v>
      </c>
      <c r="E14" t="s">
        <v>347</v>
      </c>
      <c r="F14" t="s">
        <v>432</v>
      </c>
      <c r="G14" t="s">
        <v>364</v>
      </c>
      <c r="H14" t="s">
        <v>449</v>
      </c>
      <c r="J14" s="11"/>
      <c r="K14">
        <f t="shared" ref="K14:R14" si="11">_xlfn.NUMBERVALUE(SUBSTITUTE(A15,"Latency: ",""))</f>
        <v>77.635411568148797</v>
      </c>
      <c r="L14">
        <f t="shared" si="11"/>
        <v>81.883259566321897</v>
      </c>
      <c r="M14">
        <f t="shared" si="11"/>
        <v>77.635411568148797</v>
      </c>
      <c r="N14">
        <f t="shared" si="11"/>
        <v>81.883259566321897</v>
      </c>
      <c r="O14">
        <f t="shared" si="11"/>
        <v>77.635411568148797</v>
      </c>
      <c r="P14">
        <f t="shared" si="11"/>
        <v>81.883259566321897</v>
      </c>
      <c r="Q14">
        <f t="shared" si="11"/>
        <v>77.635411568148797</v>
      </c>
      <c r="R14">
        <f t="shared" si="11"/>
        <v>81.883259566321897</v>
      </c>
    </row>
    <row r="15" spans="1:21" x14ac:dyDescent="0.3">
      <c r="A15" t="s">
        <v>271</v>
      </c>
      <c r="B15" t="s">
        <v>286</v>
      </c>
      <c r="C15" t="s">
        <v>271</v>
      </c>
      <c r="D15" t="s">
        <v>286</v>
      </c>
      <c r="E15" t="s">
        <v>271</v>
      </c>
      <c r="F15" t="s">
        <v>286</v>
      </c>
      <c r="G15" t="s">
        <v>271</v>
      </c>
      <c r="H15" t="s">
        <v>286</v>
      </c>
      <c r="J15" s="11"/>
      <c r="K15">
        <f t="shared" ref="K15:R15" si="12">_xlfn.NUMBERVALUE(SUBSTITUTE(A25,"Latency: ",""))</f>
        <v>77.635411568148797</v>
      </c>
      <c r="L15">
        <f t="shared" si="12"/>
        <v>81.883259566321897</v>
      </c>
      <c r="M15">
        <f t="shared" si="12"/>
        <v>77.635411568148797</v>
      </c>
      <c r="N15">
        <f t="shared" si="12"/>
        <v>81.883259566321897</v>
      </c>
      <c r="O15">
        <f t="shared" si="12"/>
        <v>77.635411568148797</v>
      </c>
      <c r="P15">
        <f t="shared" si="12"/>
        <v>81.883259566321897</v>
      </c>
      <c r="Q15">
        <f t="shared" si="12"/>
        <v>77.635411568148797</v>
      </c>
      <c r="R15">
        <f t="shared" si="12"/>
        <v>81.883259566321897</v>
      </c>
    </row>
    <row r="16" spans="1:21" x14ac:dyDescent="0.3">
      <c r="A16" t="s">
        <v>310</v>
      </c>
      <c r="B16" t="s">
        <v>375</v>
      </c>
      <c r="C16" t="s">
        <v>336</v>
      </c>
      <c r="D16" t="s">
        <v>405</v>
      </c>
      <c r="E16" t="s">
        <v>348</v>
      </c>
      <c r="F16" t="s">
        <v>433</v>
      </c>
      <c r="G16" t="s">
        <v>280</v>
      </c>
      <c r="H16" t="s">
        <v>450</v>
      </c>
      <c r="J16" s="11"/>
      <c r="K16">
        <f t="shared" ref="K16:R16" si="13">_xlfn.NUMBERVALUE(SUBSTITUTE(A35,"Latency: ",""))</f>
        <v>77.635411568148797</v>
      </c>
      <c r="L16">
        <f t="shared" si="13"/>
        <v>81.883259566321897</v>
      </c>
      <c r="M16">
        <f t="shared" si="13"/>
        <v>77.635411568148797</v>
      </c>
      <c r="N16">
        <f t="shared" si="13"/>
        <v>81.883259566321897</v>
      </c>
      <c r="O16">
        <f t="shared" si="13"/>
        <v>77.635411568148797</v>
      </c>
      <c r="P16">
        <f t="shared" si="13"/>
        <v>81.883259566321897</v>
      </c>
      <c r="Q16">
        <f t="shared" si="13"/>
        <v>77.635411568148797</v>
      </c>
      <c r="R16">
        <f t="shared" si="13"/>
        <v>81.883259566321897</v>
      </c>
    </row>
    <row r="17" spans="1:18" x14ac:dyDescent="0.3">
      <c r="A17" t="s">
        <v>311</v>
      </c>
      <c r="B17" t="s">
        <v>376</v>
      </c>
      <c r="C17" t="s">
        <v>337</v>
      </c>
      <c r="D17" t="s">
        <v>406</v>
      </c>
      <c r="E17" t="s">
        <v>349</v>
      </c>
      <c r="F17" t="s">
        <v>434</v>
      </c>
      <c r="G17" t="s">
        <v>365</v>
      </c>
      <c r="H17" t="s">
        <v>451</v>
      </c>
      <c r="J17" s="11"/>
      <c r="K17">
        <f t="shared" ref="K17:R17" si="14">_xlfn.NUMBERVALUE(SUBSTITUTE(A45,"Latency: ",""))</f>
        <v>77.635411568148797</v>
      </c>
      <c r="L17">
        <f t="shared" si="14"/>
        <v>81.883259566321897</v>
      </c>
      <c r="M17">
        <f t="shared" si="14"/>
        <v>77.635411568148797</v>
      </c>
      <c r="N17">
        <f t="shared" si="14"/>
        <v>81.883259566321897</v>
      </c>
      <c r="O17">
        <f t="shared" si="14"/>
        <v>77.635411568148797</v>
      </c>
      <c r="P17">
        <f t="shared" si="14"/>
        <v>81.883259566321897</v>
      </c>
      <c r="Q17">
        <f t="shared" si="14"/>
        <v>77.635411568148797</v>
      </c>
      <c r="R17">
        <f t="shared" si="14"/>
        <v>81.883259566321897</v>
      </c>
    </row>
    <row r="18" spans="1:18" x14ac:dyDescent="0.3">
      <c r="A18" t="s">
        <v>312</v>
      </c>
      <c r="B18" t="s">
        <v>377</v>
      </c>
      <c r="C18" t="s">
        <v>338</v>
      </c>
      <c r="D18" t="s">
        <v>407</v>
      </c>
      <c r="E18" t="s">
        <v>350</v>
      </c>
      <c r="F18" t="s">
        <v>435</v>
      </c>
      <c r="G18" t="s">
        <v>281</v>
      </c>
      <c r="H18" t="s">
        <v>452</v>
      </c>
    </row>
    <row r="19" spans="1:18" x14ac:dyDescent="0.3">
      <c r="A19" t="s">
        <v>313</v>
      </c>
      <c r="B19" t="s">
        <v>378</v>
      </c>
      <c r="C19" t="s">
        <v>339</v>
      </c>
      <c r="D19" t="s">
        <v>408</v>
      </c>
      <c r="E19" t="s">
        <v>351</v>
      </c>
      <c r="F19" t="s">
        <v>298</v>
      </c>
      <c r="G19" t="s">
        <v>278</v>
      </c>
      <c r="H19" t="s">
        <v>453</v>
      </c>
      <c r="K19" s="9" t="s">
        <v>266</v>
      </c>
      <c r="L19" s="9"/>
      <c r="M19" s="9" t="s">
        <v>267</v>
      </c>
      <c r="N19" s="9"/>
    </row>
    <row r="20" spans="1:18" x14ac:dyDescent="0.3">
      <c r="A20" t="s">
        <v>314</v>
      </c>
      <c r="B20" t="s">
        <v>379</v>
      </c>
      <c r="C20" t="s">
        <v>340</v>
      </c>
      <c r="D20" t="s">
        <v>409</v>
      </c>
      <c r="E20" t="s">
        <v>352</v>
      </c>
      <c r="F20" t="s">
        <v>436</v>
      </c>
      <c r="G20" t="s">
        <v>366</v>
      </c>
      <c r="H20" t="s">
        <v>454</v>
      </c>
      <c r="K20" s="8" t="s">
        <v>261</v>
      </c>
      <c r="L20" s="8" t="s">
        <v>262</v>
      </c>
      <c r="M20" s="8" t="s">
        <v>261</v>
      </c>
      <c r="N20" s="8" t="s">
        <v>262</v>
      </c>
    </row>
    <row r="21" spans="1:18" x14ac:dyDescent="0.3">
      <c r="J21" t="s">
        <v>250</v>
      </c>
      <c r="K21">
        <f>AVERAGE(K3:K7)</f>
        <v>0.99993437738460167</v>
      </c>
      <c r="L21">
        <f>AVERAGE(L3:L7)</f>
        <v>0.99990353587259262</v>
      </c>
      <c r="M21">
        <f>_xlfn.STDEV.P(K3:K7)</f>
        <v>5.0345253604868147E-6</v>
      </c>
      <c r="N21">
        <f>_xlfn.STDEV.P(L3:L7)</f>
        <v>4.4167681015816338E-6</v>
      </c>
    </row>
    <row r="22" spans="1:18" x14ac:dyDescent="0.3">
      <c r="A22" t="s">
        <v>47</v>
      </c>
      <c r="B22" t="s">
        <v>254</v>
      </c>
      <c r="C22" t="s">
        <v>47</v>
      </c>
      <c r="D22" t="s">
        <v>254</v>
      </c>
      <c r="E22" t="s">
        <v>47</v>
      </c>
      <c r="F22" t="s">
        <v>254</v>
      </c>
      <c r="G22" t="s">
        <v>47</v>
      </c>
      <c r="H22" t="s">
        <v>254</v>
      </c>
      <c r="J22" t="s">
        <v>247</v>
      </c>
      <c r="K22">
        <f>AVERAGE(M3:M7)</f>
        <v>0.99993080863235018</v>
      </c>
      <c r="L22">
        <f>AVERAGE(N3:N7)</f>
        <v>0.99990589382339279</v>
      </c>
      <c r="M22">
        <f>_xlfn.STDEV.P(M3:M7)</f>
        <v>4.3285813053033841E-6</v>
      </c>
      <c r="N22">
        <f>_xlfn.STDEV.P(N3:N7)</f>
        <v>3.1291115704301899E-6</v>
      </c>
    </row>
    <row r="23" spans="1:18" x14ac:dyDescent="0.3">
      <c r="A23" t="s">
        <v>41</v>
      </c>
      <c r="B23" t="s">
        <v>41</v>
      </c>
      <c r="C23" t="s">
        <v>41</v>
      </c>
      <c r="D23" t="s">
        <v>41</v>
      </c>
      <c r="E23" t="s">
        <v>41</v>
      </c>
      <c r="F23" t="s">
        <v>41</v>
      </c>
      <c r="G23" t="s">
        <v>41</v>
      </c>
      <c r="H23" t="s">
        <v>41</v>
      </c>
      <c r="J23" t="s">
        <v>248</v>
      </c>
      <c r="K23">
        <f>AVERAGE(O3:O7)</f>
        <v>0.99993078003921432</v>
      </c>
      <c r="L23">
        <f>AVERAGE(P3:P7)</f>
        <v>0.99990312127708558</v>
      </c>
      <c r="M23">
        <f>_xlfn.STDEV.P(O3:O7)</f>
        <v>4.858362511718876E-6</v>
      </c>
      <c r="N23">
        <f>_xlfn.STDEV.P(P3:P7)</f>
        <v>5.1006845265795384E-6</v>
      </c>
    </row>
    <row r="24" spans="1:18" x14ac:dyDescent="0.3">
      <c r="A24" t="s">
        <v>315</v>
      </c>
      <c r="B24" t="s">
        <v>380</v>
      </c>
      <c r="C24" t="s">
        <v>295</v>
      </c>
      <c r="D24" t="s">
        <v>410</v>
      </c>
      <c r="E24" t="s">
        <v>291</v>
      </c>
      <c r="F24" t="s">
        <v>374</v>
      </c>
      <c r="G24" t="s">
        <v>282</v>
      </c>
      <c r="H24" t="s">
        <v>449</v>
      </c>
      <c r="J24" t="s">
        <v>249</v>
      </c>
      <c r="K24">
        <f>AVERAGE(Q3:Q7)</f>
        <v>0.99993767980143766</v>
      </c>
      <c r="L24">
        <f>AVERAGE(R3:R7)</f>
        <v>0.99991286029328807</v>
      </c>
      <c r="M24">
        <f>_xlfn.STDEV.P(Q3:Q7)</f>
        <v>3.1934715785459238E-6</v>
      </c>
      <c r="N24">
        <f>_xlfn.STDEV.P(R3:R7)</f>
        <v>1.3012574077684553E-6</v>
      </c>
    </row>
    <row r="25" spans="1:18" x14ac:dyDescent="0.3">
      <c r="A25" t="s">
        <v>271</v>
      </c>
      <c r="B25" t="s">
        <v>286</v>
      </c>
      <c r="C25" t="s">
        <v>271</v>
      </c>
      <c r="D25" t="s">
        <v>286</v>
      </c>
      <c r="E25" t="s">
        <v>271</v>
      </c>
      <c r="F25" t="s">
        <v>286</v>
      </c>
      <c r="G25" t="s">
        <v>271</v>
      </c>
      <c r="H25" t="s">
        <v>286</v>
      </c>
    </row>
    <row r="26" spans="1:18" x14ac:dyDescent="0.3">
      <c r="A26" t="s">
        <v>316</v>
      </c>
      <c r="B26" t="s">
        <v>381</v>
      </c>
      <c r="C26" t="s">
        <v>288</v>
      </c>
      <c r="D26" t="s">
        <v>411</v>
      </c>
      <c r="E26" t="s">
        <v>292</v>
      </c>
      <c r="F26" t="s">
        <v>375</v>
      </c>
      <c r="G26" t="s">
        <v>283</v>
      </c>
      <c r="H26" t="s">
        <v>450</v>
      </c>
    </row>
    <row r="27" spans="1:18" x14ac:dyDescent="0.3">
      <c r="A27" t="s">
        <v>317</v>
      </c>
      <c r="B27" t="s">
        <v>382</v>
      </c>
      <c r="C27" t="s">
        <v>296</v>
      </c>
      <c r="D27" t="s">
        <v>412</v>
      </c>
      <c r="E27" t="s">
        <v>293</v>
      </c>
      <c r="F27" t="s">
        <v>376</v>
      </c>
      <c r="G27" t="s">
        <v>284</v>
      </c>
      <c r="H27" t="s">
        <v>451</v>
      </c>
    </row>
    <row r="28" spans="1:18" x14ac:dyDescent="0.3">
      <c r="A28" t="s">
        <v>318</v>
      </c>
      <c r="B28" t="s">
        <v>383</v>
      </c>
      <c r="C28" t="s">
        <v>467</v>
      </c>
      <c r="D28" t="s">
        <v>413</v>
      </c>
      <c r="E28" t="s">
        <v>327</v>
      </c>
      <c r="F28" t="s">
        <v>377</v>
      </c>
      <c r="G28" t="s">
        <v>285</v>
      </c>
      <c r="H28" t="s">
        <v>452</v>
      </c>
    </row>
    <row r="29" spans="1:18" x14ac:dyDescent="0.3">
      <c r="A29" t="s">
        <v>319</v>
      </c>
      <c r="B29" t="s">
        <v>384</v>
      </c>
      <c r="C29" t="s">
        <v>297</v>
      </c>
      <c r="D29" t="s">
        <v>414</v>
      </c>
      <c r="E29" t="s">
        <v>265</v>
      </c>
      <c r="F29" t="s">
        <v>378</v>
      </c>
      <c r="G29" t="s">
        <v>367</v>
      </c>
      <c r="H29" t="s">
        <v>453</v>
      </c>
    </row>
    <row r="30" spans="1:18" x14ac:dyDescent="0.3">
      <c r="A30" t="s">
        <v>320</v>
      </c>
      <c r="B30" t="s">
        <v>385</v>
      </c>
      <c r="C30" t="s">
        <v>468</v>
      </c>
      <c r="D30" t="s">
        <v>415</v>
      </c>
      <c r="E30" t="s">
        <v>328</v>
      </c>
      <c r="F30" t="s">
        <v>379</v>
      </c>
      <c r="G30" t="s">
        <v>368</v>
      </c>
      <c r="H30" t="s">
        <v>454</v>
      </c>
    </row>
    <row r="32" spans="1:18" x14ac:dyDescent="0.3">
      <c r="A32" t="s">
        <v>47</v>
      </c>
      <c r="B32" t="s">
        <v>254</v>
      </c>
      <c r="C32" t="s">
        <v>47</v>
      </c>
      <c r="D32" t="s">
        <v>254</v>
      </c>
      <c r="E32" t="s">
        <v>47</v>
      </c>
      <c r="F32" t="s">
        <v>254</v>
      </c>
      <c r="G32" t="s">
        <v>47</v>
      </c>
      <c r="H32" t="s">
        <v>254</v>
      </c>
    </row>
    <row r="33" spans="1:15" x14ac:dyDescent="0.3">
      <c r="A33" t="s">
        <v>41</v>
      </c>
      <c r="B33" t="s">
        <v>41</v>
      </c>
      <c r="C33" t="s">
        <v>41</v>
      </c>
      <c r="D33" t="s">
        <v>41</v>
      </c>
      <c r="E33" t="s">
        <v>41</v>
      </c>
      <c r="F33" t="s">
        <v>41</v>
      </c>
      <c r="G33" t="s">
        <v>41</v>
      </c>
      <c r="H33" t="s">
        <v>41</v>
      </c>
    </row>
    <row r="34" spans="1:15" x14ac:dyDescent="0.3">
      <c r="A34" t="s">
        <v>321</v>
      </c>
      <c r="B34" t="s">
        <v>386</v>
      </c>
      <c r="C34" t="s">
        <v>291</v>
      </c>
      <c r="D34" t="s">
        <v>416</v>
      </c>
      <c r="E34" t="s">
        <v>353</v>
      </c>
      <c r="F34" t="s">
        <v>437</v>
      </c>
      <c r="G34" t="s">
        <v>282</v>
      </c>
      <c r="H34" t="s">
        <v>455</v>
      </c>
    </row>
    <row r="35" spans="1:15" x14ac:dyDescent="0.3">
      <c r="A35" t="s">
        <v>271</v>
      </c>
      <c r="B35" t="s">
        <v>286</v>
      </c>
      <c r="C35" t="s">
        <v>271</v>
      </c>
      <c r="D35" t="s">
        <v>286</v>
      </c>
      <c r="E35" t="s">
        <v>271</v>
      </c>
      <c r="F35" t="s">
        <v>286</v>
      </c>
      <c r="G35" t="s">
        <v>271</v>
      </c>
      <c r="H35" t="s">
        <v>286</v>
      </c>
      <c r="K35" s="9" t="s">
        <v>266</v>
      </c>
      <c r="L35" s="9"/>
      <c r="M35" s="9" t="s">
        <v>267</v>
      </c>
      <c r="N35" s="9"/>
    </row>
    <row r="36" spans="1:15" x14ac:dyDescent="0.3">
      <c r="A36" t="s">
        <v>322</v>
      </c>
      <c r="B36" t="s">
        <v>387</v>
      </c>
      <c r="C36" t="s">
        <v>292</v>
      </c>
      <c r="D36" t="s">
        <v>417</v>
      </c>
      <c r="E36" t="s">
        <v>279</v>
      </c>
      <c r="F36" t="s">
        <v>438</v>
      </c>
      <c r="G36" t="s">
        <v>283</v>
      </c>
      <c r="H36" t="s">
        <v>456</v>
      </c>
      <c r="K36" s="8" t="s">
        <v>261</v>
      </c>
      <c r="L36" s="8" t="s">
        <v>262</v>
      </c>
      <c r="M36" s="8" t="s">
        <v>261</v>
      </c>
      <c r="N36" s="8" t="s">
        <v>262</v>
      </c>
      <c r="O36" t="s">
        <v>49</v>
      </c>
    </row>
    <row r="37" spans="1:15" x14ac:dyDescent="0.3">
      <c r="A37" t="s">
        <v>323</v>
      </c>
      <c r="B37" t="s">
        <v>388</v>
      </c>
      <c r="C37" t="s">
        <v>293</v>
      </c>
      <c r="D37" t="s">
        <v>418</v>
      </c>
      <c r="E37" t="s">
        <v>354</v>
      </c>
      <c r="F37" t="s">
        <v>439</v>
      </c>
      <c r="G37" t="s">
        <v>284</v>
      </c>
      <c r="H37" t="s">
        <v>457</v>
      </c>
      <c r="J37" t="s">
        <v>250</v>
      </c>
      <c r="K37">
        <f>AVERAGE(K8:K12)</f>
        <v>16405.802702108624</v>
      </c>
      <c r="L37">
        <f>AVERAGE(L8:L12)</f>
        <v>17074.20172949148</v>
      </c>
      <c r="M37">
        <f>_xlfn.STDEV.P(K8:K12)</f>
        <v>2014.5218268901924</v>
      </c>
      <c r="N37">
        <f>_xlfn.STDEV.P(L8:L12)</f>
        <v>1979.0114303144658</v>
      </c>
    </row>
    <row r="38" spans="1:15" x14ac:dyDescent="0.3">
      <c r="A38" t="s">
        <v>324</v>
      </c>
      <c r="B38" t="s">
        <v>389</v>
      </c>
      <c r="C38" t="s">
        <v>327</v>
      </c>
      <c r="D38" t="s">
        <v>419</v>
      </c>
      <c r="E38" t="s">
        <v>355</v>
      </c>
      <c r="F38" t="s">
        <v>440</v>
      </c>
      <c r="G38" t="s">
        <v>285</v>
      </c>
      <c r="H38" t="s">
        <v>458</v>
      </c>
      <c r="J38" t="s">
        <v>247</v>
      </c>
      <c r="K38">
        <f>AVERAGE(M8:M12)</f>
        <v>16586.685554006817</v>
      </c>
      <c r="L38">
        <f>AVERAGE(N8:N12)</f>
        <v>17748.25963449098</v>
      </c>
      <c r="M38">
        <f>_xlfn.STDEV.P(M8:M12)</f>
        <v>1950.7408007203612</v>
      </c>
      <c r="N38">
        <f>_xlfn.STDEV.P(N8:N12)</f>
        <v>1811.6945679325083</v>
      </c>
    </row>
    <row r="39" spans="1:15" x14ac:dyDescent="0.3">
      <c r="A39" t="s">
        <v>325</v>
      </c>
      <c r="B39" t="s">
        <v>390</v>
      </c>
      <c r="C39" t="s">
        <v>294</v>
      </c>
      <c r="D39" t="s">
        <v>420</v>
      </c>
      <c r="E39" t="s">
        <v>356</v>
      </c>
      <c r="F39" t="s">
        <v>441</v>
      </c>
      <c r="G39" t="s">
        <v>367</v>
      </c>
      <c r="H39" t="s">
        <v>459</v>
      </c>
      <c r="J39" t="s">
        <v>248</v>
      </c>
      <c r="K39">
        <f>AVERAGE(O8:O12)</f>
        <v>14048.858692056598</v>
      </c>
      <c r="L39">
        <f>AVERAGE(P8:P12)</f>
        <v>16134.52653807048</v>
      </c>
      <c r="M39">
        <f>_xlfn.STDEV.P(O8:O12)</f>
        <v>251.44099755808429</v>
      </c>
      <c r="N39">
        <f>_xlfn.STDEV.P(P8:P12)</f>
        <v>1550.9176277509753</v>
      </c>
    </row>
    <row r="40" spans="1:15" x14ac:dyDescent="0.3">
      <c r="A40" t="s">
        <v>326</v>
      </c>
      <c r="B40" t="s">
        <v>391</v>
      </c>
      <c r="C40" t="s">
        <v>328</v>
      </c>
      <c r="D40" t="s">
        <v>421</v>
      </c>
      <c r="E40" t="s">
        <v>357</v>
      </c>
      <c r="F40" t="s">
        <v>442</v>
      </c>
      <c r="G40" t="s">
        <v>368</v>
      </c>
      <c r="H40" t="s">
        <v>460</v>
      </c>
      <c r="J40" t="s">
        <v>249</v>
      </c>
      <c r="K40">
        <f>AVERAGE(Q8:Q12)</f>
        <v>15213.048748149322</v>
      </c>
      <c r="L40">
        <f>AVERAGE(R8:R12)</f>
        <v>17928.33895784694</v>
      </c>
      <c r="M40">
        <f>_xlfn.STDEV.P(Q8:Q12)</f>
        <v>1552.6682392971086</v>
      </c>
      <c r="N40">
        <f>_xlfn.STDEV.P(R8:R12)</f>
        <v>1794.4734184036247</v>
      </c>
    </row>
    <row r="42" spans="1:15" x14ac:dyDescent="0.3">
      <c r="A42" t="s">
        <v>47</v>
      </c>
      <c r="B42" t="s">
        <v>254</v>
      </c>
      <c r="C42" t="s">
        <v>47</v>
      </c>
      <c r="D42" t="s">
        <v>254</v>
      </c>
      <c r="E42" t="s">
        <v>47</v>
      </c>
      <c r="F42" t="s">
        <v>254</v>
      </c>
      <c r="G42" t="s">
        <v>47</v>
      </c>
      <c r="H42" t="s">
        <v>254</v>
      </c>
    </row>
    <row r="43" spans="1:15" x14ac:dyDescent="0.3">
      <c r="A43" t="s">
        <v>41</v>
      </c>
      <c r="B43" t="s">
        <v>41</v>
      </c>
      <c r="C43" t="s">
        <v>41</v>
      </c>
      <c r="D43" t="s">
        <v>41</v>
      </c>
      <c r="E43" t="s">
        <v>41</v>
      </c>
      <c r="F43" t="s">
        <v>41</v>
      </c>
      <c r="G43" t="s">
        <v>41</v>
      </c>
      <c r="H43" t="s">
        <v>41</v>
      </c>
    </row>
    <row r="44" spans="1:15" x14ac:dyDescent="0.3">
      <c r="A44" t="s">
        <v>291</v>
      </c>
      <c r="B44" t="s">
        <v>392</v>
      </c>
      <c r="C44" t="s">
        <v>341</v>
      </c>
      <c r="D44" t="s">
        <v>422</v>
      </c>
      <c r="E44" t="s">
        <v>303</v>
      </c>
      <c r="F44" t="s">
        <v>443</v>
      </c>
      <c r="G44" t="s">
        <v>282</v>
      </c>
      <c r="H44" t="s">
        <v>461</v>
      </c>
    </row>
    <row r="45" spans="1:15" x14ac:dyDescent="0.3">
      <c r="A45" t="s">
        <v>271</v>
      </c>
      <c r="B45" t="s">
        <v>286</v>
      </c>
      <c r="C45" t="s">
        <v>271</v>
      </c>
      <c r="D45" t="s">
        <v>286</v>
      </c>
      <c r="E45" t="s">
        <v>271</v>
      </c>
      <c r="F45" t="s">
        <v>286</v>
      </c>
      <c r="G45" t="s">
        <v>271</v>
      </c>
      <c r="H45" t="s">
        <v>286</v>
      </c>
      <c r="O45" t="s">
        <v>48</v>
      </c>
    </row>
    <row r="46" spans="1:15" x14ac:dyDescent="0.3">
      <c r="A46" t="s">
        <v>292</v>
      </c>
      <c r="B46" t="s">
        <v>393</v>
      </c>
      <c r="C46" t="s">
        <v>342</v>
      </c>
      <c r="D46" t="s">
        <v>423</v>
      </c>
      <c r="E46" t="s">
        <v>304</v>
      </c>
      <c r="F46" t="s">
        <v>444</v>
      </c>
      <c r="G46" t="s">
        <v>283</v>
      </c>
      <c r="H46" t="s">
        <v>462</v>
      </c>
    </row>
    <row r="47" spans="1:15" x14ac:dyDescent="0.3">
      <c r="A47" t="s">
        <v>293</v>
      </c>
      <c r="B47" t="s">
        <v>394</v>
      </c>
      <c r="C47" t="s">
        <v>343</v>
      </c>
      <c r="D47" t="s">
        <v>424</v>
      </c>
      <c r="E47" t="s">
        <v>305</v>
      </c>
      <c r="F47" t="s">
        <v>445</v>
      </c>
      <c r="G47" t="s">
        <v>284</v>
      </c>
      <c r="H47" t="s">
        <v>463</v>
      </c>
    </row>
    <row r="48" spans="1:15" x14ac:dyDescent="0.3">
      <c r="A48" t="s">
        <v>327</v>
      </c>
      <c r="B48" t="s">
        <v>395</v>
      </c>
      <c r="C48" t="s">
        <v>344</v>
      </c>
      <c r="D48" t="s">
        <v>425</v>
      </c>
      <c r="E48" t="s">
        <v>306</v>
      </c>
      <c r="F48" t="s">
        <v>446</v>
      </c>
      <c r="G48" t="s">
        <v>285</v>
      </c>
      <c r="H48" t="s">
        <v>464</v>
      </c>
    </row>
    <row r="49" spans="1:14" x14ac:dyDescent="0.3">
      <c r="A49" t="s">
        <v>265</v>
      </c>
      <c r="B49" t="s">
        <v>396</v>
      </c>
      <c r="C49" t="s">
        <v>345</v>
      </c>
      <c r="D49" t="s">
        <v>426</v>
      </c>
      <c r="E49" t="s">
        <v>307</v>
      </c>
      <c r="F49" t="s">
        <v>447</v>
      </c>
      <c r="G49" t="s">
        <v>367</v>
      </c>
      <c r="H49" t="s">
        <v>465</v>
      </c>
    </row>
    <row r="50" spans="1:14" x14ac:dyDescent="0.3">
      <c r="A50" t="s">
        <v>328</v>
      </c>
      <c r="B50" t="s">
        <v>397</v>
      </c>
      <c r="C50" t="s">
        <v>346</v>
      </c>
      <c r="D50" t="s">
        <v>427</v>
      </c>
      <c r="E50" t="s">
        <v>308</v>
      </c>
      <c r="F50" t="s">
        <v>448</v>
      </c>
      <c r="G50" t="s">
        <v>368</v>
      </c>
      <c r="H50" t="s">
        <v>466</v>
      </c>
    </row>
    <row r="51" spans="1:14" x14ac:dyDescent="0.3">
      <c r="K51" s="9"/>
      <c r="L51" s="9"/>
      <c r="M51" s="9"/>
      <c r="N51" s="9"/>
    </row>
    <row r="152" spans="2:2" x14ac:dyDescent="0.3">
      <c r="B152" t="s">
        <v>179</v>
      </c>
    </row>
    <row r="153" spans="2:2" x14ac:dyDescent="0.3">
      <c r="B153" t="s">
        <v>180</v>
      </c>
    </row>
    <row r="154" spans="2:2" x14ac:dyDescent="0.3">
      <c r="B154" t="s">
        <v>181</v>
      </c>
    </row>
    <row r="155" spans="2:2" x14ac:dyDescent="0.3">
      <c r="B155" t="s">
        <v>182</v>
      </c>
    </row>
    <row r="156" spans="2:2" x14ac:dyDescent="0.3">
      <c r="B156" t="s">
        <v>183</v>
      </c>
    </row>
    <row r="157" spans="2:2" x14ac:dyDescent="0.3">
      <c r="B157" t="s">
        <v>184</v>
      </c>
    </row>
    <row r="158" spans="2:2" x14ac:dyDescent="0.3">
      <c r="B158" t="s">
        <v>185</v>
      </c>
    </row>
    <row r="159" spans="2:2" x14ac:dyDescent="0.3">
      <c r="B159" t="s">
        <v>186</v>
      </c>
    </row>
    <row r="160" spans="2:2" x14ac:dyDescent="0.3">
      <c r="B160" t="s">
        <v>187</v>
      </c>
    </row>
    <row r="161" spans="2:2" x14ac:dyDescent="0.3">
      <c r="B161" t="s">
        <v>188</v>
      </c>
    </row>
    <row r="162" spans="2:2" x14ac:dyDescent="0.3">
      <c r="B162" t="s">
        <v>189</v>
      </c>
    </row>
    <row r="163" spans="2:2" x14ac:dyDescent="0.3">
      <c r="B163" t="s">
        <v>190</v>
      </c>
    </row>
    <row r="164" spans="2:2" x14ac:dyDescent="0.3">
      <c r="B164" t="s">
        <v>191</v>
      </c>
    </row>
    <row r="165" spans="2:2" x14ac:dyDescent="0.3">
      <c r="B165" t="s">
        <v>192</v>
      </c>
    </row>
    <row r="166" spans="2:2" x14ac:dyDescent="0.3">
      <c r="B166" t="s">
        <v>193</v>
      </c>
    </row>
    <row r="167" spans="2:2" x14ac:dyDescent="0.3">
      <c r="B167" t="s">
        <v>194</v>
      </c>
    </row>
    <row r="168" spans="2:2" x14ac:dyDescent="0.3">
      <c r="B168" t="s">
        <v>195</v>
      </c>
    </row>
    <row r="169" spans="2:2" x14ac:dyDescent="0.3">
      <c r="B169" t="s">
        <v>196</v>
      </c>
    </row>
    <row r="170" spans="2:2" x14ac:dyDescent="0.3">
      <c r="B170" t="s">
        <v>197</v>
      </c>
    </row>
    <row r="172" spans="2:2" x14ac:dyDescent="0.3">
      <c r="B172" t="s">
        <v>255</v>
      </c>
    </row>
    <row r="173" spans="2:2" x14ac:dyDescent="0.3">
      <c r="B173" t="s">
        <v>256</v>
      </c>
    </row>
    <row r="174" spans="2:2" x14ac:dyDescent="0.3">
      <c r="B174" t="s">
        <v>257</v>
      </c>
    </row>
    <row r="175" spans="2:2" x14ac:dyDescent="0.3">
      <c r="B175" t="s">
        <v>258</v>
      </c>
    </row>
    <row r="176" spans="2:2" x14ac:dyDescent="0.3">
      <c r="B176" t="s">
        <v>259</v>
      </c>
    </row>
    <row r="178" spans="2:2" x14ac:dyDescent="0.3">
      <c r="B178" t="s">
        <v>260</v>
      </c>
    </row>
  </sheetData>
  <mergeCells count="17">
    <mergeCell ref="K35:L35"/>
    <mergeCell ref="M35:N35"/>
    <mergeCell ref="K51:L51"/>
    <mergeCell ref="M51:N51"/>
    <mergeCell ref="O1:P1"/>
    <mergeCell ref="M19:N19"/>
    <mergeCell ref="K19:L19"/>
    <mergeCell ref="Q1:R1"/>
    <mergeCell ref="J3:J7"/>
    <mergeCell ref="J8:J12"/>
    <mergeCell ref="J13:J17"/>
    <mergeCell ref="M1:N1"/>
    <mergeCell ref="A1:B1"/>
    <mergeCell ref="C1:D1"/>
    <mergeCell ref="E1:F1"/>
    <mergeCell ref="G1:H1"/>
    <mergeCell ref="K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Small Scale</vt:lpstr>
      <vt:lpstr>Experiment 1</vt:lpstr>
      <vt:lpstr>Experiment 2</vt:lpstr>
      <vt:lpstr>Experiment 3</vt:lpstr>
      <vt:lpstr>Results - Placement</vt:lpstr>
      <vt:lpstr>Results - Placement Tradeoff</vt:lpstr>
      <vt:lpstr>Results - Tradeoff</vt:lpstr>
      <vt:lpstr>Results - Availability Req</vt:lpstr>
      <vt:lpstr>Results - SFCs</vt:lpstr>
      <vt:lpstr>Base 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Shahab</dc:creator>
  <cp:lastModifiedBy>Muhammad Shahab</cp:lastModifiedBy>
  <dcterms:created xsi:type="dcterms:W3CDTF">2024-07-30T20:05:53Z</dcterms:created>
  <dcterms:modified xsi:type="dcterms:W3CDTF">2024-12-03T02:13:43Z</dcterms:modified>
</cp:coreProperties>
</file>