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Perso\"/>
    </mc:Choice>
  </mc:AlternateContent>
  <xr:revisionPtr revIDLastSave="0" documentId="10_ncr:100000_{D69A9F5A-6641-4DA6-A861-BAB3072323C0}" xr6:coauthVersionLast="31" xr6:coauthVersionMax="31" xr10:uidLastSave="{00000000-0000-0000-0000-000000000000}"/>
  <bookViews>
    <workbookView xWindow="0" yWindow="0" windowWidth="38400" windowHeight="17712" activeTab="3" xr2:uid="{267195DE-188C-418A-8905-479395573142}"/>
  </bookViews>
  <sheets>
    <sheet name="EURO-TND" sheetId="1" r:id="rId1"/>
    <sheet name="Parcel" sheetId="2" r:id="rId2"/>
    <sheet name="Simulation-palm" sheetId="3" r:id="rId3"/>
    <sheet name="Feuil1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3" l="1"/>
  <c r="L30" i="3" s="1"/>
  <c r="M29" i="3"/>
  <c r="M30" i="3" s="1"/>
  <c r="L26" i="3"/>
  <c r="M26" i="3"/>
  <c r="J36" i="3"/>
  <c r="K36" i="3"/>
  <c r="L36" i="3"/>
  <c r="M36" i="3"/>
  <c r="I36" i="3"/>
  <c r="J29" i="3"/>
  <c r="J30" i="3" s="1"/>
  <c r="K29" i="3"/>
  <c r="K30" i="3" s="1"/>
  <c r="I29" i="3"/>
  <c r="J26" i="3"/>
  <c r="K26" i="3"/>
  <c r="I37" i="3" l="1"/>
  <c r="M37" i="3"/>
  <c r="J37" i="3"/>
  <c r="L37" i="3"/>
  <c r="K37" i="3"/>
  <c r="F26" i="3"/>
  <c r="G26" i="3"/>
  <c r="H26" i="3"/>
  <c r="I26" i="3"/>
  <c r="F15" i="3"/>
  <c r="F18" i="3" s="1"/>
  <c r="F19" i="3" s="1"/>
  <c r="E15" i="3"/>
  <c r="E18" i="3" s="1"/>
  <c r="E19" i="3" l="1"/>
  <c r="H27" i="3"/>
  <c r="I27" i="3"/>
  <c r="G27" i="3"/>
  <c r="F27" i="3"/>
  <c r="F30" i="3" s="1"/>
  <c r="I23" i="3"/>
  <c r="H23" i="3"/>
  <c r="F23" i="3"/>
  <c r="E23" i="3"/>
  <c r="E32" i="3"/>
  <c r="L23" i="3"/>
  <c r="G23" i="3"/>
  <c r="K23" i="3"/>
  <c r="J23" i="3"/>
  <c r="E30" i="3"/>
  <c r="E56" i="2"/>
  <c r="F32" i="3" l="1"/>
  <c r="G30" i="3"/>
  <c r="E40" i="2"/>
  <c r="D40" i="2"/>
  <c r="D53" i="2" s="1"/>
  <c r="G32" i="3" l="1"/>
  <c r="I30" i="3"/>
  <c r="H30" i="3"/>
  <c r="C53" i="2"/>
  <c r="D52" i="2"/>
  <c r="E43" i="2"/>
  <c r="F46" i="2"/>
  <c r="C49" i="2"/>
  <c r="C46" i="2"/>
  <c r="D48" i="2"/>
  <c r="C45" i="2"/>
  <c r="D45" i="2"/>
  <c r="G52" i="2"/>
  <c r="D44" i="2"/>
  <c r="C42" i="2"/>
  <c r="G49" i="2"/>
  <c r="E46" i="2"/>
  <c r="G42" i="2"/>
  <c r="G48" i="2"/>
  <c r="E45" i="2"/>
  <c r="C43" i="2"/>
  <c r="G44" i="2"/>
  <c r="F47" i="2"/>
  <c r="C52" i="2"/>
  <c r="C44" i="2"/>
  <c r="G47" i="2"/>
  <c r="D51" i="2"/>
  <c r="E52" i="2"/>
  <c r="E44" i="2"/>
  <c r="F45" i="2"/>
  <c r="C51" i="2"/>
  <c r="G43" i="2"/>
  <c r="G46" i="2"/>
  <c r="D50" i="2"/>
  <c r="E51" i="2"/>
  <c r="F52" i="2"/>
  <c r="F44" i="2"/>
  <c r="C50" i="2"/>
  <c r="G53" i="2"/>
  <c r="G45" i="2"/>
  <c r="D49" i="2"/>
  <c r="E50" i="2"/>
  <c r="F51" i="2"/>
  <c r="E42" i="2"/>
  <c r="E49" i="2"/>
  <c r="F50" i="2"/>
  <c r="F53" i="2"/>
  <c r="F42" i="2"/>
  <c r="C48" i="2"/>
  <c r="G51" i="2"/>
  <c r="D43" i="2"/>
  <c r="D47" i="2"/>
  <c r="E48" i="2"/>
  <c r="F49" i="2"/>
  <c r="E53" i="2"/>
  <c r="D42" i="2"/>
  <c r="C47" i="2"/>
  <c r="J45" i="2" s="1"/>
  <c r="K45" i="2" s="1"/>
  <c r="G50" i="2"/>
  <c r="F43" i="2"/>
  <c r="D46" i="2"/>
  <c r="E47" i="2"/>
  <c r="F48" i="2"/>
  <c r="E28" i="2"/>
  <c r="E17" i="2"/>
  <c r="E4" i="2"/>
  <c r="D4" i="2"/>
  <c r="F12" i="2" s="1"/>
  <c r="D17" i="2"/>
  <c r="F21" i="2" s="1"/>
  <c r="D28" i="2"/>
  <c r="E38" i="2" s="1"/>
  <c r="L32" i="3" l="1"/>
  <c r="L38" i="3" s="1"/>
  <c r="J32" i="3"/>
  <c r="J38" i="3" s="1"/>
  <c r="K32" i="3"/>
  <c r="K38" i="3" s="1"/>
  <c r="M32" i="3"/>
  <c r="M38" i="3" s="1"/>
  <c r="I32" i="3"/>
  <c r="I38" i="3" s="1"/>
  <c r="H32" i="3"/>
  <c r="J44" i="2"/>
  <c r="K44" i="2" s="1"/>
  <c r="I45" i="2"/>
  <c r="I44" i="2"/>
  <c r="J43" i="2"/>
  <c r="K43" i="2" s="1"/>
  <c r="I43" i="2"/>
  <c r="J42" i="2"/>
  <c r="K42" i="2" s="1"/>
  <c r="I42" i="2"/>
  <c r="G14" i="2"/>
  <c r="D12" i="2"/>
  <c r="F14" i="2"/>
  <c r="E9" i="2"/>
  <c r="D9" i="2"/>
  <c r="D11" i="2"/>
  <c r="E7" i="2"/>
  <c r="F8" i="2"/>
  <c r="F9" i="2"/>
  <c r="D8" i="2"/>
  <c r="F11" i="2"/>
  <c r="E12" i="2"/>
  <c r="E14" i="2"/>
  <c r="E8" i="2"/>
  <c r="F35" i="2"/>
  <c r="D14" i="2"/>
  <c r="E11" i="2"/>
  <c r="F7" i="2"/>
  <c r="D32" i="2"/>
  <c r="C34" i="2"/>
  <c r="G30" i="2"/>
  <c r="C33" i="2"/>
  <c r="E31" i="2"/>
  <c r="F32" i="2"/>
  <c r="E37" i="2"/>
  <c r="G35" i="2"/>
  <c r="D38" i="2"/>
  <c r="C35" i="2"/>
  <c r="D37" i="2"/>
  <c r="F31" i="2"/>
  <c r="F37" i="2"/>
  <c r="G32" i="2"/>
  <c r="F30" i="2"/>
  <c r="C32" i="2"/>
  <c r="D31" i="2"/>
  <c r="E35" i="2"/>
  <c r="C38" i="2"/>
  <c r="F36" i="2"/>
  <c r="D33" i="2"/>
  <c r="G34" i="2"/>
  <c r="F34" i="2"/>
  <c r="C30" i="2"/>
  <c r="G37" i="2"/>
  <c r="G38" i="2"/>
  <c r="C31" i="2"/>
  <c r="G31" i="2"/>
  <c r="D35" i="2"/>
  <c r="E33" i="2"/>
  <c r="F38" i="2"/>
  <c r="E30" i="2"/>
  <c r="C36" i="2"/>
  <c r="G33" i="2"/>
  <c r="F33" i="2"/>
  <c r="D30" i="2"/>
  <c r="D36" i="2"/>
  <c r="E34" i="2"/>
  <c r="E36" i="2"/>
  <c r="C37" i="2"/>
  <c r="G36" i="2"/>
  <c r="D34" i="2"/>
  <c r="E32" i="2"/>
  <c r="E22" i="2"/>
  <c r="C24" i="2"/>
  <c r="G19" i="2"/>
  <c r="C22" i="2"/>
  <c r="G25" i="2"/>
  <c r="F19" i="2"/>
  <c r="G23" i="2"/>
  <c r="F25" i="2"/>
  <c r="C23" i="2"/>
  <c r="G24" i="2"/>
  <c r="E19" i="2"/>
  <c r="D19" i="2"/>
  <c r="G26" i="2"/>
  <c r="F24" i="2"/>
  <c r="F26" i="2"/>
  <c r="G21" i="2"/>
  <c r="E20" i="2"/>
  <c r="F23" i="2"/>
  <c r="G20" i="2"/>
  <c r="D24" i="2"/>
  <c r="D23" i="2"/>
  <c r="D22" i="2"/>
  <c r="D21" i="2"/>
  <c r="G22" i="2"/>
  <c r="F20" i="2"/>
  <c r="C20" i="2"/>
  <c r="C26" i="2"/>
  <c r="E26" i="2"/>
  <c r="D20" i="2"/>
  <c r="E25" i="2"/>
  <c r="F22" i="2"/>
  <c r="C19" i="2"/>
  <c r="E23" i="2"/>
  <c r="E21" i="2"/>
  <c r="C21" i="2"/>
  <c r="C25" i="2"/>
  <c r="D26" i="2"/>
  <c r="D25" i="2"/>
  <c r="E24" i="2"/>
  <c r="F6" i="2"/>
  <c r="D7" i="2"/>
  <c r="G9" i="2"/>
  <c r="C13" i="2"/>
  <c r="D6" i="2"/>
  <c r="C15" i="2"/>
  <c r="C8" i="2"/>
  <c r="G11" i="2"/>
  <c r="C9" i="2"/>
  <c r="E15" i="2"/>
  <c r="G12" i="2"/>
  <c r="C12" i="2"/>
  <c r="G7" i="2"/>
  <c r="E6" i="2"/>
  <c r="G8" i="2"/>
  <c r="C14" i="2"/>
  <c r="G10" i="2"/>
  <c r="C7" i="2"/>
  <c r="D15" i="2"/>
  <c r="C6" i="2"/>
  <c r="C10" i="2"/>
  <c r="F15" i="2"/>
  <c r="G13" i="2"/>
  <c r="G6" i="2"/>
  <c r="C11" i="2"/>
  <c r="G15" i="2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5" i="1"/>
  <c r="I33" i="2" l="1"/>
  <c r="I32" i="2"/>
  <c r="I19" i="2"/>
  <c r="I22" i="2"/>
  <c r="J21" i="2"/>
  <c r="K21" i="2" s="1"/>
  <c r="I21" i="2"/>
  <c r="I20" i="2"/>
  <c r="I31" i="2"/>
  <c r="J30" i="2"/>
  <c r="K30" i="2" s="1"/>
  <c r="I30" i="2"/>
  <c r="J32" i="2"/>
  <c r="K32" i="2" s="1"/>
  <c r="D10" i="2"/>
  <c r="I8" i="2" s="1"/>
  <c r="E10" i="2"/>
  <c r="F10" i="2"/>
  <c r="J31" i="2"/>
  <c r="K31" i="2" s="1"/>
  <c r="J33" i="2"/>
  <c r="K33" i="2" s="1"/>
  <c r="J19" i="2"/>
  <c r="J20" i="2"/>
  <c r="K20" i="2" s="1"/>
  <c r="J22" i="2"/>
  <c r="K22" i="2" s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14" i="1"/>
  <c r="C13" i="1"/>
  <c r="C12" i="1"/>
  <c r="C11" i="1"/>
  <c r="C9" i="1"/>
  <c r="C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5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0" i="1"/>
  <c r="K19" i="2" l="1"/>
  <c r="L19" i="2"/>
  <c r="I6" i="2"/>
  <c r="J6" i="2"/>
  <c r="D13" i="2"/>
  <c r="E13" i="2"/>
  <c r="F13" i="2"/>
  <c r="J8" i="2"/>
  <c r="K8" i="2" s="1"/>
  <c r="K6" i="2" l="1"/>
  <c r="L6" i="2"/>
  <c r="I7" i="2"/>
  <c r="J9" i="2"/>
  <c r="K9" i="2" s="1"/>
  <c r="I9" i="2"/>
  <c r="J7" i="2"/>
  <c r="K7" i="2" s="1"/>
</calcChain>
</file>

<file path=xl/sharedStrings.xml><?xml version="1.0" encoding="utf-8"?>
<sst xmlns="http://schemas.openxmlformats.org/spreadsheetml/2006/main" count="62" uniqueCount="53">
  <si>
    <t>prix/ha</t>
  </si>
  <si>
    <t>Superficie (ha)</t>
  </si>
  <si>
    <t>Prix Parcel (Mille dinars)</t>
  </si>
  <si>
    <t>Surface/Pers</t>
  </si>
  <si>
    <t>Prix/pers</t>
  </si>
  <si>
    <t>Prix Moyen/ha</t>
  </si>
  <si>
    <t>Prix base/ha</t>
  </si>
  <si>
    <t>Prix/Pers</t>
  </si>
  <si>
    <t>Prix/ha</t>
  </si>
  <si>
    <t>Forage</t>
  </si>
  <si>
    <t>Coût Fixe</t>
  </si>
  <si>
    <t>Terrasement</t>
  </si>
  <si>
    <t>Installation eau</t>
  </si>
  <si>
    <t>Coûts variables/ha</t>
  </si>
  <si>
    <t>Coûts variables/palmier</t>
  </si>
  <si>
    <t>Prix palmier</t>
  </si>
  <si>
    <t>Coûts Exploitation</t>
  </si>
  <si>
    <t>Main d'œuvre irrigation</t>
  </si>
  <si>
    <t>Prix achat ha</t>
  </si>
  <si>
    <t>Surface couverte</t>
  </si>
  <si>
    <t>Coût investissemnt/ha</t>
  </si>
  <si>
    <t>Coût de revient/palmier</t>
  </si>
  <si>
    <t>Marge(%)</t>
  </si>
  <si>
    <t>Frais juridique &amp;administratif</t>
  </si>
  <si>
    <t>Prix de vente/100</t>
  </si>
  <si>
    <t>Replantation</t>
  </si>
  <si>
    <t>N+1</t>
  </si>
  <si>
    <t>N+0</t>
  </si>
  <si>
    <t>N+2</t>
  </si>
  <si>
    <t>N+3</t>
  </si>
  <si>
    <t>N+4</t>
  </si>
  <si>
    <t>Divers</t>
  </si>
  <si>
    <t>N+5</t>
  </si>
  <si>
    <t>Total</t>
  </si>
  <si>
    <t>N+6</t>
  </si>
  <si>
    <t>Coût de revient glissant</t>
  </si>
  <si>
    <t>Pose</t>
  </si>
  <si>
    <t>Pollunisation</t>
  </si>
  <si>
    <t>Vente Brute</t>
  </si>
  <si>
    <t>N+7</t>
  </si>
  <si>
    <t>N+8</t>
  </si>
  <si>
    <t>Production</t>
  </si>
  <si>
    <t>Prix Kg</t>
  </si>
  <si>
    <t>Rentabilité</t>
  </si>
  <si>
    <t>Vente cumulée</t>
  </si>
  <si>
    <t>N+9</t>
  </si>
  <si>
    <t>N+10</t>
  </si>
  <si>
    <t>Marge</t>
  </si>
  <si>
    <t>Espacement</t>
  </si>
  <si>
    <t>8m</t>
  </si>
  <si>
    <t>2m</t>
  </si>
  <si>
    <t>Mâle</t>
  </si>
  <si>
    <t>Femelle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</si>
</sst>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\ [$TND]"/>
  </numFmts>
  <fonts count="16" x14ac:knownFonts="1">
    <font>
      <sz val="11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1" fillId="0" borderId="0" xfId="0" applyNumberFormat="1" applyFont="1" applyBorder="1"/>
    <xf numFmtId="164" fontId="2" fillId="0" borderId="0" xfId="0" applyNumberFormat="1" applyFont="1" applyBorder="1"/>
    <xf numFmtId="164" fontId="4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2" fillId="0" borderId="2" xfId="0" applyNumberFormat="1" applyFont="1" applyBorder="1"/>
    <xf numFmtId="164" fontId="2" fillId="0" borderId="1" xfId="0" applyNumberFormat="1" applyFont="1" applyBorder="1"/>
    <xf numFmtId="164" fontId="4" fillId="0" borderId="1" xfId="0" applyNumberFormat="1" applyFont="1" applyBorder="1"/>
    <xf numFmtId="164" fontId="6" fillId="0" borderId="0" xfId="0" applyNumberFormat="1" applyFont="1" applyBorder="1"/>
    <xf numFmtId="164" fontId="7" fillId="0" borderId="0" xfId="0" applyNumberFormat="1" applyFont="1" applyBorder="1"/>
    <xf numFmtId="164" fontId="7" fillId="0" borderId="2" xfId="0" applyNumberFormat="1" applyFont="1" applyBorder="1"/>
    <xf numFmtId="164" fontId="8" fillId="0" borderId="2" xfId="0" applyNumberFormat="1" applyFont="1" applyBorder="1"/>
    <xf numFmtId="165" fontId="5" fillId="0" borderId="6" xfId="0" applyNumberFormat="1" applyFont="1" applyBorder="1"/>
    <xf numFmtId="165" fontId="5" fillId="0" borderId="7" xfId="0" applyNumberFormat="1" applyFont="1" applyBorder="1"/>
    <xf numFmtId="165" fontId="5" fillId="0" borderId="8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4" fillId="0" borderId="9" xfId="0" applyNumberFormat="1" applyFont="1" applyBorder="1"/>
    <xf numFmtId="164" fontId="4" fillId="0" borderId="10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0" fillId="0" borderId="12" xfId="0" applyFill="1" applyBorder="1"/>
    <xf numFmtId="165" fontId="5" fillId="2" borderId="13" xfId="0" applyNumberFormat="1" applyFont="1" applyFill="1" applyBorder="1"/>
    <xf numFmtId="164" fontId="9" fillId="2" borderId="14" xfId="0" applyNumberFormat="1" applyFont="1" applyFill="1" applyBorder="1"/>
    <xf numFmtId="164" fontId="6" fillId="2" borderId="14" xfId="0" applyNumberFormat="1" applyFont="1" applyFill="1" applyBorder="1"/>
    <xf numFmtId="164" fontId="10" fillId="2" borderId="14" xfId="0" applyNumberFormat="1" applyFont="1" applyFill="1" applyBorder="1"/>
    <xf numFmtId="164" fontId="3" fillId="2" borderId="14" xfId="0" applyNumberFormat="1" applyFont="1" applyFill="1" applyBorder="1"/>
    <xf numFmtId="164" fontId="3" fillId="2" borderId="15" xfId="0" applyNumberFormat="1" applyFont="1" applyFill="1" applyBorder="1"/>
    <xf numFmtId="0" fontId="0" fillId="0" borderId="14" xfId="0" applyFill="1" applyBorder="1"/>
    <xf numFmtId="0" fontId="0" fillId="0" borderId="0" xfId="0" applyFill="1"/>
    <xf numFmtId="0" fontId="0" fillId="3" borderId="18" xfId="0" applyFill="1" applyBorder="1"/>
    <xf numFmtId="0" fontId="0" fillId="3" borderId="19" xfId="0" applyFill="1" applyBorder="1"/>
    <xf numFmtId="0" fontId="0" fillId="3" borderId="16" xfId="0" applyFill="1" applyBorder="1"/>
    <xf numFmtId="0" fontId="0" fillId="3" borderId="21" xfId="0" applyFill="1" applyBorder="1"/>
    <xf numFmtId="0" fontId="0" fillId="4" borderId="16" xfId="0" applyFill="1" applyBorder="1"/>
    <xf numFmtId="0" fontId="0" fillId="4" borderId="21" xfId="0" applyFill="1" applyBorder="1"/>
    <xf numFmtId="0" fontId="0" fillId="4" borderId="23" xfId="0" applyFill="1" applyBorder="1"/>
    <xf numFmtId="0" fontId="0" fillId="4" borderId="24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20" xfId="0" applyFill="1" applyBorder="1"/>
    <xf numFmtId="0" fontId="0" fillId="5" borderId="16" xfId="0" applyFill="1" applyBorder="1"/>
    <xf numFmtId="0" fontId="0" fillId="6" borderId="20" xfId="0" applyFill="1" applyBorder="1"/>
    <xf numFmtId="0" fontId="0" fillId="6" borderId="16" xfId="0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0" xfId="0" applyFill="1" applyBorder="1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6" borderId="0" xfId="0" applyFill="1"/>
    <xf numFmtId="0" fontId="11" fillId="0" borderId="0" xfId="0" applyFont="1"/>
    <xf numFmtId="165" fontId="12" fillId="0" borderId="0" xfId="0" applyNumberFormat="1" applyFont="1"/>
    <xf numFmtId="0" fontId="13" fillId="0" borderId="0" xfId="0" applyFont="1"/>
    <xf numFmtId="0" fontId="0" fillId="0" borderId="16" xfId="0" applyBorder="1"/>
    <xf numFmtId="165" fontId="0" fillId="0" borderId="0" xfId="0" applyNumberFormat="1"/>
    <xf numFmtId="0" fontId="8" fillId="0" borderId="0" xfId="0" applyFont="1"/>
    <xf numFmtId="0" fontId="3" fillId="0" borderId="0" xfId="0" applyFont="1"/>
    <xf numFmtId="10" fontId="0" fillId="0" borderId="0" xfId="0" applyNumberFormat="1"/>
    <xf numFmtId="0" fontId="14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164" fontId="6" fillId="0" borderId="0" xfId="0" applyNumberFormat="1" applyFont="1" applyFill="1"/>
    <xf numFmtId="0" fontId="5" fillId="0" borderId="4" xfId="0" applyFont="1" applyFill="1" applyBorder="1"/>
    <xf numFmtId="164" fontId="6" fillId="0" borderId="1" xfId="0" applyNumberFormat="1" applyFont="1" applyFill="1" applyBorder="1"/>
    <xf numFmtId="164" fontId="6" fillId="0" borderId="0" xfId="0" applyNumberFormat="1" applyFont="1" applyFill="1" applyBorder="1"/>
    <xf numFmtId="164" fontId="9" fillId="0" borderId="0" xfId="0" applyNumberFormat="1" applyFont="1" applyFill="1" applyBorder="1"/>
    <xf numFmtId="164" fontId="9" fillId="0" borderId="2" xfId="0" applyNumberFormat="1" applyFont="1" applyFill="1" applyBorder="1"/>
    <xf numFmtId="0" fontId="5" fillId="7" borderId="4" xfId="0" applyFont="1" applyFill="1" applyBorder="1"/>
    <xf numFmtId="164" fontId="2" fillId="7" borderId="0" xfId="0" applyNumberFormat="1" applyFont="1" applyFill="1"/>
    <xf numFmtId="164" fontId="10" fillId="7" borderId="0" xfId="0" applyNumberFormat="1" applyFont="1" applyFill="1"/>
    <xf numFmtId="164" fontId="6" fillId="7" borderId="0" xfId="0" applyNumberFormat="1" applyFont="1" applyFill="1"/>
    <xf numFmtId="164" fontId="6" fillId="7" borderId="1" xfId="0" applyNumberFormat="1" applyFont="1" applyFill="1" applyBorder="1"/>
    <xf numFmtId="164" fontId="6" fillId="7" borderId="0" xfId="0" applyNumberFormat="1" applyFont="1" applyFill="1" applyBorder="1"/>
    <xf numFmtId="164" fontId="6" fillId="7" borderId="14" xfId="0" applyNumberFormat="1" applyFont="1" applyFill="1" applyBorder="1"/>
    <xf numFmtId="164" fontId="9" fillId="7" borderId="0" xfId="0" applyNumberFormat="1" applyFont="1" applyFill="1" applyBorder="1"/>
    <xf numFmtId="164" fontId="9" fillId="7" borderId="2" xfId="0" applyNumberFormat="1" applyFont="1" applyFill="1" applyBorder="1"/>
    <xf numFmtId="10" fontId="15" fillId="0" borderId="0" xfId="0" applyNumberFormat="1" applyFon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</xdr:colOff>
      <xdr:row>6</xdr:row>
      <xdr:rowOff>53340</xdr:rowOff>
    </xdr:from>
    <xdr:to>
      <xdr:col>14</xdr:col>
      <xdr:colOff>297180</xdr:colOff>
      <xdr:row>6</xdr:row>
      <xdr:rowOff>297180</xdr:rowOff>
    </xdr:to>
    <xdr:pic>
      <xdr:nvPicPr>
        <xdr:cNvPr id="14" name="Graphique 13" descr="Palmier">
          <a:extLst>
            <a:ext uri="{FF2B5EF4-FFF2-40B4-BE49-F238E27FC236}">
              <a16:creationId xmlns:a16="http://schemas.microsoft.com/office/drawing/2014/main" id="{AAE515A2-C1E4-44BC-AF44-4496507CB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583680" y="11658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</xdr:colOff>
      <xdr:row>6</xdr:row>
      <xdr:rowOff>53340</xdr:rowOff>
    </xdr:from>
    <xdr:to>
      <xdr:col>15</xdr:col>
      <xdr:colOff>297180</xdr:colOff>
      <xdr:row>6</xdr:row>
      <xdr:rowOff>297180</xdr:rowOff>
    </xdr:to>
    <xdr:pic>
      <xdr:nvPicPr>
        <xdr:cNvPr id="15" name="Graphique 14" descr="Palmier">
          <a:extLst>
            <a:ext uri="{FF2B5EF4-FFF2-40B4-BE49-F238E27FC236}">
              <a16:creationId xmlns:a16="http://schemas.microsoft.com/office/drawing/2014/main" id="{14AE826A-86F3-4DB1-8055-A88CF59DD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79920" y="11658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</xdr:colOff>
      <xdr:row>6</xdr:row>
      <xdr:rowOff>38100</xdr:rowOff>
    </xdr:from>
    <xdr:to>
      <xdr:col>4</xdr:col>
      <xdr:colOff>304800</xdr:colOff>
      <xdr:row>6</xdr:row>
      <xdr:rowOff>281940</xdr:rowOff>
    </xdr:to>
    <xdr:pic>
      <xdr:nvPicPr>
        <xdr:cNvPr id="17" name="Graphique 16" descr="Palmier">
          <a:extLst>
            <a:ext uri="{FF2B5EF4-FFF2-40B4-BE49-F238E27FC236}">
              <a16:creationId xmlns:a16="http://schemas.microsoft.com/office/drawing/2014/main" id="{7EC92419-E706-49D7-90D7-CA35E93AA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28900" y="11506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6</xdr:row>
      <xdr:rowOff>53340</xdr:rowOff>
    </xdr:from>
    <xdr:to>
      <xdr:col>5</xdr:col>
      <xdr:colOff>281940</xdr:colOff>
      <xdr:row>6</xdr:row>
      <xdr:rowOff>297180</xdr:rowOff>
    </xdr:to>
    <xdr:pic>
      <xdr:nvPicPr>
        <xdr:cNvPr id="18" name="Graphique 17" descr="Palmier">
          <a:extLst>
            <a:ext uri="{FF2B5EF4-FFF2-40B4-BE49-F238E27FC236}">
              <a16:creationId xmlns:a16="http://schemas.microsoft.com/office/drawing/2014/main" id="{11C69FBB-9346-4E3A-B6C0-A545A7C7E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02280" y="11658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</xdr:colOff>
      <xdr:row>6</xdr:row>
      <xdr:rowOff>53340</xdr:rowOff>
    </xdr:from>
    <xdr:to>
      <xdr:col>6</xdr:col>
      <xdr:colOff>274320</xdr:colOff>
      <xdr:row>6</xdr:row>
      <xdr:rowOff>297180</xdr:rowOff>
    </xdr:to>
    <xdr:pic>
      <xdr:nvPicPr>
        <xdr:cNvPr id="19" name="Graphique 18" descr="Palmier">
          <a:extLst>
            <a:ext uri="{FF2B5EF4-FFF2-40B4-BE49-F238E27FC236}">
              <a16:creationId xmlns:a16="http://schemas.microsoft.com/office/drawing/2014/main" id="{AD50DF40-EDE2-4CD0-BF95-E91DE0F45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90900" y="11658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6</xdr:row>
      <xdr:rowOff>53340</xdr:rowOff>
    </xdr:from>
    <xdr:to>
      <xdr:col>7</xdr:col>
      <xdr:colOff>274320</xdr:colOff>
      <xdr:row>6</xdr:row>
      <xdr:rowOff>297180</xdr:rowOff>
    </xdr:to>
    <xdr:pic>
      <xdr:nvPicPr>
        <xdr:cNvPr id="20" name="Graphique 19" descr="Palmier">
          <a:extLst>
            <a:ext uri="{FF2B5EF4-FFF2-40B4-BE49-F238E27FC236}">
              <a16:creationId xmlns:a16="http://schemas.microsoft.com/office/drawing/2014/main" id="{D16D198D-0294-4D8D-BB88-68C9EA374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787140" y="11658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</xdr:colOff>
      <xdr:row>6</xdr:row>
      <xdr:rowOff>45720</xdr:rowOff>
    </xdr:from>
    <xdr:to>
      <xdr:col>8</xdr:col>
      <xdr:colOff>266700</xdr:colOff>
      <xdr:row>6</xdr:row>
      <xdr:rowOff>289560</xdr:rowOff>
    </xdr:to>
    <xdr:pic>
      <xdr:nvPicPr>
        <xdr:cNvPr id="21" name="Graphique 20" descr="Palmier">
          <a:extLst>
            <a:ext uri="{FF2B5EF4-FFF2-40B4-BE49-F238E27FC236}">
              <a16:creationId xmlns:a16="http://schemas.microsoft.com/office/drawing/2014/main" id="{CD6142BD-C5BF-4995-B5FF-CA84A3236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75760" y="11582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</xdr:colOff>
      <xdr:row>6</xdr:row>
      <xdr:rowOff>45720</xdr:rowOff>
    </xdr:from>
    <xdr:to>
      <xdr:col>9</xdr:col>
      <xdr:colOff>304800</xdr:colOff>
      <xdr:row>6</xdr:row>
      <xdr:rowOff>289560</xdr:rowOff>
    </xdr:to>
    <xdr:pic>
      <xdr:nvPicPr>
        <xdr:cNvPr id="22" name="Graphique 21" descr="Palmier">
          <a:extLst>
            <a:ext uri="{FF2B5EF4-FFF2-40B4-BE49-F238E27FC236}">
              <a16:creationId xmlns:a16="http://schemas.microsoft.com/office/drawing/2014/main" id="{95F90933-54CE-4A53-A834-81ED36A82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0100" y="11582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6</xdr:row>
      <xdr:rowOff>53340</xdr:rowOff>
    </xdr:from>
    <xdr:to>
      <xdr:col>10</xdr:col>
      <xdr:colOff>281940</xdr:colOff>
      <xdr:row>6</xdr:row>
      <xdr:rowOff>297180</xdr:rowOff>
    </xdr:to>
    <xdr:pic>
      <xdr:nvPicPr>
        <xdr:cNvPr id="23" name="Graphique 22" descr="Palmier">
          <a:extLst>
            <a:ext uri="{FF2B5EF4-FFF2-40B4-BE49-F238E27FC236}">
              <a16:creationId xmlns:a16="http://schemas.microsoft.com/office/drawing/2014/main" id="{47613E44-E169-4FBD-876A-68B07B015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83480" y="11658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</xdr:colOff>
      <xdr:row>6</xdr:row>
      <xdr:rowOff>60960</xdr:rowOff>
    </xdr:from>
    <xdr:to>
      <xdr:col>11</xdr:col>
      <xdr:colOff>274320</xdr:colOff>
      <xdr:row>6</xdr:row>
      <xdr:rowOff>304800</xdr:rowOff>
    </xdr:to>
    <xdr:pic>
      <xdr:nvPicPr>
        <xdr:cNvPr id="24" name="Graphique 23" descr="Palmier">
          <a:extLst>
            <a:ext uri="{FF2B5EF4-FFF2-40B4-BE49-F238E27FC236}">
              <a16:creationId xmlns:a16="http://schemas.microsoft.com/office/drawing/2014/main" id="{07BC84E9-D6B6-4474-9577-A2C1098C1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72100" y="11734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</xdr:colOff>
      <xdr:row>6</xdr:row>
      <xdr:rowOff>60960</xdr:rowOff>
    </xdr:from>
    <xdr:to>
      <xdr:col>12</xdr:col>
      <xdr:colOff>274320</xdr:colOff>
      <xdr:row>6</xdr:row>
      <xdr:rowOff>304800</xdr:rowOff>
    </xdr:to>
    <xdr:pic>
      <xdr:nvPicPr>
        <xdr:cNvPr id="25" name="Graphique 24" descr="Palmier">
          <a:extLst>
            <a:ext uri="{FF2B5EF4-FFF2-40B4-BE49-F238E27FC236}">
              <a16:creationId xmlns:a16="http://schemas.microsoft.com/office/drawing/2014/main" id="{9CCAF4EA-B811-44E7-BC61-1B0E5FB54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68340" y="11734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</xdr:colOff>
      <xdr:row>6</xdr:row>
      <xdr:rowOff>53340</xdr:rowOff>
    </xdr:from>
    <xdr:to>
      <xdr:col>13</xdr:col>
      <xdr:colOff>266700</xdr:colOff>
      <xdr:row>6</xdr:row>
      <xdr:rowOff>297180</xdr:rowOff>
    </xdr:to>
    <xdr:pic>
      <xdr:nvPicPr>
        <xdr:cNvPr id="26" name="Graphique 25" descr="Palmier">
          <a:extLst>
            <a:ext uri="{FF2B5EF4-FFF2-40B4-BE49-F238E27FC236}">
              <a16:creationId xmlns:a16="http://schemas.microsoft.com/office/drawing/2014/main" id="{577874E3-96FF-4834-9F70-DCBB4D1B2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6960" y="11658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</xdr:colOff>
      <xdr:row>7</xdr:row>
      <xdr:rowOff>83820</xdr:rowOff>
    </xdr:from>
    <xdr:to>
      <xdr:col>14</xdr:col>
      <xdr:colOff>297180</xdr:colOff>
      <xdr:row>7</xdr:row>
      <xdr:rowOff>327660</xdr:rowOff>
    </xdr:to>
    <xdr:pic>
      <xdr:nvPicPr>
        <xdr:cNvPr id="66" name="Graphique 65" descr="Palmier">
          <a:extLst>
            <a:ext uri="{FF2B5EF4-FFF2-40B4-BE49-F238E27FC236}">
              <a16:creationId xmlns:a16="http://schemas.microsoft.com/office/drawing/2014/main" id="{D2645176-6212-4344-A2FD-5A212BDC9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583680" y="16002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</xdr:colOff>
      <xdr:row>7</xdr:row>
      <xdr:rowOff>83820</xdr:rowOff>
    </xdr:from>
    <xdr:to>
      <xdr:col>15</xdr:col>
      <xdr:colOff>297180</xdr:colOff>
      <xdr:row>7</xdr:row>
      <xdr:rowOff>327660</xdr:rowOff>
    </xdr:to>
    <xdr:pic>
      <xdr:nvPicPr>
        <xdr:cNvPr id="67" name="Graphique 66" descr="Palmier">
          <a:extLst>
            <a:ext uri="{FF2B5EF4-FFF2-40B4-BE49-F238E27FC236}">
              <a16:creationId xmlns:a16="http://schemas.microsoft.com/office/drawing/2014/main" id="{D5C59306-F106-4F5B-AE3F-5F26DA520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79920" y="16002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</xdr:colOff>
      <xdr:row>7</xdr:row>
      <xdr:rowOff>68580</xdr:rowOff>
    </xdr:from>
    <xdr:to>
      <xdr:col>4</xdr:col>
      <xdr:colOff>304800</xdr:colOff>
      <xdr:row>7</xdr:row>
      <xdr:rowOff>312420</xdr:rowOff>
    </xdr:to>
    <xdr:pic>
      <xdr:nvPicPr>
        <xdr:cNvPr id="69" name="Graphique 68" descr="Palmier">
          <a:extLst>
            <a:ext uri="{FF2B5EF4-FFF2-40B4-BE49-F238E27FC236}">
              <a16:creationId xmlns:a16="http://schemas.microsoft.com/office/drawing/2014/main" id="{D510D6C6-BB69-4E13-ADCB-91F61F248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28900" y="15849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7</xdr:row>
      <xdr:rowOff>83820</xdr:rowOff>
    </xdr:from>
    <xdr:to>
      <xdr:col>5</xdr:col>
      <xdr:colOff>281940</xdr:colOff>
      <xdr:row>7</xdr:row>
      <xdr:rowOff>327660</xdr:rowOff>
    </xdr:to>
    <xdr:pic>
      <xdr:nvPicPr>
        <xdr:cNvPr id="70" name="Graphique 69" descr="Palmier">
          <a:extLst>
            <a:ext uri="{FF2B5EF4-FFF2-40B4-BE49-F238E27FC236}">
              <a16:creationId xmlns:a16="http://schemas.microsoft.com/office/drawing/2014/main" id="{57D28D1F-73FA-4CB7-8C54-2A3FBE1B3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02280" y="16002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</xdr:colOff>
      <xdr:row>7</xdr:row>
      <xdr:rowOff>83820</xdr:rowOff>
    </xdr:from>
    <xdr:to>
      <xdr:col>6</xdr:col>
      <xdr:colOff>274320</xdr:colOff>
      <xdr:row>7</xdr:row>
      <xdr:rowOff>327660</xdr:rowOff>
    </xdr:to>
    <xdr:pic>
      <xdr:nvPicPr>
        <xdr:cNvPr id="71" name="Graphique 70" descr="Palmier">
          <a:extLst>
            <a:ext uri="{FF2B5EF4-FFF2-40B4-BE49-F238E27FC236}">
              <a16:creationId xmlns:a16="http://schemas.microsoft.com/office/drawing/2014/main" id="{5BEDECDB-A086-4077-8884-A7CFFD398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90900" y="16002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83820</xdr:rowOff>
    </xdr:from>
    <xdr:to>
      <xdr:col>7</xdr:col>
      <xdr:colOff>274320</xdr:colOff>
      <xdr:row>7</xdr:row>
      <xdr:rowOff>327660</xdr:rowOff>
    </xdr:to>
    <xdr:pic>
      <xdr:nvPicPr>
        <xdr:cNvPr id="72" name="Graphique 71" descr="Palmier">
          <a:extLst>
            <a:ext uri="{FF2B5EF4-FFF2-40B4-BE49-F238E27FC236}">
              <a16:creationId xmlns:a16="http://schemas.microsoft.com/office/drawing/2014/main" id="{3A42C4CF-7F98-4252-9A9A-67CB3DFA3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787140" y="16002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</xdr:colOff>
      <xdr:row>7</xdr:row>
      <xdr:rowOff>76200</xdr:rowOff>
    </xdr:from>
    <xdr:to>
      <xdr:col>8</xdr:col>
      <xdr:colOff>266700</xdr:colOff>
      <xdr:row>7</xdr:row>
      <xdr:rowOff>320040</xdr:rowOff>
    </xdr:to>
    <xdr:pic>
      <xdr:nvPicPr>
        <xdr:cNvPr id="73" name="Graphique 72" descr="Palmier">
          <a:extLst>
            <a:ext uri="{FF2B5EF4-FFF2-40B4-BE49-F238E27FC236}">
              <a16:creationId xmlns:a16="http://schemas.microsoft.com/office/drawing/2014/main" id="{23543447-4A68-4EFE-B58C-F548039CF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75760" y="15925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</xdr:colOff>
      <xdr:row>7</xdr:row>
      <xdr:rowOff>76200</xdr:rowOff>
    </xdr:from>
    <xdr:to>
      <xdr:col>9</xdr:col>
      <xdr:colOff>304800</xdr:colOff>
      <xdr:row>7</xdr:row>
      <xdr:rowOff>320040</xdr:rowOff>
    </xdr:to>
    <xdr:pic>
      <xdr:nvPicPr>
        <xdr:cNvPr id="74" name="Graphique 73" descr="Palmier">
          <a:extLst>
            <a:ext uri="{FF2B5EF4-FFF2-40B4-BE49-F238E27FC236}">
              <a16:creationId xmlns:a16="http://schemas.microsoft.com/office/drawing/2014/main" id="{B796DC60-59A6-4C8D-A2C7-48A1A290B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0100" y="15925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7</xdr:row>
      <xdr:rowOff>83820</xdr:rowOff>
    </xdr:from>
    <xdr:to>
      <xdr:col>10</xdr:col>
      <xdr:colOff>281940</xdr:colOff>
      <xdr:row>7</xdr:row>
      <xdr:rowOff>327660</xdr:rowOff>
    </xdr:to>
    <xdr:pic>
      <xdr:nvPicPr>
        <xdr:cNvPr id="75" name="Graphique 74" descr="Palmier">
          <a:extLst>
            <a:ext uri="{FF2B5EF4-FFF2-40B4-BE49-F238E27FC236}">
              <a16:creationId xmlns:a16="http://schemas.microsoft.com/office/drawing/2014/main" id="{AD283FCD-0D94-4A16-9B51-C86D467E8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83480" y="16002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</xdr:colOff>
      <xdr:row>7</xdr:row>
      <xdr:rowOff>91440</xdr:rowOff>
    </xdr:from>
    <xdr:to>
      <xdr:col>11</xdr:col>
      <xdr:colOff>274320</xdr:colOff>
      <xdr:row>7</xdr:row>
      <xdr:rowOff>335280</xdr:rowOff>
    </xdr:to>
    <xdr:pic>
      <xdr:nvPicPr>
        <xdr:cNvPr id="76" name="Graphique 75" descr="Palmier">
          <a:extLst>
            <a:ext uri="{FF2B5EF4-FFF2-40B4-BE49-F238E27FC236}">
              <a16:creationId xmlns:a16="http://schemas.microsoft.com/office/drawing/2014/main" id="{9219AF51-B83E-47CC-A03B-C6F5461B3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72100" y="16078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</xdr:colOff>
      <xdr:row>7</xdr:row>
      <xdr:rowOff>91440</xdr:rowOff>
    </xdr:from>
    <xdr:to>
      <xdr:col>12</xdr:col>
      <xdr:colOff>274320</xdr:colOff>
      <xdr:row>7</xdr:row>
      <xdr:rowOff>335280</xdr:rowOff>
    </xdr:to>
    <xdr:pic>
      <xdr:nvPicPr>
        <xdr:cNvPr id="77" name="Graphique 76" descr="Palmier">
          <a:extLst>
            <a:ext uri="{FF2B5EF4-FFF2-40B4-BE49-F238E27FC236}">
              <a16:creationId xmlns:a16="http://schemas.microsoft.com/office/drawing/2014/main" id="{DA67487D-44CA-4C56-BAC1-48541DD70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68340" y="16078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</xdr:colOff>
      <xdr:row>7</xdr:row>
      <xdr:rowOff>83820</xdr:rowOff>
    </xdr:from>
    <xdr:to>
      <xdr:col>13</xdr:col>
      <xdr:colOff>266700</xdr:colOff>
      <xdr:row>7</xdr:row>
      <xdr:rowOff>327660</xdr:rowOff>
    </xdr:to>
    <xdr:pic>
      <xdr:nvPicPr>
        <xdr:cNvPr id="78" name="Graphique 77" descr="Palmier">
          <a:extLst>
            <a:ext uri="{FF2B5EF4-FFF2-40B4-BE49-F238E27FC236}">
              <a16:creationId xmlns:a16="http://schemas.microsoft.com/office/drawing/2014/main" id="{0F239CC6-61BB-42DE-BD44-F95E5B5A3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6960" y="16002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14</xdr:col>
      <xdr:colOff>60960</xdr:colOff>
      <xdr:row>8</xdr:row>
      <xdr:rowOff>106680</xdr:rowOff>
    </xdr:from>
    <xdr:to>
      <xdr:col>14</xdr:col>
      <xdr:colOff>304800</xdr:colOff>
      <xdr:row>8</xdr:row>
      <xdr:rowOff>350520</xdr:rowOff>
    </xdr:to>
    <xdr:pic>
      <xdr:nvPicPr>
        <xdr:cNvPr id="79" name="Graphique 78" descr="Palmier">
          <a:extLst>
            <a:ext uri="{FF2B5EF4-FFF2-40B4-BE49-F238E27FC236}">
              <a16:creationId xmlns:a16="http://schemas.microsoft.com/office/drawing/2014/main" id="{EDB356A2-1B7A-4081-9F7F-5E33F7DCC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591300" y="20269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15</xdr:col>
      <xdr:colOff>60960</xdr:colOff>
      <xdr:row>8</xdr:row>
      <xdr:rowOff>106680</xdr:rowOff>
    </xdr:from>
    <xdr:to>
      <xdr:col>15</xdr:col>
      <xdr:colOff>304800</xdr:colOff>
      <xdr:row>8</xdr:row>
      <xdr:rowOff>350520</xdr:rowOff>
    </xdr:to>
    <xdr:pic>
      <xdr:nvPicPr>
        <xdr:cNvPr id="80" name="Graphique 79" descr="Palmier">
          <a:extLst>
            <a:ext uri="{FF2B5EF4-FFF2-40B4-BE49-F238E27FC236}">
              <a16:creationId xmlns:a16="http://schemas.microsoft.com/office/drawing/2014/main" id="{FF51B86C-A368-4DCD-9CA2-0D7CC7E1B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87540" y="20269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8</xdr:row>
      <xdr:rowOff>91440</xdr:rowOff>
    </xdr:from>
    <xdr:to>
      <xdr:col>4</xdr:col>
      <xdr:colOff>312420</xdr:colOff>
      <xdr:row>8</xdr:row>
      <xdr:rowOff>335280</xdr:rowOff>
    </xdr:to>
    <xdr:pic>
      <xdr:nvPicPr>
        <xdr:cNvPr id="82" name="Graphique 81" descr="Palmier">
          <a:extLst>
            <a:ext uri="{FF2B5EF4-FFF2-40B4-BE49-F238E27FC236}">
              <a16:creationId xmlns:a16="http://schemas.microsoft.com/office/drawing/2014/main" id="{5AE3685B-0BD0-4CFA-A8CC-F633B5DF0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6520" y="20116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</xdr:colOff>
      <xdr:row>8</xdr:row>
      <xdr:rowOff>106680</xdr:rowOff>
    </xdr:from>
    <xdr:to>
      <xdr:col>5</xdr:col>
      <xdr:colOff>289560</xdr:colOff>
      <xdr:row>8</xdr:row>
      <xdr:rowOff>350520</xdr:rowOff>
    </xdr:to>
    <xdr:pic>
      <xdr:nvPicPr>
        <xdr:cNvPr id="83" name="Graphique 82" descr="Palmier">
          <a:extLst>
            <a:ext uri="{FF2B5EF4-FFF2-40B4-BE49-F238E27FC236}">
              <a16:creationId xmlns:a16="http://schemas.microsoft.com/office/drawing/2014/main" id="{8E723977-145C-4100-9C62-A21766DAB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09900" y="20269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8</xdr:row>
      <xdr:rowOff>106680</xdr:rowOff>
    </xdr:from>
    <xdr:to>
      <xdr:col>6</xdr:col>
      <xdr:colOff>281940</xdr:colOff>
      <xdr:row>8</xdr:row>
      <xdr:rowOff>350520</xdr:rowOff>
    </xdr:to>
    <xdr:pic>
      <xdr:nvPicPr>
        <xdr:cNvPr id="84" name="Graphique 83" descr="Palmier">
          <a:extLst>
            <a:ext uri="{FF2B5EF4-FFF2-40B4-BE49-F238E27FC236}">
              <a16:creationId xmlns:a16="http://schemas.microsoft.com/office/drawing/2014/main" id="{9562C713-AFEB-4F8A-88BC-2823132F1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98520" y="20269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8</xdr:row>
      <xdr:rowOff>106680</xdr:rowOff>
    </xdr:from>
    <xdr:to>
      <xdr:col>7</xdr:col>
      <xdr:colOff>281940</xdr:colOff>
      <xdr:row>8</xdr:row>
      <xdr:rowOff>350520</xdr:rowOff>
    </xdr:to>
    <xdr:pic>
      <xdr:nvPicPr>
        <xdr:cNvPr id="85" name="Graphique 84" descr="Palmier">
          <a:extLst>
            <a:ext uri="{FF2B5EF4-FFF2-40B4-BE49-F238E27FC236}">
              <a16:creationId xmlns:a16="http://schemas.microsoft.com/office/drawing/2014/main" id="{13D11177-7614-4207-BF6A-BD0DD8CE6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794760" y="20269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</xdr:colOff>
      <xdr:row>8</xdr:row>
      <xdr:rowOff>99060</xdr:rowOff>
    </xdr:from>
    <xdr:to>
      <xdr:col>8</xdr:col>
      <xdr:colOff>274320</xdr:colOff>
      <xdr:row>8</xdr:row>
      <xdr:rowOff>342900</xdr:rowOff>
    </xdr:to>
    <xdr:pic>
      <xdr:nvPicPr>
        <xdr:cNvPr id="86" name="Graphique 85" descr="Palmier">
          <a:extLst>
            <a:ext uri="{FF2B5EF4-FFF2-40B4-BE49-F238E27FC236}">
              <a16:creationId xmlns:a16="http://schemas.microsoft.com/office/drawing/2014/main" id="{D8737448-E2AC-4D72-8366-F569AE9B2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83380" y="20193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9</xdr:col>
      <xdr:colOff>68580</xdr:colOff>
      <xdr:row>8</xdr:row>
      <xdr:rowOff>99060</xdr:rowOff>
    </xdr:from>
    <xdr:to>
      <xdr:col>9</xdr:col>
      <xdr:colOff>312420</xdr:colOff>
      <xdr:row>8</xdr:row>
      <xdr:rowOff>342900</xdr:rowOff>
    </xdr:to>
    <xdr:pic>
      <xdr:nvPicPr>
        <xdr:cNvPr id="87" name="Graphique 86" descr="Palmier">
          <a:extLst>
            <a:ext uri="{FF2B5EF4-FFF2-40B4-BE49-F238E27FC236}">
              <a16:creationId xmlns:a16="http://schemas.microsoft.com/office/drawing/2014/main" id="{B05B28A2-D654-4514-9CB9-BDAE8ABE1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7720" y="20193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8</xdr:row>
      <xdr:rowOff>106680</xdr:rowOff>
    </xdr:from>
    <xdr:to>
      <xdr:col>10</xdr:col>
      <xdr:colOff>289560</xdr:colOff>
      <xdr:row>8</xdr:row>
      <xdr:rowOff>350520</xdr:rowOff>
    </xdr:to>
    <xdr:pic>
      <xdr:nvPicPr>
        <xdr:cNvPr id="88" name="Graphique 87" descr="Palmier">
          <a:extLst>
            <a:ext uri="{FF2B5EF4-FFF2-40B4-BE49-F238E27FC236}">
              <a16:creationId xmlns:a16="http://schemas.microsoft.com/office/drawing/2014/main" id="{B82BE22C-CDFE-4BDC-983D-E9A80A91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91100" y="20269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8</xdr:row>
      <xdr:rowOff>114300</xdr:rowOff>
    </xdr:from>
    <xdr:to>
      <xdr:col>11</xdr:col>
      <xdr:colOff>281940</xdr:colOff>
      <xdr:row>8</xdr:row>
      <xdr:rowOff>358140</xdr:rowOff>
    </xdr:to>
    <xdr:pic>
      <xdr:nvPicPr>
        <xdr:cNvPr id="89" name="Graphique 88" descr="Palmier">
          <a:extLst>
            <a:ext uri="{FF2B5EF4-FFF2-40B4-BE49-F238E27FC236}">
              <a16:creationId xmlns:a16="http://schemas.microsoft.com/office/drawing/2014/main" id="{ED2DBDAB-7CAE-4109-9BDD-035017B01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79720" y="20345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8</xdr:row>
      <xdr:rowOff>114300</xdr:rowOff>
    </xdr:from>
    <xdr:to>
      <xdr:col>12</xdr:col>
      <xdr:colOff>281940</xdr:colOff>
      <xdr:row>8</xdr:row>
      <xdr:rowOff>358140</xdr:rowOff>
    </xdr:to>
    <xdr:pic>
      <xdr:nvPicPr>
        <xdr:cNvPr id="90" name="Graphique 89" descr="Palmier">
          <a:extLst>
            <a:ext uri="{FF2B5EF4-FFF2-40B4-BE49-F238E27FC236}">
              <a16:creationId xmlns:a16="http://schemas.microsoft.com/office/drawing/2014/main" id="{08E7E5DE-25B4-4267-AEC1-4890223BE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75960" y="20345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</xdr:colOff>
      <xdr:row>8</xdr:row>
      <xdr:rowOff>106680</xdr:rowOff>
    </xdr:from>
    <xdr:to>
      <xdr:col>13</xdr:col>
      <xdr:colOff>274320</xdr:colOff>
      <xdr:row>8</xdr:row>
      <xdr:rowOff>350520</xdr:rowOff>
    </xdr:to>
    <xdr:pic>
      <xdr:nvPicPr>
        <xdr:cNvPr id="91" name="Graphique 90" descr="Palmier">
          <a:extLst>
            <a:ext uri="{FF2B5EF4-FFF2-40B4-BE49-F238E27FC236}">
              <a16:creationId xmlns:a16="http://schemas.microsoft.com/office/drawing/2014/main" id="{4FA698FB-1829-480A-AE32-E615D6902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64580" y="20269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14</xdr:col>
      <xdr:colOff>60960</xdr:colOff>
      <xdr:row>9</xdr:row>
      <xdr:rowOff>91440</xdr:rowOff>
    </xdr:from>
    <xdr:to>
      <xdr:col>14</xdr:col>
      <xdr:colOff>304800</xdr:colOff>
      <xdr:row>9</xdr:row>
      <xdr:rowOff>335280</xdr:rowOff>
    </xdr:to>
    <xdr:pic>
      <xdr:nvPicPr>
        <xdr:cNvPr id="92" name="Graphique 91" descr="Palmier">
          <a:extLst>
            <a:ext uri="{FF2B5EF4-FFF2-40B4-BE49-F238E27FC236}">
              <a16:creationId xmlns:a16="http://schemas.microsoft.com/office/drawing/2014/main" id="{D116F603-7F2B-4DD5-A68D-7059A0F40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591300" y="24155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15</xdr:col>
      <xdr:colOff>60960</xdr:colOff>
      <xdr:row>9</xdr:row>
      <xdr:rowOff>91440</xdr:rowOff>
    </xdr:from>
    <xdr:to>
      <xdr:col>15</xdr:col>
      <xdr:colOff>304800</xdr:colOff>
      <xdr:row>9</xdr:row>
      <xdr:rowOff>335280</xdr:rowOff>
    </xdr:to>
    <xdr:pic>
      <xdr:nvPicPr>
        <xdr:cNvPr id="93" name="Graphique 92" descr="Palmier">
          <a:extLst>
            <a:ext uri="{FF2B5EF4-FFF2-40B4-BE49-F238E27FC236}">
              <a16:creationId xmlns:a16="http://schemas.microsoft.com/office/drawing/2014/main" id="{C1ED153B-5F20-43E9-892C-D8E4D6FE2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87540" y="24155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9</xdr:row>
      <xdr:rowOff>76200</xdr:rowOff>
    </xdr:from>
    <xdr:to>
      <xdr:col>4</xdr:col>
      <xdr:colOff>312420</xdr:colOff>
      <xdr:row>9</xdr:row>
      <xdr:rowOff>320040</xdr:rowOff>
    </xdr:to>
    <xdr:pic>
      <xdr:nvPicPr>
        <xdr:cNvPr id="95" name="Graphique 94" descr="Palmier">
          <a:extLst>
            <a:ext uri="{FF2B5EF4-FFF2-40B4-BE49-F238E27FC236}">
              <a16:creationId xmlns:a16="http://schemas.microsoft.com/office/drawing/2014/main" id="{10E010A5-BA5A-4B28-A9B9-2C4EA069B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6520" y="24003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</xdr:colOff>
      <xdr:row>9</xdr:row>
      <xdr:rowOff>91440</xdr:rowOff>
    </xdr:from>
    <xdr:to>
      <xdr:col>5</xdr:col>
      <xdr:colOff>289560</xdr:colOff>
      <xdr:row>9</xdr:row>
      <xdr:rowOff>335280</xdr:rowOff>
    </xdr:to>
    <xdr:pic>
      <xdr:nvPicPr>
        <xdr:cNvPr id="96" name="Graphique 95" descr="Palmier">
          <a:extLst>
            <a:ext uri="{FF2B5EF4-FFF2-40B4-BE49-F238E27FC236}">
              <a16:creationId xmlns:a16="http://schemas.microsoft.com/office/drawing/2014/main" id="{989689AA-8164-4A5F-AB30-EB1289D54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09900" y="24155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9</xdr:row>
      <xdr:rowOff>91440</xdr:rowOff>
    </xdr:from>
    <xdr:to>
      <xdr:col>6</xdr:col>
      <xdr:colOff>281940</xdr:colOff>
      <xdr:row>9</xdr:row>
      <xdr:rowOff>335280</xdr:rowOff>
    </xdr:to>
    <xdr:pic>
      <xdr:nvPicPr>
        <xdr:cNvPr id="97" name="Graphique 96" descr="Palmier">
          <a:extLst>
            <a:ext uri="{FF2B5EF4-FFF2-40B4-BE49-F238E27FC236}">
              <a16:creationId xmlns:a16="http://schemas.microsoft.com/office/drawing/2014/main" id="{95AD8AF7-117E-461C-B6C0-6C5D4DB62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98520" y="24155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9</xdr:row>
      <xdr:rowOff>91440</xdr:rowOff>
    </xdr:from>
    <xdr:to>
      <xdr:col>7</xdr:col>
      <xdr:colOff>281940</xdr:colOff>
      <xdr:row>9</xdr:row>
      <xdr:rowOff>335280</xdr:rowOff>
    </xdr:to>
    <xdr:pic>
      <xdr:nvPicPr>
        <xdr:cNvPr id="98" name="Graphique 97" descr="Palmier">
          <a:extLst>
            <a:ext uri="{FF2B5EF4-FFF2-40B4-BE49-F238E27FC236}">
              <a16:creationId xmlns:a16="http://schemas.microsoft.com/office/drawing/2014/main" id="{F1D4233E-396A-4404-ADC1-17A8CF1B3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794760" y="24155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</xdr:colOff>
      <xdr:row>9</xdr:row>
      <xdr:rowOff>83820</xdr:rowOff>
    </xdr:from>
    <xdr:to>
      <xdr:col>8</xdr:col>
      <xdr:colOff>274320</xdr:colOff>
      <xdr:row>9</xdr:row>
      <xdr:rowOff>327660</xdr:rowOff>
    </xdr:to>
    <xdr:pic>
      <xdr:nvPicPr>
        <xdr:cNvPr id="99" name="Graphique 98" descr="Palmier">
          <a:extLst>
            <a:ext uri="{FF2B5EF4-FFF2-40B4-BE49-F238E27FC236}">
              <a16:creationId xmlns:a16="http://schemas.microsoft.com/office/drawing/2014/main" id="{C9D397FF-F465-46F2-94AE-DAA31E4A3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83380" y="24079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9</xdr:col>
      <xdr:colOff>68580</xdr:colOff>
      <xdr:row>9</xdr:row>
      <xdr:rowOff>83820</xdr:rowOff>
    </xdr:from>
    <xdr:to>
      <xdr:col>9</xdr:col>
      <xdr:colOff>312420</xdr:colOff>
      <xdr:row>9</xdr:row>
      <xdr:rowOff>327660</xdr:rowOff>
    </xdr:to>
    <xdr:pic>
      <xdr:nvPicPr>
        <xdr:cNvPr id="100" name="Graphique 99" descr="Palmier">
          <a:extLst>
            <a:ext uri="{FF2B5EF4-FFF2-40B4-BE49-F238E27FC236}">
              <a16:creationId xmlns:a16="http://schemas.microsoft.com/office/drawing/2014/main" id="{1333DADF-CCC5-44BC-9A7C-0DF57B4A6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7720" y="24079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9</xdr:row>
      <xdr:rowOff>91440</xdr:rowOff>
    </xdr:from>
    <xdr:to>
      <xdr:col>10</xdr:col>
      <xdr:colOff>289560</xdr:colOff>
      <xdr:row>9</xdr:row>
      <xdr:rowOff>335280</xdr:rowOff>
    </xdr:to>
    <xdr:pic>
      <xdr:nvPicPr>
        <xdr:cNvPr id="101" name="Graphique 100" descr="Palmier">
          <a:extLst>
            <a:ext uri="{FF2B5EF4-FFF2-40B4-BE49-F238E27FC236}">
              <a16:creationId xmlns:a16="http://schemas.microsoft.com/office/drawing/2014/main" id="{D2E617E5-7ABD-45D0-9640-7892BC258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91100" y="24155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9</xdr:row>
      <xdr:rowOff>99060</xdr:rowOff>
    </xdr:from>
    <xdr:to>
      <xdr:col>11</xdr:col>
      <xdr:colOff>281940</xdr:colOff>
      <xdr:row>9</xdr:row>
      <xdr:rowOff>342900</xdr:rowOff>
    </xdr:to>
    <xdr:pic>
      <xdr:nvPicPr>
        <xdr:cNvPr id="102" name="Graphique 101" descr="Palmier">
          <a:extLst>
            <a:ext uri="{FF2B5EF4-FFF2-40B4-BE49-F238E27FC236}">
              <a16:creationId xmlns:a16="http://schemas.microsoft.com/office/drawing/2014/main" id="{B12F9EF5-079A-4FAE-A187-2FEB8F1F3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79720" y="24231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9</xdr:row>
      <xdr:rowOff>99060</xdr:rowOff>
    </xdr:from>
    <xdr:to>
      <xdr:col>12</xdr:col>
      <xdr:colOff>281940</xdr:colOff>
      <xdr:row>9</xdr:row>
      <xdr:rowOff>342900</xdr:rowOff>
    </xdr:to>
    <xdr:pic>
      <xdr:nvPicPr>
        <xdr:cNvPr id="103" name="Graphique 102" descr="Palmier">
          <a:extLst>
            <a:ext uri="{FF2B5EF4-FFF2-40B4-BE49-F238E27FC236}">
              <a16:creationId xmlns:a16="http://schemas.microsoft.com/office/drawing/2014/main" id="{4EF81352-EF54-46A3-9BC1-B32EB8041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75960" y="24231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</xdr:colOff>
      <xdr:row>9</xdr:row>
      <xdr:rowOff>91440</xdr:rowOff>
    </xdr:from>
    <xdr:to>
      <xdr:col>13</xdr:col>
      <xdr:colOff>274320</xdr:colOff>
      <xdr:row>9</xdr:row>
      <xdr:rowOff>335280</xdr:rowOff>
    </xdr:to>
    <xdr:pic>
      <xdr:nvPicPr>
        <xdr:cNvPr id="104" name="Graphique 103" descr="Palmier">
          <a:extLst>
            <a:ext uri="{FF2B5EF4-FFF2-40B4-BE49-F238E27FC236}">
              <a16:creationId xmlns:a16="http://schemas.microsoft.com/office/drawing/2014/main" id="{6C28917B-F5C7-4A79-94A4-23BC871C7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64580" y="24155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10</xdr:row>
      <xdr:rowOff>76200</xdr:rowOff>
    </xdr:from>
    <xdr:to>
      <xdr:col>14</xdr:col>
      <xdr:colOff>320040</xdr:colOff>
      <xdr:row>10</xdr:row>
      <xdr:rowOff>320040</xdr:rowOff>
    </xdr:to>
    <xdr:pic>
      <xdr:nvPicPr>
        <xdr:cNvPr id="105" name="Graphique 104" descr="Palmier">
          <a:extLst>
            <a:ext uri="{FF2B5EF4-FFF2-40B4-BE49-F238E27FC236}">
              <a16:creationId xmlns:a16="http://schemas.microsoft.com/office/drawing/2014/main" id="{98A34C4A-8653-4E75-9445-63A6929E3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606540" y="28041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10</xdr:row>
      <xdr:rowOff>76200</xdr:rowOff>
    </xdr:from>
    <xdr:to>
      <xdr:col>15</xdr:col>
      <xdr:colOff>320040</xdr:colOff>
      <xdr:row>10</xdr:row>
      <xdr:rowOff>320040</xdr:rowOff>
    </xdr:to>
    <xdr:pic>
      <xdr:nvPicPr>
        <xdr:cNvPr id="106" name="Graphique 105" descr="Palmier">
          <a:extLst>
            <a:ext uri="{FF2B5EF4-FFF2-40B4-BE49-F238E27FC236}">
              <a16:creationId xmlns:a16="http://schemas.microsoft.com/office/drawing/2014/main" id="{F63EC070-02CE-46B2-81E8-5E3776B12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02780" y="28041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10</xdr:row>
      <xdr:rowOff>60960</xdr:rowOff>
    </xdr:from>
    <xdr:to>
      <xdr:col>4</xdr:col>
      <xdr:colOff>327660</xdr:colOff>
      <xdr:row>10</xdr:row>
      <xdr:rowOff>304800</xdr:rowOff>
    </xdr:to>
    <xdr:pic>
      <xdr:nvPicPr>
        <xdr:cNvPr id="108" name="Graphique 107" descr="Palmier">
          <a:extLst>
            <a:ext uri="{FF2B5EF4-FFF2-40B4-BE49-F238E27FC236}">
              <a16:creationId xmlns:a16="http://schemas.microsoft.com/office/drawing/2014/main" id="{6162E66B-B271-43A3-ABBD-FF1D56240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51760" y="27889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</xdr:colOff>
      <xdr:row>10</xdr:row>
      <xdr:rowOff>76200</xdr:rowOff>
    </xdr:from>
    <xdr:to>
      <xdr:col>5</xdr:col>
      <xdr:colOff>304800</xdr:colOff>
      <xdr:row>10</xdr:row>
      <xdr:rowOff>320040</xdr:rowOff>
    </xdr:to>
    <xdr:pic>
      <xdr:nvPicPr>
        <xdr:cNvPr id="109" name="Graphique 108" descr="Palmier">
          <a:extLst>
            <a:ext uri="{FF2B5EF4-FFF2-40B4-BE49-F238E27FC236}">
              <a16:creationId xmlns:a16="http://schemas.microsoft.com/office/drawing/2014/main" id="{C0383BC1-3DB3-439F-876C-792FA3115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25140" y="28041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</xdr:colOff>
      <xdr:row>10</xdr:row>
      <xdr:rowOff>76200</xdr:rowOff>
    </xdr:from>
    <xdr:to>
      <xdr:col>6</xdr:col>
      <xdr:colOff>297180</xdr:colOff>
      <xdr:row>10</xdr:row>
      <xdr:rowOff>320040</xdr:rowOff>
    </xdr:to>
    <xdr:pic>
      <xdr:nvPicPr>
        <xdr:cNvPr id="110" name="Graphique 109" descr="Palmier">
          <a:extLst>
            <a:ext uri="{FF2B5EF4-FFF2-40B4-BE49-F238E27FC236}">
              <a16:creationId xmlns:a16="http://schemas.microsoft.com/office/drawing/2014/main" id="{DF5CB199-C9D0-44D6-9B57-AA421D7EC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13760" y="28041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</xdr:colOff>
      <xdr:row>10</xdr:row>
      <xdr:rowOff>76200</xdr:rowOff>
    </xdr:from>
    <xdr:to>
      <xdr:col>7</xdr:col>
      <xdr:colOff>297180</xdr:colOff>
      <xdr:row>10</xdr:row>
      <xdr:rowOff>320040</xdr:rowOff>
    </xdr:to>
    <xdr:pic>
      <xdr:nvPicPr>
        <xdr:cNvPr id="111" name="Graphique 110" descr="Palmier">
          <a:extLst>
            <a:ext uri="{FF2B5EF4-FFF2-40B4-BE49-F238E27FC236}">
              <a16:creationId xmlns:a16="http://schemas.microsoft.com/office/drawing/2014/main" id="{88126634-2CF3-41DC-B5F3-E7846BCAB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00" y="28041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</xdr:colOff>
      <xdr:row>10</xdr:row>
      <xdr:rowOff>68580</xdr:rowOff>
    </xdr:from>
    <xdr:to>
      <xdr:col>8</xdr:col>
      <xdr:colOff>289560</xdr:colOff>
      <xdr:row>10</xdr:row>
      <xdr:rowOff>312420</xdr:rowOff>
    </xdr:to>
    <xdr:pic>
      <xdr:nvPicPr>
        <xdr:cNvPr id="112" name="Graphique 111" descr="Palmier">
          <a:extLst>
            <a:ext uri="{FF2B5EF4-FFF2-40B4-BE49-F238E27FC236}">
              <a16:creationId xmlns:a16="http://schemas.microsoft.com/office/drawing/2014/main" id="{E712DF64-9418-41D3-80A8-D7247F6A4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8620" y="27965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9</xdr:col>
      <xdr:colOff>83820</xdr:colOff>
      <xdr:row>10</xdr:row>
      <xdr:rowOff>68580</xdr:rowOff>
    </xdr:from>
    <xdr:to>
      <xdr:col>9</xdr:col>
      <xdr:colOff>327660</xdr:colOff>
      <xdr:row>10</xdr:row>
      <xdr:rowOff>312420</xdr:rowOff>
    </xdr:to>
    <xdr:pic>
      <xdr:nvPicPr>
        <xdr:cNvPr id="113" name="Graphique 112" descr="Palmier">
          <a:extLst>
            <a:ext uri="{FF2B5EF4-FFF2-40B4-BE49-F238E27FC236}">
              <a16:creationId xmlns:a16="http://schemas.microsoft.com/office/drawing/2014/main" id="{CA903A10-5A51-44E1-9318-B387CE11E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32960" y="27965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</xdr:colOff>
      <xdr:row>10</xdr:row>
      <xdr:rowOff>76200</xdr:rowOff>
    </xdr:from>
    <xdr:to>
      <xdr:col>10</xdr:col>
      <xdr:colOff>304800</xdr:colOff>
      <xdr:row>10</xdr:row>
      <xdr:rowOff>320040</xdr:rowOff>
    </xdr:to>
    <xdr:pic>
      <xdr:nvPicPr>
        <xdr:cNvPr id="114" name="Graphique 113" descr="Palmier">
          <a:extLst>
            <a:ext uri="{FF2B5EF4-FFF2-40B4-BE49-F238E27FC236}">
              <a16:creationId xmlns:a16="http://schemas.microsoft.com/office/drawing/2014/main" id="{81F8BD74-DA82-44AB-BB00-BB68170E0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06340" y="28041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10</xdr:row>
      <xdr:rowOff>83820</xdr:rowOff>
    </xdr:from>
    <xdr:to>
      <xdr:col>11</xdr:col>
      <xdr:colOff>297180</xdr:colOff>
      <xdr:row>10</xdr:row>
      <xdr:rowOff>327660</xdr:rowOff>
    </xdr:to>
    <xdr:pic>
      <xdr:nvPicPr>
        <xdr:cNvPr id="115" name="Graphique 114" descr="Palmier">
          <a:extLst>
            <a:ext uri="{FF2B5EF4-FFF2-40B4-BE49-F238E27FC236}">
              <a16:creationId xmlns:a16="http://schemas.microsoft.com/office/drawing/2014/main" id="{DBD483AC-40D1-4048-A0F2-9EA2BDE8F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94960" y="28117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</xdr:colOff>
      <xdr:row>10</xdr:row>
      <xdr:rowOff>83820</xdr:rowOff>
    </xdr:from>
    <xdr:to>
      <xdr:col>12</xdr:col>
      <xdr:colOff>297180</xdr:colOff>
      <xdr:row>10</xdr:row>
      <xdr:rowOff>327660</xdr:rowOff>
    </xdr:to>
    <xdr:pic>
      <xdr:nvPicPr>
        <xdr:cNvPr id="116" name="Graphique 115" descr="Palmier">
          <a:extLst>
            <a:ext uri="{FF2B5EF4-FFF2-40B4-BE49-F238E27FC236}">
              <a16:creationId xmlns:a16="http://schemas.microsoft.com/office/drawing/2014/main" id="{20CF4DFB-BD9D-441B-98E3-317B39550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91200" y="28117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</xdr:colOff>
      <xdr:row>10</xdr:row>
      <xdr:rowOff>76200</xdr:rowOff>
    </xdr:from>
    <xdr:to>
      <xdr:col>13</xdr:col>
      <xdr:colOff>289560</xdr:colOff>
      <xdr:row>10</xdr:row>
      <xdr:rowOff>320040</xdr:rowOff>
    </xdr:to>
    <xdr:pic>
      <xdr:nvPicPr>
        <xdr:cNvPr id="117" name="Graphique 116" descr="Palmier">
          <a:extLst>
            <a:ext uri="{FF2B5EF4-FFF2-40B4-BE49-F238E27FC236}">
              <a16:creationId xmlns:a16="http://schemas.microsoft.com/office/drawing/2014/main" id="{D35C87FF-7A07-4170-ACA5-B3DBBB1C9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79820" y="28041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14</xdr:col>
      <xdr:colOff>91440</xdr:colOff>
      <xdr:row>11</xdr:row>
      <xdr:rowOff>99060</xdr:rowOff>
    </xdr:from>
    <xdr:to>
      <xdr:col>14</xdr:col>
      <xdr:colOff>335280</xdr:colOff>
      <xdr:row>11</xdr:row>
      <xdr:rowOff>342900</xdr:rowOff>
    </xdr:to>
    <xdr:pic>
      <xdr:nvPicPr>
        <xdr:cNvPr id="118" name="Graphique 117" descr="Palmier">
          <a:extLst>
            <a:ext uri="{FF2B5EF4-FFF2-40B4-BE49-F238E27FC236}">
              <a16:creationId xmlns:a16="http://schemas.microsoft.com/office/drawing/2014/main" id="{9D4FF4AE-BA86-49B2-9844-C97AD4A1D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621780" y="32308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15</xdr:col>
      <xdr:colOff>91440</xdr:colOff>
      <xdr:row>11</xdr:row>
      <xdr:rowOff>99060</xdr:rowOff>
    </xdr:from>
    <xdr:to>
      <xdr:col>15</xdr:col>
      <xdr:colOff>335280</xdr:colOff>
      <xdr:row>11</xdr:row>
      <xdr:rowOff>342900</xdr:rowOff>
    </xdr:to>
    <xdr:pic>
      <xdr:nvPicPr>
        <xdr:cNvPr id="119" name="Graphique 118" descr="Palmier">
          <a:extLst>
            <a:ext uri="{FF2B5EF4-FFF2-40B4-BE49-F238E27FC236}">
              <a16:creationId xmlns:a16="http://schemas.microsoft.com/office/drawing/2014/main" id="{70FA436F-52A3-4A65-B02B-ED43984B1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18020" y="32308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</xdr:colOff>
      <xdr:row>11</xdr:row>
      <xdr:rowOff>83820</xdr:rowOff>
    </xdr:from>
    <xdr:to>
      <xdr:col>4</xdr:col>
      <xdr:colOff>342900</xdr:colOff>
      <xdr:row>11</xdr:row>
      <xdr:rowOff>327660</xdr:rowOff>
    </xdr:to>
    <xdr:pic>
      <xdr:nvPicPr>
        <xdr:cNvPr id="121" name="Graphique 120" descr="Palmier">
          <a:extLst>
            <a:ext uri="{FF2B5EF4-FFF2-40B4-BE49-F238E27FC236}">
              <a16:creationId xmlns:a16="http://schemas.microsoft.com/office/drawing/2014/main" id="{E5698BF1-78B2-44E4-A092-D3C9BAF5F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67000" y="32156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11</xdr:row>
      <xdr:rowOff>99060</xdr:rowOff>
    </xdr:from>
    <xdr:to>
      <xdr:col>5</xdr:col>
      <xdr:colOff>320040</xdr:colOff>
      <xdr:row>11</xdr:row>
      <xdr:rowOff>342900</xdr:rowOff>
    </xdr:to>
    <xdr:pic>
      <xdr:nvPicPr>
        <xdr:cNvPr id="122" name="Graphique 121" descr="Palmier">
          <a:extLst>
            <a:ext uri="{FF2B5EF4-FFF2-40B4-BE49-F238E27FC236}">
              <a16:creationId xmlns:a16="http://schemas.microsoft.com/office/drawing/2014/main" id="{42BF77D8-37CA-4B7E-8107-2177CE8A1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0380" y="32308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</xdr:colOff>
      <xdr:row>11</xdr:row>
      <xdr:rowOff>99060</xdr:rowOff>
    </xdr:from>
    <xdr:to>
      <xdr:col>6</xdr:col>
      <xdr:colOff>312420</xdr:colOff>
      <xdr:row>11</xdr:row>
      <xdr:rowOff>342900</xdr:rowOff>
    </xdr:to>
    <xdr:pic>
      <xdr:nvPicPr>
        <xdr:cNvPr id="123" name="Graphique 122" descr="Palmier">
          <a:extLst>
            <a:ext uri="{FF2B5EF4-FFF2-40B4-BE49-F238E27FC236}">
              <a16:creationId xmlns:a16="http://schemas.microsoft.com/office/drawing/2014/main" id="{A667C7A9-76C8-45F5-804B-BDA6636E0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29000" y="32308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7</xdr:col>
      <xdr:colOff>68580</xdr:colOff>
      <xdr:row>11</xdr:row>
      <xdr:rowOff>99060</xdr:rowOff>
    </xdr:from>
    <xdr:to>
      <xdr:col>7</xdr:col>
      <xdr:colOff>312420</xdr:colOff>
      <xdr:row>11</xdr:row>
      <xdr:rowOff>342900</xdr:rowOff>
    </xdr:to>
    <xdr:pic>
      <xdr:nvPicPr>
        <xdr:cNvPr id="124" name="Graphique 123" descr="Palmier">
          <a:extLst>
            <a:ext uri="{FF2B5EF4-FFF2-40B4-BE49-F238E27FC236}">
              <a16:creationId xmlns:a16="http://schemas.microsoft.com/office/drawing/2014/main" id="{47549F64-0FB3-4F12-9D42-C87466ECF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25240" y="32308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</xdr:colOff>
      <xdr:row>11</xdr:row>
      <xdr:rowOff>91440</xdr:rowOff>
    </xdr:from>
    <xdr:to>
      <xdr:col>8</xdr:col>
      <xdr:colOff>304800</xdr:colOff>
      <xdr:row>11</xdr:row>
      <xdr:rowOff>335280</xdr:rowOff>
    </xdr:to>
    <xdr:pic>
      <xdr:nvPicPr>
        <xdr:cNvPr id="125" name="Graphique 124" descr="Palmier">
          <a:extLst>
            <a:ext uri="{FF2B5EF4-FFF2-40B4-BE49-F238E27FC236}">
              <a16:creationId xmlns:a16="http://schemas.microsoft.com/office/drawing/2014/main" id="{67880B3B-7B30-451F-9D84-3699227EA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13860" y="32232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9</xdr:col>
      <xdr:colOff>99060</xdr:colOff>
      <xdr:row>11</xdr:row>
      <xdr:rowOff>91440</xdr:rowOff>
    </xdr:from>
    <xdr:to>
      <xdr:col>9</xdr:col>
      <xdr:colOff>342900</xdr:colOff>
      <xdr:row>11</xdr:row>
      <xdr:rowOff>335280</xdr:rowOff>
    </xdr:to>
    <xdr:pic>
      <xdr:nvPicPr>
        <xdr:cNvPr id="126" name="Graphique 125" descr="Palmier">
          <a:extLst>
            <a:ext uri="{FF2B5EF4-FFF2-40B4-BE49-F238E27FC236}">
              <a16:creationId xmlns:a16="http://schemas.microsoft.com/office/drawing/2014/main" id="{DFB7DF37-9C61-4305-A834-5154C08C9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48200" y="32232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11</xdr:row>
      <xdr:rowOff>99060</xdr:rowOff>
    </xdr:from>
    <xdr:to>
      <xdr:col>10</xdr:col>
      <xdr:colOff>320040</xdr:colOff>
      <xdr:row>11</xdr:row>
      <xdr:rowOff>342900</xdr:rowOff>
    </xdr:to>
    <xdr:pic>
      <xdr:nvPicPr>
        <xdr:cNvPr id="127" name="Graphique 126" descr="Palmier">
          <a:extLst>
            <a:ext uri="{FF2B5EF4-FFF2-40B4-BE49-F238E27FC236}">
              <a16:creationId xmlns:a16="http://schemas.microsoft.com/office/drawing/2014/main" id="{EC2E111B-E652-4B25-9BC6-BDE6ACA9C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21580" y="32308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11</xdr:col>
      <xdr:colOff>68580</xdr:colOff>
      <xdr:row>11</xdr:row>
      <xdr:rowOff>106680</xdr:rowOff>
    </xdr:from>
    <xdr:to>
      <xdr:col>11</xdr:col>
      <xdr:colOff>312420</xdr:colOff>
      <xdr:row>11</xdr:row>
      <xdr:rowOff>350520</xdr:rowOff>
    </xdr:to>
    <xdr:pic>
      <xdr:nvPicPr>
        <xdr:cNvPr id="128" name="Graphique 127" descr="Palmier">
          <a:extLst>
            <a:ext uri="{FF2B5EF4-FFF2-40B4-BE49-F238E27FC236}">
              <a16:creationId xmlns:a16="http://schemas.microsoft.com/office/drawing/2014/main" id="{3D41AACE-348D-45B3-9E95-DA18405B5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10200" y="32385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11</xdr:row>
      <xdr:rowOff>106680</xdr:rowOff>
    </xdr:from>
    <xdr:to>
      <xdr:col>12</xdr:col>
      <xdr:colOff>312420</xdr:colOff>
      <xdr:row>11</xdr:row>
      <xdr:rowOff>350520</xdr:rowOff>
    </xdr:to>
    <xdr:pic>
      <xdr:nvPicPr>
        <xdr:cNvPr id="129" name="Graphique 128" descr="Palmier">
          <a:extLst>
            <a:ext uri="{FF2B5EF4-FFF2-40B4-BE49-F238E27FC236}">
              <a16:creationId xmlns:a16="http://schemas.microsoft.com/office/drawing/2014/main" id="{4AFD8FA5-D607-48EB-A9D2-E460256E6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06440" y="32385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</xdr:colOff>
      <xdr:row>11</xdr:row>
      <xdr:rowOff>99060</xdr:rowOff>
    </xdr:from>
    <xdr:to>
      <xdr:col>13</xdr:col>
      <xdr:colOff>304800</xdr:colOff>
      <xdr:row>11</xdr:row>
      <xdr:rowOff>342900</xdr:rowOff>
    </xdr:to>
    <xdr:pic>
      <xdr:nvPicPr>
        <xdr:cNvPr id="130" name="Graphique 129" descr="Palmier">
          <a:extLst>
            <a:ext uri="{FF2B5EF4-FFF2-40B4-BE49-F238E27FC236}">
              <a16:creationId xmlns:a16="http://schemas.microsoft.com/office/drawing/2014/main" id="{3872501B-D5AE-4881-A577-86B1F8369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95060" y="32308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12</xdr:row>
      <xdr:rowOff>91440</xdr:rowOff>
    </xdr:from>
    <xdr:to>
      <xdr:col>14</xdr:col>
      <xdr:colOff>320040</xdr:colOff>
      <xdr:row>12</xdr:row>
      <xdr:rowOff>335280</xdr:rowOff>
    </xdr:to>
    <xdr:pic>
      <xdr:nvPicPr>
        <xdr:cNvPr id="183" name="Graphique 182" descr="Palmier">
          <a:extLst>
            <a:ext uri="{FF2B5EF4-FFF2-40B4-BE49-F238E27FC236}">
              <a16:creationId xmlns:a16="http://schemas.microsoft.com/office/drawing/2014/main" id="{724B70A2-743D-459B-A786-3AB066D16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606540" y="36271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91440</xdr:rowOff>
    </xdr:from>
    <xdr:to>
      <xdr:col>15</xdr:col>
      <xdr:colOff>320040</xdr:colOff>
      <xdr:row>12</xdr:row>
      <xdr:rowOff>335280</xdr:rowOff>
    </xdr:to>
    <xdr:pic>
      <xdr:nvPicPr>
        <xdr:cNvPr id="184" name="Graphique 183" descr="Palmier">
          <a:extLst>
            <a:ext uri="{FF2B5EF4-FFF2-40B4-BE49-F238E27FC236}">
              <a16:creationId xmlns:a16="http://schemas.microsoft.com/office/drawing/2014/main" id="{A6951128-9297-4819-9617-4985381FA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02780" y="36271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12</xdr:row>
      <xdr:rowOff>76200</xdr:rowOff>
    </xdr:from>
    <xdr:to>
      <xdr:col>4</xdr:col>
      <xdr:colOff>327660</xdr:colOff>
      <xdr:row>12</xdr:row>
      <xdr:rowOff>320040</xdr:rowOff>
    </xdr:to>
    <xdr:pic>
      <xdr:nvPicPr>
        <xdr:cNvPr id="185" name="Graphique 184" descr="Palmier">
          <a:extLst>
            <a:ext uri="{FF2B5EF4-FFF2-40B4-BE49-F238E27FC236}">
              <a16:creationId xmlns:a16="http://schemas.microsoft.com/office/drawing/2014/main" id="{91373C6A-374E-4379-B0D1-BF2E85120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51760" y="36118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</xdr:colOff>
      <xdr:row>12</xdr:row>
      <xdr:rowOff>91440</xdr:rowOff>
    </xdr:from>
    <xdr:to>
      <xdr:col>5</xdr:col>
      <xdr:colOff>304800</xdr:colOff>
      <xdr:row>12</xdr:row>
      <xdr:rowOff>335280</xdr:rowOff>
    </xdr:to>
    <xdr:pic>
      <xdr:nvPicPr>
        <xdr:cNvPr id="186" name="Graphique 185" descr="Palmier">
          <a:extLst>
            <a:ext uri="{FF2B5EF4-FFF2-40B4-BE49-F238E27FC236}">
              <a16:creationId xmlns:a16="http://schemas.microsoft.com/office/drawing/2014/main" id="{24285581-8E1C-4E67-989D-E279B21F6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25140" y="36271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</xdr:colOff>
      <xdr:row>12</xdr:row>
      <xdr:rowOff>91440</xdr:rowOff>
    </xdr:from>
    <xdr:to>
      <xdr:col>6</xdr:col>
      <xdr:colOff>297180</xdr:colOff>
      <xdr:row>12</xdr:row>
      <xdr:rowOff>335280</xdr:rowOff>
    </xdr:to>
    <xdr:pic>
      <xdr:nvPicPr>
        <xdr:cNvPr id="187" name="Graphique 186" descr="Palmier">
          <a:extLst>
            <a:ext uri="{FF2B5EF4-FFF2-40B4-BE49-F238E27FC236}">
              <a16:creationId xmlns:a16="http://schemas.microsoft.com/office/drawing/2014/main" id="{33FED490-96E1-4BCB-988E-63EAD1DB3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13760" y="36271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</xdr:colOff>
      <xdr:row>12</xdr:row>
      <xdr:rowOff>91440</xdr:rowOff>
    </xdr:from>
    <xdr:to>
      <xdr:col>7</xdr:col>
      <xdr:colOff>297180</xdr:colOff>
      <xdr:row>12</xdr:row>
      <xdr:rowOff>335280</xdr:rowOff>
    </xdr:to>
    <xdr:pic>
      <xdr:nvPicPr>
        <xdr:cNvPr id="188" name="Graphique 187" descr="Palmier">
          <a:extLst>
            <a:ext uri="{FF2B5EF4-FFF2-40B4-BE49-F238E27FC236}">
              <a16:creationId xmlns:a16="http://schemas.microsoft.com/office/drawing/2014/main" id="{B5EE41E3-5F1E-4783-B10C-86255587A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00" y="36271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</xdr:colOff>
      <xdr:row>12</xdr:row>
      <xdr:rowOff>83820</xdr:rowOff>
    </xdr:from>
    <xdr:to>
      <xdr:col>8</xdr:col>
      <xdr:colOff>289560</xdr:colOff>
      <xdr:row>12</xdr:row>
      <xdr:rowOff>327660</xdr:rowOff>
    </xdr:to>
    <xdr:pic>
      <xdr:nvPicPr>
        <xdr:cNvPr id="189" name="Graphique 188" descr="Palmier">
          <a:extLst>
            <a:ext uri="{FF2B5EF4-FFF2-40B4-BE49-F238E27FC236}">
              <a16:creationId xmlns:a16="http://schemas.microsoft.com/office/drawing/2014/main" id="{835064A9-DD57-4DAD-9193-EFC25315E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8620" y="36195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9</xdr:col>
      <xdr:colOff>83820</xdr:colOff>
      <xdr:row>12</xdr:row>
      <xdr:rowOff>83820</xdr:rowOff>
    </xdr:from>
    <xdr:to>
      <xdr:col>9</xdr:col>
      <xdr:colOff>327660</xdr:colOff>
      <xdr:row>12</xdr:row>
      <xdr:rowOff>327660</xdr:rowOff>
    </xdr:to>
    <xdr:pic>
      <xdr:nvPicPr>
        <xdr:cNvPr id="190" name="Graphique 189" descr="Palmier">
          <a:extLst>
            <a:ext uri="{FF2B5EF4-FFF2-40B4-BE49-F238E27FC236}">
              <a16:creationId xmlns:a16="http://schemas.microsoft.com/office/drawing/2014/main" id="{FBBC0B49-ACE1-421B-9204-B25CF19BA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32960" y="36195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</xdr:colOff>
      <xdr:row>12</xdr:row>
      <xdr:rowOff>91440</xdr:rowOff>
    </xdr:from>
    <xdr:to>
      <xdr:col>10</xdr:col>
      <xdr:colOff>304800</xdr:colOff>
      <xdr:row>12</xdr:row>
      <xdr:rowOff>335280</xdr:rowOff>
    </xdr:to>
    <xdr:pic>
      <xdr:nvPicPr>
        <xdr:cNvPr id="191" name="Graphique 190" descr="Palmier">
          <a:extLst>
            <a:ext uri="{FF2B5EF4-FFF2-40B4-BE49-F238E27FC236}">
              <a16:creationId xmlns:a16="http://schemas.microsoft.com/office/drawing/2014/main" id="{F69CC787-8BD9-45E0-895A-80E490202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06340" y="36271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12</xdr:row>
      <xdr:rowOff>99060</xdr:rowOff>
    </xdr:from>
    <xdr:to>
      <xdr:col>11</xdr:col>
      <xdr:colOff>297180</xdr:colOff>
      <xdr:row>12</xdr:row>
      <xdr:rowOff>342900</xdr:rowOff>
    </xdr:to>
    <xdr:pic>
      <xdr:nvPicPr>
        <xdr:cNvPr id="192" name="Graphique 191" descr="Palmier">
          <a:extLst>
            <a:ext uri="{FF2B5EF4-FFF2-40B4-BE49-F238E27FC236}">
              <a16:creationId xmlns:a16="http://schemas.microsoft.com/office/drawing/2014/main" id="{7094D1FB-3178-4BA7-B0FF-69164C3C8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94960" y="36347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</xdr:colOff>
      <xdr:row>12</xdr:row>
      <xdr:rowOff>99060</xdr:rowOff>
    </xdr:from>
    <xdr:to>
      <xdr:col>12</xdr:col>
      <xdr:colOff>297180</xdr:colOff>
      <xdr:row>12</xdr:row>
      <xdr:rowOff>342900</xdr:rowOff>
    </xdr:to>
    <xdr:pic>
      <xdr:nvPicPr>
        <xdr:cNvPr id="193" name="Graphique 192" descr="Palmier">
          <a:extLst>
            <a:ext uri="{FF2B5EF4-FFF2-40B4-BE49-F238E27FC236}">
              <a16:creationId xmlns:a16="http://schemas.microsoft.com/office/drawing/2014/main" id="{5379CCC3-3C8E-4F78-830C-1B88CCC87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91200" y="36347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</xdr:colOff>
      <xdr:row>12</xdr:row>
      <xdr:rowOff>91440</xdr:rowOff>
    </xdr:from>
    <xdr:to>
      <xdr:col>13</xdr:col>
      <xdr:colOff>289560</xdr:colOff>
      <xdr:row>12</xdr:row>
      <xdr:rowOff>335280</xdr:rowOff>
    </xdr:to>
    <xdr:pic>
      <xdr:nvPicPr>
        <xdr:cNvPr id="194" name="Graphique 193" descr="Palmier">
          <a:extLst>
            <a:ext uri="{FF2B5EF4-FFF2-40B4-BE49-F238E27FC236}">
              <a16:creationId xmlns:a16="http://schemas.microsoft.com/office/drawing/2014/main" id="{8904580B-16BA-484F-8833-3F9B8654A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79820" y="36271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14</xdr:col>
      <xdr:colOff>99060</xdr:colOff>
      <xdr:row>13</xdr:row>
      <xdr:rowOff>99060</xdr:rowOff>
    </xdr:from>
    <xdr:to>
      <xdr:col>14</xdr:col>
      <xdr:colOff>342900</xdr:colOff>
      <xdr:row>13</xdr:row>
      <xdr:rowOff>342900</xdr:rowOff>
    </xdr:to>
    <xdr:pic>
      <xdr:nvPicPr>
        <xdr:cNvPr id="195" name="Graphique 194" descr="Palmier">
          <a:extLst>
            <a:ext uri="{FF2B5EF4-FFF2-40B4-BE49-F238E27FC236}">
              <a16:creationId xmlns:a16="http://schemas.microsoft.com/office/drawing/2014/main" id="{B24FF614-9B7B-4B04-84ED-DE4880958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629400" y="40386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15</xdr:col>
      <xdr:colOff>99060</xdr:colOff>
      <xdr:row>13</xdr:row>
      <xdr:rowOff>99060</xdr:rowOff>
    </xdr:from>
    <xdr:to>
      <xdr:col>15</xdr:col>
      <xdr:colOff>342900</xdr:colOff>
      <xdr:row>13</xdr:row>
      <xdr:rowOff>342900</xdr:rowOff>
    </xdr:to>
    <xdr:pic>
      <xdr:nvPicPr>
        <xdr:cNvPr id="196" name="Graphique 195" descr="Palmier">
          <a:extLst>
            <a:ext uri="{FF2B5EF4-FFF2-40B4-BE49-F238E27FC236}">
              <a16:creationId xmlns:a16="http://schemas.microsoft.com/office/drawing/2014/main" id="{7CD19D34-2AA8-4B17-9FB0-E3DC920FF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25640" y="40386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13</xdr:row>
      <xdr:rowOff>83820</xdr:rowOff>
    </xdr:from>
    <xdr:to>
      <xdr:col>4</xdr:col>
      <xdr:colOff>350520</xdr:colOff>
      <xdr:row>13</xdr:row>
      <xdr:rowOff>327660</xdr:rowOff>
    </xdr:to>
    <xdr:pic>
      <xdr:nvPicPr>
        <xdr:cNvPr id="197" name="Graphique 196" descr="Palmier">
          <a:extLst>
            <a:ext uri="{FF2B5EF4-FFF2-40B4-BE49-F238E27FC236}">
              <a16:creationId xmlns:a16="http://schemas.microsoft.com/office/drawing/2014/main" id="{4A57C9DE-4598-4EA4-AF60-68A54E5E6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74620" y="40233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5</xdr:col>
      <xdr:colOff>83820</xdr:colOff>
      <xdr:row>13</xdr:row>
      <xdr:rowOff>99060</xdr:rowOff>
    </xdr:from>
    <xdr:to>
      <xdr:col>5</xdr:col>
      <xdr:colOff>327660</xdr:colOff>
      <xdr:row>13</xdr:row>
      <xdr:rowOff>342900</xdr:rowOff>
    </xdr:to>
    <xdr:pic>
      <xdr:nvPicPr>
        <xdr:cNvPr id="198" name="Graphique 197" descr="Palmier">
          <a:extLst>
            <a:ext uri="{FF2B5EF4-FFF2-40B4-BE49-F238E27FC236}">
              <a16:creationId xmlns:a16="http://schemas.microsoft.com/office/drawing/2014/main" id="{4DBAB988-4831-44C6-978E-4CCCC7C7B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40386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13</xdr:row>
      <xdr:rowOff>99060</xdr:rowOff>
    </xdr:from>
    <xdr:to>
      <xdr:col>6</xdr:col>
      <xdr:colOff>320040</xdr:colOff>
      <xdr:row>13</xdr:row>
      <xdr:rowOff>342900</xdr:rowOff>
    </xdr:to>
    <xdr:pic>
      <xdr:nvPicPr>
        <xdr:cNvPr id="199" name="Graphique 198" descr="Palmier">
          <a:extLst>
            <a:ext uri="{FF2B5EF4-FFF2-40B4-BE49-F238E27FC236}">
              <a16:creationId xmlns:a16="http://schemas.microsoft.com/office/drawing/2014/main" id="{AE8FB10C-4178-41C9-BE55-DD975D35C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36620" y="40386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13</xdr:row>
      <xdr:rowOff>99060</xdr:rowOff>
    </xdr:from>
    <xdr:to>
      <xdr:col>7</xdr:col>
      <xdr:colOff>320040</xdr:colOff>
      <xdr:row>13</xdr:row>
      <xdr:rowOff>342900</xdr:rowOff>
    </xdr:to>
    <xdr:pic>
      <xdr:nvPicPr>
        <xdr:cNvPr id="200" name="Graphique 199" descr="Palmier">
          <a:extLst>
            <a:ext uri="{FF2B5EF4-FFF2-40B4-BE49-F238E27FC236}">
              <a16:creationId xmlns:a16="http://schemas.microsoft.com/office/drawing/2014/main" id="{24694A8C-5543-41E8-BEC6-08E4FCBE4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832860" y="40386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8</xdr:col>
      <xdr:colOff>68580</xdr:colOff>
      <xdr:row>13</xdr:row>
      <xdr:rowOff>91440</xdr:rowOff>
    </xdr:from>
    <xdr:to>
      <xdr:col>8</xdr:col>
      <xdr:colOff>312420</xdr:colOff>
      <xdr:row>13</xdr:row>
      <xdr:rowOff>335280</xdr:rowOff>
    </xdr:to>
    <xdr:pic>
      <xdr:nvPicPr>
        <xdr:cNvPr id="201" name="Graphique 200" descr="Palmier">
          <a:extLst>
            <a:ext uri="{FF2B5EF4-FFF2-40B4-BE49-F238E27FC236}">
              <a16:creationId xmlns:a16="http://schemas.microsoft.com/office/drawing/2014/main" id="{90DB1C5B-BC99-43DA-B820-390CF4A74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21480" y="40309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13</xdr:row>
      <xdr:rowOff>91440</xdr:rowOff>
    </xdr:from>
    <xdr:to>
      <xdr:col>9</xdr:col>
      <xdr:colOff>350520</xdr:colOff>
      <xdr:row>13</xdr:row>
      <xdr:rowOff>335280</xdr:rowOff>
    </xdr:to>
    <xdr:pic>
      <xdr:nvPicPr>
        <xdr:cNvPr id="202" name="Graphique 201" descr="Palmier">
          <a:extLst>
            <a:ext uri="{FF2B5EF4-FFF2-40B4-BE49-F238E27FC236}">
              <a16:creationId xmlns:a16="http://schemas.microsoft.com/office/drawing/2014/main" id="{0BCBFE0F-5391-4DB9-A174-0A2B34590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55820" y="40309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10</xdr:col>
      <xdr:colOff>83820</xdr:colOff>
      <xdr:row>13</xdr:row>
      <xdr:rowOff>99060</xdr:rowOff>
    </xdr:from>
    <xdr:to>
      <xdr:col>10</xdr:col>
      <xdr:colOff>327660</xdr:colOff>
      <xdr:row>13</xdr:row>
      <xdr:rowOff>342900</xdr:rowOff>
    </xdr:to>
    <xdr:pic>
      <xdr:nvPicPr>
        <xdr:cNvPr id="203" name="Graphique 202" descr="Palmier">
          <a:extLst>
            <a:ext uri="{FF2B5EF4-FFF2-40B4-BE49-F238E27FC236}">
              <a16:creationId xmlns:a16="http://schemas.microsoft.com/office/drawing/2014/main" id="{2F25EDD2-1A56-4DBD-8A8E-C1D15DF17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029200" y="40386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13</xdr:row>
      <xdr:rowOff>106680</xdr:rowOff>
    </xdr:from>
    <xdr:to>
      <xdr:col>11</xdr:col>
      <xdr:colOff>320040</xdr:colOff>
      <xdr:row>13</xdr:row>
      <xdr:rowOff>350520</xdr:rowOff>
    </xdr:to>
    <xdr:pic>
      <xdr:nvPicPr>
        <xdr:cNvPr id="204" name="Graphique 203" descr="Palmier">
          <a:extLst>
            <a:ext uri="{FF2B5EF4-FFF2-40B4-BE49-F238E27FC236}">
              <a16:creationId xmlns:a16="http://schemas.microsoft.com/office/drawing/2014/main" id="{50DC5480-C28F-41F9-91A5-99636C77D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17820" y="40462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13</xdr:row>
      <xdr:rowOff>106680</xdr:rowOff>
    </xdr:from>
    <xdr:to>
      <xdr:col>12</xdr:col>
      <xdr:colOff>320040</xdr:colOff>
      <xdr:row>13</xdr:row>
      <xdr:rowOff>350520</xdr:rowOff>
    </xdr:to>
    <xdr:pic>
      <xdr:nvPicPr>
        <xdr:cNvPr id="205" name="Graphique 204" descr="Palmier">
          <a:extLst>
            <a:ext uri="{FF2B5EF4-FFF2-40B4-BE49-F238E27FC236}">
              <a16:creationId xmlns:a16="http://schemas.microsoft.com/office/drawing/2014/main" id="{16C28FC3-3AD2-40A2-BB78-F03E3AA46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4060" y="40462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</xdr:colOff>
      <xdr:row>13</xdr:row>
      <xdr:rowOff>99060</xdr:rowOff>
    </xdr:from>
    <xdr:to>
      <xdr:col>13</xdr:col>
      <xdr:colOff>312420</xdr:colOff>
      <xdr:row>13</xdr:row>
      <xdr:rowOff>342900</xdr:rowOff>
    </xdr:to>
    <xdr:pic>
      <xdr:nvPicPr>
        <xdr:cNvPr id="206" name="Graphique 205" descr="Palmier">
          <a:extLst>
            <a:ext uri="{FF2B5EF4-FFF2-40B4-BE49-F238E27FC236}">
              <a16:creationId xmlns:a16="http://schemas.microsoft.com/office/drawing/2014/main" id="{B707A8C3-F68B-45C4-952E-371B0EE7D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2680" y="40386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14</xdr:col>
      <xdr:colOff>91440</xdr:colOff>
      <xdr:row>14</xdr:row>
      <xdr:rowOff>83820</xdr:rowOff>
    </xdr:from>
    <xdr:to>
      <xdr:col>14</xdr:col>
      <xdr:colOff>335280</xdr:colOff>
      <xdr:row>14</xdr:row>
      <xdr:rowOff>327660</xdr:rowOff>
    </xdr:to>
    <xdr:pic>
      <xdr:nvPicPr>
        <xdr:cNvPr id="207" name="Graphique 206" descr="Palmier">
          <a:extLst>
            <a:ext uri="{FF2B5EF4-FFF2-40B4-BE49-F238E27FC236}">
              <a16:creationId xmlns:a16="http://schemas.microsoft.com/office/drawing/2014/main" id="{8F29B150-BC00-41CC-AE83-4A62D10B2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621780" y="44272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15</xdr:col>
      <xdr:colOff>91440</xdr:colOff>
      <xdr:row>14</xdr:row>
      <xdr:rowOff>83820</xdr:rowOff>
    </xdr:from>
    <xdr:to>
      <xdr:col>15</xdr:col>
      <xdr:colOff>335280</xdr:colOff>
      <xdr:row>14</xdr:row>
      <xdr:rowOff>327660</xdr:rowOff>
    </xdr:to>
    <xdr:pic>
      <xdr:nvPicPr>
        <xdr:cNvPr id="208" name="Graphique 207" descr="Palmier">
          <a:extLst>
            <a:ext uri="{FF2B5EF4-FFF2-40B4-BE49-F238E27FC236}">
              <a16:creationId xmlns:a16="http://schemas.microsoft.com/office/drawing/2014/main" id="{F9C9997A-415A-4ED1-B87F-C2D8D2D91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18020" y="44272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</xdr:colOff>
      <xdr:row>14</xdr:row>
      <xdr:rowOff>68580</xdr:rowOff>
    </xdr:from>
    <xdr:to>
      <xdr:col>4</xdr:col>
      <xdr:colOff>342900</xdr:colOff>
      <xdr:row>14</xdr:row>
      <xdr:rowOff>312420</xdr:rowOff>
    </xdr:to>
    <xdr:pic>
      <xdr:nvPicPr>
        <xdr:cNvPr id="209" name="Graphique 208" descr="Palmier">
          <a:extLst>
            <a:ext uri="{FF2B5EF4-FFF2-40B4-BE49-F238E27FC236}">
              <a16:creationId xmlns:a16="http://schemas.microsoft.com/office/drawing/2014/main" id="{04398F21-55B7-449A-A9CD-1F0965C4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67000" y="44119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14</xdr:row>
      <xdr:rowOff>83820</xdr:rowOff>
    </xdr:from>
    <xdr:to>
      <xdr:col>5</xdr:col>
      <xdr:colOff>320040</xdr:colOff>
      <xdr:row>14</xdr:row>
      <xdr:rowOff>327660</xdr:rowOff>
    </xdr:to>
    <xdr:pic>
      <xdr:nvPicPr>
        <xdr:cNvPr id="210" name="Graphique 209" descr="Palmier">
          <a:extLst>
            <a:ext uri="{FF2B5EF4-FFF2-40B4-BE49-F238E27FC236}">
              <a16:creationId xmlns:a16="http://schemas.microsoft.com/office/drawing/2014/main" id="{9034DF38-2007-4F6E-96DC-A6BB9BA15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0380" y="44272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</xdr:colOff>
      <xdr:row>14</xdr:row>
      <xdr:rowOff>83820</xdr:rowOff>
    </xdr:from>
    <xdr:to>
      <xdr:col>6</xdr:col>
      <xdr:colOff>312420</xdr:colOff>
      <xdr:row>14</xdr:row>
      <xdr:rowOff>327660</xdr:rowOff>
    </xdr:to>
    <xdr:pic>
      <xdr:nvPicPr>
        <xdr:cNvPr id="211" name="Graphique 210" descr="Palmier">
          <a:extLst>
            <a:ext uri="{FF2B5EF4-FFF2-40B4-BE49-F238E27FC236}">
              <a16:creationId xmlns:a16="http://schemas.microsoft.com/office/drawing/2014/main" id="{D88D1789-58E8-4BEA-874E-6477CD2F7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29000" y="44272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7</xdr:col>
      <xdr:colOff>68580</xdr:colOff>
      <xdr:row>14</xdr:row>
      <xdr:rowOff>83820</xdr:rowOff>
    </xdr:from>
    <xdr:to>
      <xdr:col>7</xdr:col>
      <xdr:colOff>312420</xdr:colOff>
      <xdr:row>14</xdr:row>
      <xdr:rowOff>327660</xdr:rowOff>
    </xdr:to>
    <xdr:pic>
      <xdr:nvPicPr>
        <xdr:cNvPr id="212" name="Graphique 211" descr="Palmier">
          <a:extLst>
            <a:ext uri="{FF2B5EF4-FFF2-40B4-BE49-F238E27FC236}">
              <a16:creationId xmlns:a16="http://schemas.microsoft.com/office/drawing/2014/main" id="{F9A98B51-E1FA-4F91-9E1E-A88609BE9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25240" y="44272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</xdr:colOff>
      <xdr:row>14</xdr:row>
      <xdr:rowOff>76200</xdr:rowOff>
    </xdr:from>
    <xdr:to>
      <xdr:col>8</xdr:col>
      <xdr:colOff>304800</xdr:colOff>
      <xdr:row>14</xdr:row>
      <xdr:rowOff>320040</xdr:rowOff>
    </xdr:to>
    <xdr:pic>
      <xdr:nvPicPr>
        <xdr:cNvPr id="213" name="Graphique 212" descr="Palmier">
          <a:extLst>
            <a:ext uri="{FF2B5EF4-FFF2-40B4-BE49-F238E27FC236}">
              <a16:creationId xmlns:a16="http://schemas.microsoft.com/office/drawing/2014/main" id="{D303D149-6B31-45D8-ACF9-C7ECF81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13860" y="44196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9</xdr:col>
      <xdr:colOff>99060</xdr:colOff>
      <xdr:row>14</xdr:row>
      <xdr:rowOff>76200</xdr:rowOff>
    </xdr:from>
    <xdr:to>
      <xdr:col>9</xdr:col>
      <xdr:colOff>342900</xdr:colOff>
      <xdr:row>14</xdr:row>
      <xdr:rowOff>320040</xdr:rowOff>
    </xdr:to>
    <xdr:pic>
      <xdr:nvPicPr>
        <xdr:cNvPr id="214" name="Graphique 213" descr="Palmier">
          <a:extLst>
            <a:ext uri="{FF2B5EF4-FFF2-40B4-BE49-F238E27FC236}">
              <a16:creationId xmlns:a16="http://schemas.microsoft.com/office/drawing/2014/main" id="{86AEA5CA-A2A9-4E62-B74C-86D988078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48200" y="44196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14</xdr:row>
      <xdr:rowOff>83820</xdr:rowOff>
    </xdr:from>
    <xdr:to>
      <xdr:col>10</xdr:col>
      <xdr:colOff>320040</xdr:colOff>
      <xdr:row>14</xdr:row>
      <xdr:rowOff>327660</xdr:rowOff>
    </xdr:to>
    <xdr:pic>
      <xdr:nvPicPr>
        <xdr:cNvPr id="215" name="Graphique 214" descr="Palmier">
          <a:extLst>
            <a:ext uri="{FF2B5EF4-FFF2-40B4-BE49-F238E27FC236}">
              <a16:creationId xmlns:a16="http://schemas.microsoft.com/office/drawing/2014/main" id="{168C200D-723E-4A1A-A361-01B903670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21580" y="44272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11</xdr:col>
      <xdr:colOff>68580</xdr:colOff>
      <xdr:row>14</xdr:row>
      <xdr:rowOff>91440</xdr:rowOff>
    </xdr:from>
    <xdr:to>
      <xdr:col>11</xdr:col>
      <xdr:colOff>312420</xdr:colOff>
      <xdr:row>14</xdr:row>
      <xdr:rowOff>335280</xdr:rowOff>
    </xdr:to>
    <xdr:pic>
      <xdr:nvPicPr>
        <xdr:cNvPr id="216" name="Graphique 215" descr="Palmier">
          <a:extLst>
            <a:ext uri="{FF2B5EF4-FFF2-40B4-BE49-F238E27FC236}">
              <a16:creationId xmlns:a16="http://schemas.microsoft.com/office/drawing/2014/main" id="{3AA6C7E4-28A7-409C-AA71-887F90588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10200" y="44348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14</xdr:row>
      <xdr:rowOff>91440</xdr:rowOff>
    </xdr:from>
    <xdr:to>
      <xdr:col>12</xdr:col>
      <xdr:colOff>312420</xdr:colOff>
      <xdr:row>14</xdr:row>
      <xdr:rowOff>335280</xdr:rowOff>
    </xdr:to>
    <xdr:pic>
      <xdr:nvPicPr>
        <xdr:cNvPr id="217" name="Graphique 216" descr="Palmier">
          <a:extLst>
            <a:ext uri="{FF2B5EF4-FFF2-40B4-BE49-F238E27FC236}">
              <a16:creationId xmlns:a16="http://schemas.microsoft.com/office/drawing/2014/main" id="{A48607CB-4B92-4B68-9771-96093189F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06440" y="44348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</xdr:colOff>
      <xdr:row>14</xdr:row>
      <xdr:rowOff>83820</xdr:rowOff>
    </xdr:from>
    <xdr:to>
      <xdr:col>13</xdr:col>
      <xdr:colOff>304800</xdr:colOff>
      <xdr:row>14</xdr:row>
      <xdr:rowOff>327660</xdr:rowOff>
    </xdr:to>
    <xdr:pic>
      <xdr:nvPicPr>
        <xdr:cNvPr id="218" name="Graphique 217" descr="Palmier">
          <a:extLst>
            <a:ext uri="{FF2B5EF4-FFF2-40B4-BE49-F238E27FC236}">
              <a16:creationId xmlns:a16="http://schemas.microsoft.com/office/drawing/2014/main" id="{DF0A1020-EE2C-4EE2-92B1-6892471A0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95060" y="442722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15</xdr:row>
      <xdr:rowOff>83820</xdr:rowOff>
    </xdr:from>
    <xdr:to>
      <xdr:col>14</xdr:col>
      <xdr:colOff>320040</xdr:colOff>
      <xdr:row>15</xdr:row>
      <xdr:rowOff>327660</xdr:rowOff>
    </xdr:to>
    <xdr:pic>
      <xdr:nvPicPr>
        <xdr:cNvPr id="219" name="Graphique 218" descr="Palmier">
          <a:extLst>
            <a:ext uri="{FF2B5EF4-FFF2-40B4-BE49-F238E27FC236}">
              <a16:creationId xmlns:a16="http://schemas.microsoft.com/office/drawing/2014/main" id="{58FC9902-C3F6-463B-B469-BCF646C5C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606540" y="48310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15</xdr:row>
      <xdr:rowOff>83820</xdr:rowOff>
    </xdr:from>
    <xdr:to>
      <xdr:col>15</xdr:col>
      <xdr:colOff>320040</xdr:colOff>
      <xdr:row>15</xdr:row>
      <xdr:rowOff>327660</xdr:rowOff>
    </xdr:to>
    <xdr:pic>
      <xdr:nvPicPr>
        <xdr:cNvPr id="220" name="Graphique 219" descr="Palmier">
          <a:extLst>
            <a:ext uri="{FF2B5EF4-FFF2-40B4-BE49-F238E27FC236}">
              <a16:creationId xmlns:a16="http://schemas.microsoft.com/office/drawing/2014/main" id="{48466FDB-A867-442A-8488-A4F22193E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02780" y="48310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15</xdr:row>
      <xdr:rowOff>68580</xdr:rowOff>
    </xdr:from>
    <xdr:to>
      <xdr:col>4</xdr:col>
      <xdr:colOff>327660</xdr:colOff>
      <xdr:row>15</xdr:row>
      <xdr:rowOff>312420</xdr:rowOff>
    </xdr:to>
    <xdr:pic>
      <xdr:nvPicPr>
        <xdr:cNvPr id="221" name="Graphique 220" descr="Palmier">
          <a:extLst>
            <a:ext uri="{FF2B5EF4-FFF2-40B4-BE49-F238E27FC236}">
              <a16:creationId xmlns:a16="http://schemas.microsoft.com/office/drawing/2014/main" id="{A65F0F8A-E595-4A47-B200-4D39BD9D3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51760" y="48158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</xdr:colOff>
      <xdr:row>15</xdr:row>
      <xdr:rowOff>83820</xdr:rowOff>
    </xdr:from>
    <xdr:to>
      <xdr:col>5</xdr:col>
      <xdr:colOff>304800</xdr:colOff>
      <xdr:row>15</xdr:row>
      <xdr:rowOff>327660</xdr:rowOff>
    </xdr:to>
    <xdr:pic>
      <xdr:nvPicPr>
        <xdr:cNvPr id="222" name="Graphique 221" descr="Palmier">
          <a:extLst>
            <a:ext uri="{FF2B5EF4-FFF2-40B4-BE49-F238E27FC236}">
              <a16:creationId xmlns:a16="http://schemas.microsoft.com/office/drawing/2014/main" id="{240F5C1F-5BC9-4612-ABCC-1D2323DBE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25140" y="48310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</xdr:colOff>
      <xdr:row>15</xdr:row>
      <xdr:rowOff>83820</xdr:rowOff>
    </xdr:from>
    <xdr:to>
      <xdr:col>6</xdr:col>
      <xdr:colOff>297180</xdr:colOff>
      <xdr:row>15</xdr:row>
      <xdr:rowOff>327660</xdr:rowOff>
    </xdr:to>
    <xdr:pic>
      <xdr:nvPicPr>
        <xdr:cNvPr id="223" name="Graphique 222" descr="Palmier">
          <a:extLst>
            <a:ext uri="{FF2B5EF4-FFF2-40B4-BE49-F238E27FC236}">
              <a16:creationId xmlns:a16="http://schemas.microsoft.com/office/drawing/2014/main" id="{996868AF-5E48-4935-AF44-AD8E61ADC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13760" y="48310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</xdr:colOff>
      <xdr:row>15</xdr:row>
      <xdr:rowOff>83820</xdr:rowOff>
    </xdr:from>
    <xdr:to>
      <xdr:col>7</xdr:col>
      <xdr:colOff>297180</xdr:colOff>
      <xdr:row>15</xdr:row>
      <xdr:rowOff>327660</xdr:rowOff>
    </xdr:to>
    <xdr:pic>
      <xdr:nvPicPr>
        <xdr:cNvPr id="224" name="Graphique 223" descr="Palmier">
          <a:extLst>
            <a:ext uri="{FF2B5EF4-FFF2-40B4-BE49-F238E27FC236}">
              <a16:creationId xmlns:a16="http://schemas.microsoft.com/office/drawing/2014/main" id="{3DA2B0F2-1DEC-4C2E-83D8-56436A2F4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00" y="48310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</xdr:colOff>
      <xdr:row>15</xdr:row>
      <xdr:rowOff>76200</xdr:rowOff>
    </xdr:from>
    <xdr:to>
      <xdr:col>8</xdr:col>
      <xdr:colOff>289560</xdr:colOff>
      <xdr:row>15</xdr:row>
      <xdr:rowOff>320040</xdr:rowOff>
    </xdr:to>
    <xdr:pic>
      <xdr:nvPicPr>
        <xdr:cNvPr id="225" name="Graphique 224" descr="Palmier">
          <a:extLst>
            <a:ext uri="{FF2B5EF4-FFF2-40B4-BE49-F238E27FC236}">
              <a16:creationId xmlns:a16="http://schemas.microsoft.com/office/drawing/2014/main" id="{B9E1B86C-5894-4A35-9E12-2737F071C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8620" y="48234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9</xdr:col>
      <xdr:colOff>83820</xdr:colOff>
      <xdr:row>15</xdr:row>
      <xdr:rowOff>76200</xdr:rowOff>
    </xdr:from>
    <xdr:to>
      <xdr:col>9</xdr:col>
      <xdr:colOff>327660</xdr:colOff>
      <xdr:row>15</xdr:row>
      <xdr:rowOff>320040</xdr:rowOff>
    </xdr:to>
    <xdr:pic>
      <xdr:nvPicPr>
        <xdr:cNvPr id="226" name="Graphique 225" descr="Palmier">
          <a:extLst>
            <a:ext uri="{FF2B5EF4-FFF2-40B4-BE49-F238E27FC236}">
              <a16:creationId xmlns:a16="http://schemas.microsoft.com/office/drawing/2014/main" id="{FAEFBC57-F5B3-4182-BEA1-727873440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32960" y="48234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</xdr:colOff>
      <xdr:row>15</xdr:row>
      <xdr:rowOff>83820</xdr:rowOff>
    </xdr:from>
    <xdr:to>
      <xdr:col>10</xdr:col>
      <xdr:colOff>304800</xdr:colOff>
      <xdr:row>15</xdr:row>
      <xdr:rowOff>327660</xdr:rowOff>
    </xdr:to>
    <xdr:pic>
      <xdr:nvPicPr>
        <xdr:cNvPr id="227" name="Graphique 226" descr="Palmier">
          <a:extLst>
            <a:ext uri="{FF2B5EF4-FFF2-40B4-BE49-F238E27FC236}">
              <a16:creationId xmlns:a16="http://schemas.microsoft.com/office/drawing/2014/main" id="{2E8AE8E5-664F-41A3-B56D-AB7CFA47B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06340" y="48310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15</xdr:row>
      <xdr:rowOff>91440</xdr:rowOff>
    </xdr:from>
    <xdr:to>
      <xdr:col>11</xdr:col>
      <xdr:colOff>297180</xdr:colOff>
      <xdr:row>15</xdr:row>
      <xdr:rowOff>335280</xdr:rowOff>
    </xdr:to>
    <xdr:pic>
      <xdr:nvPicPr>
        <xdr:cNvPr id="228" name="Graphique 227" descr="Palmier">
          <a:extLst>
            <a:ext uri="{FF2B5EF4-FFF2-40B4-BE49-F238E27FC236}">
              <a16:creationId xmlns:a16="http://schemas.microsoft.com/office/drawing/2014/main" id="{F97D24DF-2F53-4595-B5BF-72139D891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94960" y="48387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</xdr:colOff>
      <xdr:row>15</xdr:row>
      <xdr:rowOff>91440</xdr:rowOff>
    </xdr:from>
    <xdr:to>
      <xdr:col>12</xdr:col>
      <xdr:colOff>297180</xdr:colOff>
      <xdr:row>15</xdr:row>
      <xdr:rowOff>335280</xdr:rowOff>
    </xdr:to>
    <xdr:pic>
      <xdr:nvPicPr>
        <xdr:cNvPr id="229" name="Graphique 228" descr="Palmier">
          <a:extLst>
            <a:ext uri="{FF2B5EF4-FFF2-40B4-BE49-F238E27FC236}">
              <a16:creationId xmlns:a16="http://schemas.microsoft.com/office/drawing/2014/main" id="{EE2C8314-FCAF-4E54-930E-E36D78553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91200" y="48387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</xdr:colOff>
      <xdr:row>15</xdr:row>
      <xdr:rowOff>83820</xdr:rowOff>
    </xdr:from>
    <xdr:to>
      <xdr:col>13</xdr:col>
      <xdr:colOff>289560</xdr:colOff>
      <xdr:row>15</xdr:row>
      <xdr:rowOff>327660</xdr:rowOff>
    </xdr:to>
    <xdr:pic>
      <xdr:nvPicPr>
        <xdr:cNvPr id="230" name="Graphique 229" descr="Palmier">
          <a:extLst>
            <a:ext uri="{FF2B5EF4-FFF2-40B4-BE49-F238E27FC236}">
              <a16:creationId xmlns:a16="http://schemas.microsoft.com/office/drawing/2014/main" id="{7B289076-4E4F-486D-B94E-791421AAF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79820" y="48310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14</xdr:col>
      <xdr:colOff>83820</xdr:colOff>
      <xdr:row>16</xdr:row>
      <xdr:rowOff>99060</xdr:rowOff>
    </xdr:from>
    <xdr:to>
      <xdr:col>14</xdr:col>
      <xdr:colOff>327660</xdr:colOff>
      <xdr:row>16</xdr:row>
      <xdr:rowOff>342900</xdr:rowOff>
    </xdr:to>
    <xdr:pic>
      <xdr:nvPicPr>
        <xdr:cNvPr id="231" name="Graphique 230" descr="Palmier">
          <a:extLst>
            <a:ext uri="{FF2B5EF4-FFF2-40B4-BE49-F238E27FC236}">
              <a16:creationId xmlns:a16="http://schemas.microsoft.com/office/drawing/2014/main" id="{1D032028-87B6-4E54-8FC9-E6B428D6A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614160" y="52501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15</xdr:col>
      <xdr:colOff>83820</xdr:colOff>
      <xdr:row>16</xdr:row>
      <xdr:rowOff>99060</xdr:rowOff>
    </xdr:from>
    <xdr:to>
      <xdr:col>15</xdr:col>
      <xdr:colOff>327660</xdr:colOff>
      <xdr:row>16</xdr:row>
      <xdr:rowOff>342900</xdr:rowOff>
    </xdr:to>
    <xdr:pic>
      <xdr:nvPicPr>
        <xdr:cNvPr id="232" name="Graphique 231" descr="Palmier">
          <a:extLst>
            <a:ext uri="{FF2B5EF4-FFF2-40B4-BE49-F238E27FC236}">
              <a16:creationId xmlns:a16="http://schemas.microsoft.com/office/drawing/2014/main" id="{B7C141C1-E68A-4F48-B9A9-34C2E27F8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10400" y="52501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16</xdr:row>
      <xdr:rowOff>83820</xdr:rowOff>
    </xdr:from>
    <xdr:to>
      <xdr:col>4</xdr:col>
      <xdr:colOff>335280</xdr:colOff>
      <xdr:row>16</xdr:row>
      <xdr:rowOff>327660</xdr:rowOff>
    </xdr:to>
    <xdr:pic>
      <xdr:nvPicPr>
        <xdr:cNvPr id="233" name="Graphique 232" descr="Palmier">
          <a:extLst>
            <a:ext uri="{FF2B5EF4-FFF2-40B4-BE49-F238E27FC236}">
              <a16:creationId xmlns:a16="http://schemas.microsoft.com/office/drawing/2014/main" id="{BE31163C-7B12-4218-A89F-5698C5D30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59380" y="52349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5</xdr:col>
      <xdr:colOff>68580</xdr:colOff>
      <xdr:row>16</xdr:row>
      <xdr:rowOff>99060</xdr:rowOff>
    </xdr:from>
    <xdr:to>
      <xdr:col>5</xdr:col>
      <xdr:colOff>312420</xdr:colOff>
      <xdr:row>16</xdr:row>
      <xdr:rowOff>342900</xdr:rowOff>
    </xdr:to>
    <xdr:pic>
      <xdr:nvPicPr>
        <xdr:cNvPr id="234" name="Graphique 233" descr="Palmier">
          <a:extLst>
            <a:ext uri="{FF2B5EF4-FFF2-40B4-BE49-F238E27FC236}">
              <a16:creationId xmlns:a16="http://schemas.microsoft.com/office/drawing/2014/main" id="{6BEF42C7-7526-4FCE-BFC4-A9BF5999C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32760" y="52501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</xdr:colOff>
      <xdr:row>16</xdr:row>
      <xdr:rowOff>99060</xdr:rowOff>
    </xdr:from>
    <xdr:to>
      <xdr:col>6</xdr:col>
      <xdr:colOff>304800</xdr:colOff>
      <xdr:row>16</xdr:row>
      <xdr:rowOff>342900</xdr:rowOff>
    </xdr:to>
    <xdr:pic>
      <xdr:nvPicPr>
        <xdr:cNvPr id="235" name="Graphique 234" descr="Palmier">
          <a:extLst>
            <a:ext uri="{FF2B5EF4-FFF2-40B4-BE49-F238E27FC236}">
              <a16:creationId xmlns:a16="http://schemas.microsoft.com/office/drawing/2014/main" id="{68946F0D-2509-42AF-9627-478CF1DA8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21380" y="52501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</xdr:colOff>
      <xdr:row>16</xdr:row>
      <xdr:rowOff>99060</xdr:rowOff>
    </xdr:from>
    <xdr:to>
      <xdr:col>7</xdr:col>
      <xdr:colOff>304800</xdr:colOff>
      <xdr:row>16</xdr:row>
      <xdr:rowOff>342900</xdr:rowOff>
    </xdr:to>
    <xdr:pic>
      <xdr:nvPicPr>
        <xdr:cNvPr id="236" name="Graphique 235" descr="Palmier">
          <a:extLst>
            <a:ext uri="{FF2B5EF4-FFF2-40B4-BE49-F238E27FC236}">
              <a16:creationId xmlns:a16="http://schemas.microsoft.com/office/drawing/2014/main" id="{82E79542-0C2A-4E93-8D3C-32E539BD1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7620" y="52501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</xdr:colOff>
      <xdr:row>16</xdr:row>
      <xdr:rowOff>91440</xdr:rowOff>
    </xdr:from>
    <xdr:to>
      <xdr:col>8</xdr:col>
      <xdr:colOff>297180</xdr:colOff>
      <xdr:row>16</xdr:row>
      <xdr:rowOff>335280</xdr:rowOff>
    </xdr:to>
    <xdr:pic>
      <xdr:nvPicPr>
        <xdr:cNvPr id="237" name="Graphique 236" descr="Palmier">
          <a:extLst>
            <a:ext uri="{FF2B5EF4-FFF2-40B4-BE49-F238E27FC236}">
              <a16:creationId xmlns:a16="http://schemas.microsoft.com/office/drawing/2014/main" id="{65F58A40-4948-4581-B972-3470115D0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06240" y="52425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9</xdr:col>
      <xdr:colOff>91440</xdr:colOff>
      <xdr:row>16</xdr:row>
      <xdr:rowOff>91440</xdr:rowOff>
    </xdr:from>
    <xdr:to>
      <xdr:col>9</xdr:col>
      <xdr:colOff>335280</xdr:colOff>
      <xdr:row>16</xdr:row>
      <xdr:rowOff>335280</xdr:rowOff>
    </xdr:to>
    <xdr:pic>
      <xdr:nvPicPr>
        <xdr:cNvPr id="238" name="Graphique 237" descr="Palmier">
          <a:extLst>
            <a:ext uri="{FF2B5EF4-FFF2-40B4-BE49-F238E27FC236}">
              <a16:creationId xmlns:a16="http://schemas.microsoft.com/office/drawing/2014/main" id="{7C2D6C77-9A17-4C79-9D91-52B0000EC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40580" y="52425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10</xdr:col>
      <xdr:colOff>68580</xdr:colOff>
      <xdr:row>16</xdr:row>
      <xdr:rowOff>99060</xdr:rowOff>
    </xdr:from>
    <xdr:to>
      <xdr:col>10</xdr:col>
      <xdr:colOff>312420</xdr:colOff>
      <xdr:row>16</xdr:row>
      <xdr:rowOff>342900</xdr:rowOff>
    </xdr:to>
    <xdr:pic>
      <xdr:nvPicPr>
        <xdr:cNvPr id="239" name="Graphique 238" descr="Palmier">
          <a:extLst>
            <a:ext uri="{FF2B5EF4-FFF2-40B4-BE49-F238E27FC236}">
              <a16:creationId xmlns:a16="http://schemas.microsoft.com/office/drawing/2014/main" id="{AE6CD7E8-6C2E-4287-A838-085623326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13960" y="52501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</xdr:colOff>
      <xdr:row>16</xdr:row>
      <xdr:rowOff>106680</xdr:rowOff>
    </xdr:from>
    <xdr:to>
      <xdr:col>11</xdr:col>
      <xdr:colOff>304800</xdr:colOff>
      <xdr:row>16</xdr:row>
      <xdr:rowOff>350520</xdr:rowOff>
    </xdr:to>
    <xdr:pic>
      <xdr:nvPicPr>
        <xdr:cNvPr id="240" name="Graphique 239" descr="Palmier">
          <a:extLst>
            <a:ext uri="{FF2B5EF4-FFF2-40B4-BE49-F238E27FC236}">
              <a16:creationId xmlns:a16="http://schemas.microsoft.com/office/drawing/2014/main" id="{51F1AF26-E274-4675-A791-26CECFC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02580" y="52578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</xdr:colOff>
      <xdr:row>16</xdr:row>
      <xdr:rowOff>106680</xdr:rowOff>
    </xdr:from>
    <xdr:to>
      <xdr:col>12</xdr:col>
      <xdr:colOff>304800</xdr:colOff>
      <xdr:row>16</xdr:row>
      <xdr:rowOff>350520</xdr:rowOff>
    </xdr:to>
    <xdr:pic>
      <xdr:nvPicPr>
        <xdr:cNvPr id="241" name="Graphique 240" descr="Palmier">
          <a:extLst>
            <a:ext uri="{FF2B5EF4-FFF2-40B4-BE49-F238E27FC236}">
              <a16:creationId xmlns:a16="http://schemas.microsoft.com/office/drawing/2014/main" id="{697921FC-588F-4589-ACBC-FC672D2E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98820" y="52578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13</xdr:col>
      <xdr:colOff>53340</xdr:colOff>
      <xdr:row>16</xdr:row>
      <xdr:rowOff>99060</xdr:rowOff>
    </xdr:from>
    <xdr:to>
      <xdr:col>13</xdr:col>
      <xdr:colOff>297180</xdr:colOff>
      <xdr:row>16</xdr:row>
      <xdr:rowOff>342900</xdr:rowOff>
    </xdr:to>
    <xdr:pic>
      <xdr:nvPicPr>
        <xdr:cNvPr id="242" name="Graphique 241" descr="Palmier">
          <a:extLst>
            <a:ext uri="{FF2B5EF4-FFF2-40B4-BE49-F238E27FC236}">
              <a16:creationId xmlns:a16="http://schemas.microsoft.com/office/drawing/2014/main" id="{CC08B5FB-E1E9-470F-9CE1-3B1454168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87440" y="52501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14</xdr:col>
      <xdr:colOff>99060</xdr:colOff>
      <xdr:row>17</xdr:row>
      <xdr:rowOff>76200</xdr:rowOff>
    </xdr:from>
    <xdr:to>
      <xdr:col>14</xdr:col>
      <xdr:colOff>342900</xdr:colOff>
      <xdr:row>17</xdr:row>
      <xdr:rowOff>320040</xdr:rowOff>
    </xdr:to>
    <xdr:pic>
      <xdr:nvPicPr>
        <xdr:cNvPr id="243" name="Graphique 242" descr="Palmier">
          <a:extLst>
            <a:ext uri="{FF2B5EF4-FFF2-40B4-BE49-F238E27FC236}">
              <a16:creationId xmlns:a16="http://schemas.microsoft.com/office/drawing/2014/main" id="{50649152-613D-4717-9CC2-314C5489E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629400" y="56311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15</xdr:col>
      <xdr:colOff>99060</xdr:colOff>
      <xdr:row>17</xdr:row>
      <xdr:rowOff>76200</xdr:rowOff>
    </xdr:from>
    <xdr:to>
      <xdr:col>15</xdr:col>
      <xdr:colOff>342900</xdr:colOff>
      <xdr:row>17</xdr:row>
      <xdr:rowOff>320040</xdr:rowOff>
    </xdr:to>
    <xdr:pic>
      <xdr:nvPicPr>
        <xdr:cNvPr id="244" name="Graphique 243" descr="Palmier">
          <a:extLst>
            <a:ext uri="{FF2B5EF4-FFF2-40B4-BE49-F238E27FC236}">
              <a16:creationId xmlns:a16="http://schemas.microsoft.com/office/drawing/2014/main" id="{6864D9A5-31D1-4726-B1FB-2F8CF55D1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25640" y="56311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17</xdr:row>
      <xdr:rowOff>60960</xdr:rowOff>
    </xdr:from>
    <xdr:to>
      <xdr:col>4</xdr:col>
      <xdr:colOff>350520</xdr:colOff>
      <xdr:row>17</xdr:row>
      <xdr:rowOff>304800</xdr:rowOff>
    </xdr:to>
    <xdr:pic>
      <xdr:nvPicPr>
        <xdr:cNvPr id="245" name="Graphique 244" descr="Palmier">
          <a:extLst>
            <a:ext uri="{FF2B5EF4-FFF2-40B4-BE49-F238E27FC236}">
              <a16:creationId xmlns:a16="http://schemas.microsoft.com/office/drawing/2014/main" id="{2C892ABF-81F1-4478-A900-F9C01C62D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74620" y="56159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5</xdr:col>
      <xdr:colOff>83820</xdr:colOff>
      <xdr:row>17</xdr:row>
      <xdr:rowOff>76200</xdr:rowOff>
    </xdr:from>
    <xdr:to>
      <xdr:col>5</xdr:col>
      <xdr:colOff>327660</xdr:colOff>
      <xdr:row>17</xdr:row>
      <xdr:rowOff>320040</xdr:rowOff>
    </xdr:to>
    <xdr:pic>
      <xdr:nvPicPr>
        <xdr:cNvPr id="246" name="Graphique 245" descr="Palmier">
          <a:extLst>
            <a:ext uri="{FF2B5EF4-FFF2-40B4-BE49-F238E27FC236}">
              <a16:creationId xmlns:a16="http://schemas.microsoft.com/office/drawing/2014/main" id="{510EF3A4-346D-446D-8AF8-927789AD6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56311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17</xdr:row>
      <xdr:rowOff>76200</xdr:rowOff>
    </xdr:from>
    <xdr:to>
      <xdr:col>6</xdr:col>
      <xdr:colOff>320040</xdr:colOff>
      <xdr:row>17</xdr:row>
      <xdr:rowOff>320040</xdr:rowOff>
    </xdr:to>
    <xdr:pic>
      <xdr:nvPicPr>
        <xdr:cNvPr id="247" name="Graphique 246" descr="Palmier">
          <a:extLst>
            <a:ext uri="{FF2B5EF4-FFF2-40B4-BE49-F238E27FC236}">
              <a16:creationId xmlns:a16="http://schemas.microsoft.com/office/drawing/2014/main" id="{38386BA0-0305-4B07-83BD-19B11939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36620" y="56311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17</xdr:row>
      <xdr:rowOff>76200</xdr:rowOff>
    </xdr:from>
    <xdr:to>
      <xdr:col>7</xdr:col>
      <xdr:colOff>320040</xdr:colOff>
      <xdr:row>17</xdr:row>
      <xdr:rowOff>320040</xdr:rowOff>
    </xdr:to>
    <xdr:pic>
      <xdr:nvPicPr>
        <xdr:cNvPr id="248" name="Graphique 247" descr="Palmier">
          <a:extLst>
            <a:ext uri="{FF2B5EF4-FFF2-40B4-BE49-F238E27FC236}">
              <a16:creationId xmlns:a16="http://schemas.microsoft.com/office/drawing/2014/main" id="{FCD3D7AD-EB00-4284-BF75-C55D5C35E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32860" y="56311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8</xdr:col>
      <xdr:colOff>68580</xdr:colOff>
      <xdr:row>17</xdr:row>
      <xdr:rowOff>68580</xdr:rowOff>
    </xdr:from>
    <xdr:to>
      <xdr:col>8</xdr:col>
      <xdr:colOff>312420</xdr:colOff>
      <xdr:row>17</xdr:row>
      <xdr:rowOff>312420</xdr:rowOff>
    </xdr:to>
    <xdr:pic>
      <xdr:nvPicPr>
        <xdr:cNvPr id="249" name="Graphique 248" descr="Palmier">
          <a:extLst>
            <a:ext uri="{FF2B5EF4-FFF2-40B4-BE49-F238E27FC236}">
              <a16:creationId xmlns:a16="http://schemas.microsoft.com/office/drawing/2014/main" id="{C5C3823D-281E-41BD-8831-D4F9B8AFA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21480" y="56235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17</xdr:row>
      <xdr:rowOff>68580</xdr:rowOff>
    </xdr:from>
    <xdr:to>
      <xdr:col>9</xdr:col>
      <xdr:colOff>350520</xdr:colOff>
      <xdr:row>17</xdr:row>
      <xdr:rowOff>312420</xdr:rowOff>
    </xdr:to>
    <xdr:pic>
      <xdr:nvPicPr>
        <xdr:cNvPr id="250" name="Graphique 249" descr="Palmier">
          <a:extLst>
            <a:ext uri="{FF2B5EF4-FFF2-40B4-BE49-F238E27FC236}">
              <a16:creationId xmlns:a16="http://schemas.microsoft.com/office/drawing/2014/main" id="{D27FCE80-C3A2-4F46-B7A5-92A4542E6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55820" y="562356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10</xdr:col>
      <xdr:colOff>83820</xdr:colOff>
      <xdr:row>17</xdr:row>
      <xdr:rowOff>76200</xdr:rowOff>
    </xdr:from>
    <xdr:to>
      <xdr:col>10</xdr:col>
      <xdr:colOff>327660</xdr:colOff>
      <xdr:row>17</xdr:row>
      <xdr:rowOff>320040</xdr:rowOff>
    </xdr:to>
    <xdr:pic>
      <xdr:nvPicPr>
        <xdr:cNvPr id="251" name="Graphique 250" descr="Palmier">
          <a:extLst>
            <a:ext uri="{FF2B5EF4-FFF2-40B4-BE49-F238E27FC236}">
              <a16:creationId xmlns:a16="http://schemas.microsoft.com/office/drawing/2014/main" id="{83B3A31A-851D-4E2C-A264-65307AEFC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29200" y="56311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17</xdr:row>
      <xdr:rowOff>83820</xdr:rowOff>
    </xdr:from>
    <xdr:to>
      <xdr:col>11</xdr:col>
      <xdr:colOff>320040</xdr:colOff>
      <xdr:row>17</xdr:row>
      <xdr:rowOff>327660</xdr:rowOff>
    </xdr:to>
    <xdr:pic>
      <xdr:nvPicPr>
        <xdr:cNvPr id="252" name="Graphique 251" descr="Palmier">
          <a:extLst>
            <a:ext uri="{FF2B5EF4-FFF2-40B4-BE49-F238E27FC236}">
              <a16:creationId xmlns:a16="http://schemas.microsoft.com/office/drawing/2014/main" id="{71079E8E-664C-45F2-A840-D787C26BA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17820" y="56388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17</xdr:row>
      <xdr:rowOff>83820</xdr:rowOff>
    </xdr:from>
    <xdr:to>
      <xdr:col>12</xdr:col>
      <xdr:colOff>320040</xdr:colOff>
      <xdr:row>17</xdr:row>
      <xdr:rowOff>327660</xdr:rowOff>
    </xdr:to>
    <xdr:pic>
      <xdr:nvPicPr>
        <xdr:cNvPr id="253" name="Graphique 252" descr="Palmier">
          <a:extLst>
            <a:ext uri="{FF2B5EF4-FFF2-40B4-BE49-F238E27FC236}">
              <a16:creationId xmlns:a16="http://schemas.microsoft.com/office/drawing/2014/main" id="{E192B72A-367F-4EC4-AFBF-8DA458572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4060" y="56388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</xdr:colOff>
      <xdr:row>17</xdr:row>
      <xdr:rowOff>76200</xdr:rowOff>
    </xdr:from>
    <xdr:to>
      <xdr:col>13</xdr:col>
      <xdr:colOff>312420</xdr:colOff>
      <xdr:row>17</xdr:row>
      <xdr:rowOff>320040</xdr:rowOff>
    </xdr:to>
    <xdr:pic>
      <xdr:nvPicPr>
        <xdr:cNvPr id="254" name="Graphique 253" descr="Palmier">
          <a:extLst>
            <a:ext uri="{FF2B5EF4-FFF2-40B4-BE49-F238E27FC236}">
              <a16:creationId xmlns:a16="http://schemas.microsoft.com/office/drawing/2014/main" id="{B9094A67-0145-4C4A-A3B4-66299FEC3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202680" y="5631180"/>
          <a:ext cx="243840" cy="243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2179-F971-4751-8AA9-23FACEDED28E}">
  <dimension ref="A3:Q15"/>
  <sheetViews>
    <sheetView workbookViewId="0">
      <selection activeCell="F9" sqref="F9"/>
    </sheetView>
  </sheetViews>
  <sheetFormatPr baseColWidth="10" defaultRowHeight="14.4" x14ac:dyDescent="0.3"/>
  <cols>
    <col min="2" max="2" width="16.77734375" bestFit="1" customWidth="1"/>
    <col min="3" max="3" width="12.33203125" customWidth="1"/>
    <col min="6" max="6" width="11.5546875" style="36"/>
  </cols>
  <sheetData>
    <row r="3" spans="1:17" ht="15" thickBot="1" x14ac:dyDescent="0.35"/>
    <row r="4" spans="1:17" ht="18.600000000000001" thickBot="1" x14ac:dyDescent="0.4">
      <c r="C4" s="19">
        <v>3.3250000000000002</v>
      </c>
      <c r="D4" s="20">
        <v>3.375</v>
      </c>
      <c r="E4" s="70">
        <v>3.4249999999999998</v>
      </c>
      <c r="F4" s="75">
        <v>3.4750000000000001</v>
      </c>
      <c r="G4" s="20">
        <v>3.5249999999999999</v>
      </c>
      <c r="H4" s="20">
        <v>3.5750000000000002</v>
      </c>
      <c r="I4" s="20">
        <v>3.625</v>
      </c>
      <c r="J4" s="20">
        <v>3.6749999999999998</v>
      </c>
      <c r="K4" s="20">
        <v>3.7250000000000001</v>
      </c>
      <c r="L4" s="20">
        <v>3.7749999999999999</v>
      </c>
      <c r="M4" s="20">
        <v>3.8250000000000002</v>
      </c>
      <c r="N4" s="20">
        <v>3.875</v>
      </c>
      <c r="O4" s="20">
        <v>3.9249999999999998</v>
      </c>
      <c r="P4" s="20">
        <v>3.9750000000000001</v>
      </c>
      <c r="Q4" s="21">
        <v>4.0250000000000004</v>
      </c>
    </row>
    <row r="5" spans="1:17" ht="18.600000000000001" thickBot="1" x14ac:dyDescent="0.4">
      <c r="B5" s="16">
        <v>42500</v>
      </c>
      <c r="C5" s="2">
        <f>$B5/C4</f>
        <v>12781.954887218044</v>
      </c>
      <c r="D5" s="2">
        <f t="shared" ref="D5:Q5" si="0">$B5/D4</f>
        <v>12592.592592592593</v>
      </c>
      <c r="E5" s="2">
        <f t="shared" si="0"/>
        <v>12408.759124087592</v>
      </c>
      <c r="F5" s="76">
        <f t="shared" si="0"/>
        <v>12230.215827338128</v>
      </c>
      <c r="G5" s="2">
        <f t="shared" si="0"/>
        <v>12056.737588652482</v>
      </c>
      <c r="H5" s="2">
        <f t="shared" si="0"/>
        <v>11888.111888111887</v>
      </c>
      <c r="I5" s="2">
        <f t="shared" si="0"/>
        <v>11724.137931034482</v>
      </c>
      <c r="J5" s="2">
        <f t="shared" si="0"/>
        <v>11564.625850340137</v>
      </c>
      <c r="K5" s="2">
        <f t="shared" si="0"/>
        <v>11409.395973154362</v>
      </c>
      <c r="L5" s="2">
        <f t="shared" si="0"/>
        <v>11258.278145695365</v>
      </c>
      <c r="M5" s="2">
        <f t="shared" si="0"/>
        <v>11111.111111111111</v>
      </c>
      <c r="N5" s="2">
        <f t="shared" si="0"/>
        <v>10967.741935483871</v>
      </c>
      <c r="O5" s="2">
        <f t="shared" si="0"/>
        <v>10828.025477707008</v>
      </c>
      <c r="P5" s="2">
        <f t="shared" si="0"/>
        <v>10691.823899371069</v>
      </c>
      <c r="Q5" s="2">
        <f t="shared" si="0"/>
        <v>10559.006211180124</v>
      </c>
    </row>
    <row r="6" spans="1:17" ht="18" x14ac:dyDescent="0.35">
      <c r="B6" s="16">
        <v>45000</v>
      </c>
      <c r="C6" s="1">
        <f>$B6/C4</f>
        <v>13533.834586466164</v>
      </c>
      <c r="D6" s="1">
        <f t="shared" ref="D6:Q6" si="1">$B6/D4</f>
        <v>13333.333333333334</v>
      </c>
      <c r="E6" s="69">
        <f t="shared" si="1"/>
        <v>13138.686131386861</v>
      </c>
      <c r="F6" s="77">
        <f t="shared" si="1"/>
        <v>12949.640287769784</v>
      </c>
      <c r="G6" s="2">
        <f t="shared" si="1"/>
        <v>12765.95744680851</v>
      </c>
      <c r="H6" s="2">
        <f t="shared" si="1"/>
        <v>12587.412587412588</v>
      </c>
      <c r="I6" s="2">
        <f t="shared" si="1"/>
        <v>12413.793103448275</v>
      </c>
      <c r="J6" s="2">
        <f t="shared" si="1"/>
        <v>12244.897959183674</v>
      </c>
      <c r="K6" s="2">
        <f t="shared" si="1"/>
        <v>12080.536912751677</v>
      </c>
      <c r="L6" s="3">
        <f t="shared" si="1"/>
        <v>11920.529801324503</v>
      </c>
      <c r="M6" s="3">
        <f t="shared" si="1"/>
        <v>11764.705882352941</v>
      </c>
      <c r="N6" s="3">
        <f t="shared" si="1"/>
        <v>11612.903225806451</v>
      </c>
      <c r="O6" s="3">
        <f t="shared" si="1"/>
        <v>11464.968152866242</v>
      </c>
      <c r="P6" s="3">
        <f t="shared" si="1"/>
        <v>11320.754716981131</v>
      </c>
      <c r="Q6" s="22">
        <f t="shared" si="1"/>
        <v>11180.124223602483</v>
      </c>
    </row>
    <row r="7" spans="1:17" ht="18.600000000000001" thickBot="1" x14ac:dyDescent="0.4">
      <c r="B7" s="17">
        <v>46000</v>
      </c>
      <c r="C7" s="1">
        <f>$B7/C4</f>
        <v>13834.586466165412</v>
      </c>
      <c r="D7" s="1">
        <f t="shared" ref="D7:Q7" si="2">$B7/D4</f>
        <v>13629.62962962963</v>
      </c>
      <c r="E7" s="69">
        <f t="shared" si="2"/>
        <v>13430.656934306569</v>
      </c>
      <c r="F7" s="78">
        <f t="shared" si="2"/>
        <v>13237.410071942446</v>
      </c>
      <c r="G7" s="1">
        <f t="shared" si="2"/>
        <v>13049.645390070922</v>
      </c>
      <c r="H7" s="2">
        <f t="shared" si="2"/>
        <v>12867.132867132867</v>
      </c>
      <c r="I7" s="2">
        <f t="shared" si="2"/>
        <v>12689.655172413793</v>
      </c>
      <c r="J7" s="2">
        <f t="shared" si="2"/>
        <v>12517.006802721089</v>
      </c>
      <c r="K7" s="2">
        <f t="shared" si="2"/>
        <v>12348.993288590604</v>
      </c>
      <c r="L7" s="2">
        <f t="shared" si="2"/>
        <v>12185.43046357616</v>
      </c>
      <c r="M7" s="2">
        <f t="shared" si="2"/>
        <v>12026.143790849672</v>
      </c>
      <c r="N7" s="3">
        <f t="shared" si="2"/>
        <v>11870.967741935483</v>
      </c>
      <c r="O7" s="3">
        <f t="shared" si="2"/>
        <v>11719.745222929936</v>
      </c>
      <c r="P7" s="3">
        <f t="shared" si="2"/>
        <v>11572.327044025156</v>
      </c>
      <c r="Q7" s="23">
        <f t="shared" si="2"/>
        <v>11428.571428571428</v>
      </c>
    </row>
    <row r="8" spans="1:17" ht="18" x14ac:dyDescent="0.35">
      <c r="B8" s="17">
        <v>46500</v>
      </c>
      <c r="C8" s="7">
        <f>$B8/C4</f>
        <v>13984.962406015036</v>
      </c>
      <c r="D8" s="7">
        <f t="shared" ref="D8:Q8" si="3">$B8/D4</f>
        <v>13777.777777777777</v>
      </c>
      <c r="E8" s="71">
        <f t="shared" si="3"/>
        <v>13576.642335766424</v>
      </c>
      <c r="F8" s="79">
        <f t="shared" si="3"/>
        <v>13381.294964028777</v>
      </c>
      <c r="G8" s="7">
        <f t="shared" si="3"/>
        <v>13191.489361702128</v>
      </c>
      <c r="H8" s="7">
        <f t="shared" si="3"/>
        <v>13006.993006993007</v>
      </c>
      <c r="I8" s="10">
        <f t="shared" si="3"/>
        <v>12827.586206896553</v>
      </c>
      <c r="J8" s="10">
        <f t="shared" si="3"/>
        <v>12653.061224489797</v>
      </c>
      <c r="K8" s="10">
        <f t="shared" si="3"/>
        <v>12483.221476510067</v>
      </c>
      <c r="L8" s="10">
        <f t="shared" si="3"/>
        <v>12317.880794701987</v>
      </c>
      <c r="M8" s="10">
        <f t="shared" si="3"/>
        <v>12156.862745098038</v>
      </c>
      <c r="N8" s="10">
        <f t="shared" si="3"/>
        <v>12000</v>
      </c>
      <c r="O8" s="11">
        <f t="shared" si="3"/>
        <v>11847.133757961785</v>
      </c>
      <c r="P8" s="11">
        <f t="shared" si="3"/>
        <v>11698.113207547169</v>
      </c>
      <c r="Q8" s="24">
        <f t="shared" si="3"/>
        <v>11552.795031055899</v>
      </c>
    </row>
    <row r="9" spans="1:17" ht="18" x14ac:dyDescent="0.35">
      <c r="B9" s="17">
        <v>47000</v>
      </c>
      <c r="C9" s="4">
        <f>$B9/C4</f>
        <v>14135.33834586466</v>
      </c>
      <c r="D9" s="12">
        <f t="shared" ref="D9:Q9" si="4">$B9/D4</f>
        <v>13925.925925925925</v>
      </c>
      <c r="E9" s="72">
        <f t="shared" si="4"/>
        <v>13722.627737226278</v>
      </c>
      <c r="F9" s="80">
        <f t="shared" si="4"/>
        <v>13525.179856115108</v>
      </c>
      <c r="G9" s="4">
        <f t="shared" si="4"/>
        <v>13333.333333333334</v>
      </c>
      <c r="H9" s="4">
        <f t="shared" si="4"/>
        <v>13146.853146853146</v>
      </c>
      <c r="I9" s="5">
        <f t="shared" si="4"/>
        <v>12965.51724137931</v>
      </c>
      <c r="J9" s="5">
        <f t="shared" si="4"/>
        <v>12789.115646258504</v>
      </c>
      <c r="K9" s="5">
        <f t="shared" si="4"/>
        <v>12617.44966442953</v>
      </c>
      <c r="L9" s="5">
        <f t="shared" si="4"/>
        <v>12450.331125827815</v>
      </c>
      <c r="M9" s="5">
        <f t="shared" si="4"/>
        <v>12287.581699346405</v>
      </c>
      <c r="N9" s="5">
        <f t="shared" si="4"/>
        <v>12129.032258064517</v>
      </c>
      <c r="O9" s="6">
        <f t="shared" si="4"/>
        <v>11974.522292993632</v>
      </c>
      <c r="P9" s="6">
        <f t="shared" si="4"/>
        <v>11823.899371069183</v>
      </c>
      <c r="Q9" s="25">
        <f t="shared" si="4"/>
        <v>11677.018633540372</v>
      </c>
    </row>
    <row r="10" spans="1:17" s="35" customFormat="1" ht="18" x14ac:dyDescent="0.35">
      <c r="A10" s="28"/>
      <c r="B10" s="29">
        <v>47500</v>
      </c>
      <c r="C10" s="30">
        <f>$B10/C4</f>
        <v>14285.714285714284</v>
      </c>
      <c r="D10" s="30">
        <f t="shared" ref="D10:Q10" si="5">$B10/D4</f>
        <v>14074.074074074075</v>
      </c>
      <c r="E10" s="31">
        <f t="shared" si="5"/>
        <v>13868.613138686133</v>
      </c>
      <c r="F10" s="81">
        <f t="shared" si="5"/>
        <v>13669.064748201439</v>
      </c>
      <c r="G10" s="31">
        <f t="shared" si="5"/>
        <v>13475.17730496454</v>
      </c>
      <c r="H10" s="31">
        <f t="shared" si="5"/>
        <v>13286.713286713286</v>
      </c>
      <c r="I10" s="31">
        <f t="shared" si="5"/>
        <v>13103.448275862069</v>
      </c>
      <c r="J10" s="32">
        <f t="shared" si="5"/>
        <v>12925.170068027212</v>
      </c>
      <c r="K10" s="32">
        <f t="shared" si="5"/>
        <v>12751.677852348994</v>
      </c>
      <c r="L10" s="32">
        <f t="shared" si="5"/>
        <v>12582.781456953642</v>
      </c>
      <c r="M10" s="32">
        <f t="shared" si="5"/>
        <v>12418.30065359477</v>
      </c>
      <c r="N10" s="32">
        <f t="shared" si="5"/>
        <v>12258.064516129032</v>
      </c>
      <c r="O10" s="32">
        <f t="shared" si="5"/>
        <v>12101.910828025479</v>
      </c>
      <c r="P10" s="33">
        <f t="shared" si="5"/>
        <v>11949.685534591195</v>
      </c>
      <c r="Q10" s="34">
        <f t="shared" si="5"/>
        <v>11801.242236024844</v>
      </c>
    </row>
    <row r="11" spans="1:17" ht="18" x14ac:dyDescent="0.35">
      <c r="B11" s="17">
        <v>48000</v>
      </c>
      <c r="C11" s="13">
        <f>$B11/C4</f>
        <v>14436.090225563908</v>
      </c>
      <c r="D11" s="13">
        <f t="shared" ref="D11:Q11" si="6">$B11/D4</f>
        <v>14222.222222222223</v>
      </c>
      <c r="E11" s="73">
        <f t="shared" si="6"/>
        <v>14014.598540145986</v>
      </c>
      <c r="F11" s="80">
        <f t="shared" si="6"/>
        <v>13812.94964028777</v>
      </c>
      <c r="G11" s="4">
        <f t="shared" si="6"/>
        <v>13617.021276595746</v>
      </c>
      <c r="H11" s="4">
        <f t="shared" si="6"/>
        <v>13426.573426573426</v>
      </c>
      <c r="I11" s="4">
        <f t="shared" si="6"/>
        <v>13241.379310344828</v>
      </c>
      <c r="J11" s="4">
        <f t="shared" si="6"/>
        <v>13061.224489795919</v>
      </c>
      <c r="K11" s="5">
        <f t="shared" si="6"/>
        <v>12885.906040268455</v>
      </c>
      <c r="L11" s="5">
        <f t="shared" si="6"/>
        <v>12715.231788079471</v>
      </c>
      <c r="M11" s="5">
        <f t="shared" si="6"/>
        <v>12549.019607843136</v>
      </c>
      <c r="N11" s="5">
        <f t="shared" si="6"/>
        <v>12387.096774193549</v>
      </c>
      <c r="O11" s="5">
        <f t="shared" si="6"/>
        <v>12229.299363057326</v>
      </c>
      <c r="P11" s="5">
        <f t="shared" si="6"/>
        <v>12075.471698113208</v>
      </c>
      <c r="Q11" s="25">
        <f t="shared" si="6"/>
        <v>11925.465838509315</v>
      </c>
    </row>
    <row r="12" spans="1:17" ht="18" x14ac:dyDescent="0.35">
      <c r="B12" s="17">
        <v>48500</v>
      </c>
      <c r="C12" s="13">
        <f>$B12/C4</f>
        <v>14586.466165413533</v>
      </c>
      <c r="D12" s="13">
        <f t="shared" ref="D12:Q12" si="7">$B12/D4</f>
        <v>14370.37037037037</v>
      </c>
      <c r="E12" s="73">
        <f t="shared" si="7"/>
        <v>14160.583941605841</v>
      </c>
      <c r="F12" s="80">
        <f t="shared" si="7"/>
        <v>13956.8345323741</v>
      </c>
      <c r="G12" s="4">
        <f t="shared" si="7"/>
        <v>13758.86524822695</v>
      </c>
      <c r="H12" s="4">
        <f t="shared" si="7"/>
        <v>13566.433566433565</v>
      </c>
      <c r="I12" s="4">
        <f t="shared" si="7"/>
        <v>13379.310344827587</v>
      </c>
      <c r="J12" s="4">
        <f t="shared" si="7"/>
        <v>13197.278911564626</v>
      </c>
      <c r="K12" s="4">
        <f t="shared" si="7"/>
        <v>13020.134228187919</v>
      </c>
      <c r="L12" s="5">
        <f t="shared" si="7"/>
        <v>12847.682119205298</v>
      </c>
      <c r="M12" s="5">
        <f t="shared" si="7"/>
        <v>12679.738562091503</v>
      </c>
      <c r="N12" s="5">
        <f t="shared" si="7"/>
        <v>12516.129032258064</v>
      </c>
      <c r="O12" s="5">
        <f t="shared" si="7"/>
        <v>12356.687898089172</v>
      </c>
      <c r="P12" s="5">
        <f t="shared" si="7"/>
        <v>12201.25786163522</v>
      </c>
      <c r="Q12" s="26">
        <f t="shared" si="7"/>
        <v>12049.689440993789</v>
      </c>
    </row>
    <row r="13" spans="1:17" ht="18" x14ac:dyDescent="0.35">
      <c r="B13" s="17">
        <v>49000</v>
      </c>
      <c r="C13" s="13">
        <f>$B13/C4</f>
        <v>14736.842105263157</v>
      </c>
      <c r="D13" s="13">
        <f t="shared" ref="D13:Q13" si="8">$B13/D4</f>
        <v>14518.518518518518</v>
      </c>
      <c r="E13" s="73">
        <f t="shared" si="8"/>
        <v>14306.569343065694</v>
      </c>
      <c r="F13" s="82">
        <f t="shared" si="8"/>
        <v>14100.719424460431</v>
      </c>
      <c r="G13" s="4">
        <f t="shared" si="8"/>
        <v>13900.709219858156</v>
      </c>
      <c r="H13" s="4">
        <f t="shared" si="8"/>
        <v>13706.293706293705</v>
      </c>
      <c r="I13" s="4">
        <f t="shared" si="8"/>
        <v>13517.241379310344</v>
      </c>
      <c r="J13" s="4">
        <f t="shared" si="8"/>
        <v>13333.333333333334</v>
      </c>
      <c r="K13" s="4">
        <f t="shared" si="8"/>
        <v>13154.362416107382</v>
      </c>
      <c r="L13" s="5">
        <f t="shared" si="8"/>
        <v>12980.132450331126</v>
      </c>
      <c r="M13" s="5">
        <f t="shared" si="8"/>
        <v>12810.457516339869</v>
      </c>
      <c r="N13" s="5">
        <f t="shared" si="8"/>
        <v>12645.161290322581</v>
      </c>
      <c r="O13" s="5">
        <f t="shared" si="8"/>
        <v>12484.076433121019</v>
      </c>
      <c r="P13" s="5">
        <f t="shared" si="8"/>
        <v>12327.044025157233</v>
      </c>
      <c r="Q13" s="26">
        <f t="shared" si="8"/>
        <v>12173.91304347826</v>
      </c>
    </row>
    <row r="14" spans="1:17" ht="18" x14ac:dyDescent="0.35">
      <c r="B14" s="17">
        <v>49500</v>
      </c>
      <c r="C14" s="13">
        <f>$B14/C4</f>
        <v>14887.218045112781</v>
      </c>
      <c r="D14" s="13">
        <f t="shared" ref="D14:Q14" si="9">$B14/D4</f>
        <v>14666.666666666666</v>
      </c>
      <c r="E14" s="73">
        <f t="shared" si="9"/>
        <v>14452.554744525549</v>
      </c>
      <c r="F14" s="82">
        <f t="shared" si="9"/>
        <v>14244.604316546762</v>
      </c>
      <c r="G14" s="13">
        <f t="shared" si="9"/>
        <v>14042.553191489362</v>
      </c>
      <c r="H14" s="4">
        <f t="shared" si="9"/>
        <v>13846.153846153846</v>
      </c>
      <c r="I14" s="4">
        <f t="shared" si="9"/>
        <v>13655.172413793103</v>
      </c>
      <c r="J14" s="4">
        <f t="shared" si="9"/>
        <v>13469.387755102041</v>
      </c>
      <c r="K14" s="4">
        <f t="shared" si="9"/>
        <v>13288.590604026846</v>
      </c>
      <c r="L14" s="4">
        <f t="shared" si="9"/>
        <v>13112.582781456955</v>
      </c>
      <c r="M14" s="5">
        <f t="shared" si="9"/>
        <v>12941.176470588234</v>
      </c>
      <c r="N14" s="5">
        <f t="shared" si="9"/>
        <v>12774.193548387097</v>
      </c>
      <c r="O14" s="5">
        <f t="shared" si="9"/>
        <v>12611.464968152866</v>
      </c>
      <c r="P14" s="5">
        <f t="shared" si="9"/>
        <v>12452.830188679245</v>
      </c>
      <c r="Q14" s="26">
        <f t="shared" si="9"/>
        <v>12298.136645962732</v>
      </c>
    </row>
    <row r="15" spans="1:17" ht="18.600000000000001" thickBot="1" x14ac:dyDescent="0.4">
      <c r="B15" s="18">
        <v>50000</v>
      </c>
      <c r="C15" s="15">
        <f>$B15/C4</f>
        <v>15037.593984962405</v>
      </c>
      <c r="D15" s="14">
        <f t="shared" ref="D15:Q15" si="10">$B15/D4</f>
        <v>14814.814814814816</v>
      </c>
      <c r="E15" s="74">
        <f t="shared" si="10"/>
        <v>14598.540145985402</v>
      </c>
      <c r="F15" s="83">
        <f t="shared" si="10"/>
        <v>14388.489208633093</v>
      </c>
      <c r="G15" s="14">
        <f t="shared" si="10"/>
        <v>14184.397163120568</v>
      </c>
      <c r="H15" s="8">
        <f t="shared" si="10"/>
        <v>13986.013986013986</v>
      </c>
      <c r="I15" s="8">
        <f t="shared" si="10"/>
        <v>13793.103448275862</v>
      </c>
      <c r="J15" s="8">
        <f t="shared" si="10"/>
        <v>13605.442176870749</v>
      </c>
      <c r="K15" s="8">
        <f t="shared" si="10"/>
        <v>13422.818791946309</v>
      </c>
      <c r="L15" s="8">
        <f t="shared" si="10"/>
        <v>13245.033112582782</v>
      </c>
      <c r="M15" s="8">
        <f t="shared" si="10"/>
        <v>13071.895424836601</v>
      </c>
      <c r="N15" s="9">
        <f t="shared" si="10"/>
        <v>12903.225806451614</v>
      </c>
      <c r="O15" s="9">
        <f t="shared" si="10"/>
        <v>12738.853503184713</v>
      </c>
      <c r="P15" s="9">
        <f t="shared" si="10"/>
        <v>12578.616352201258</v>
      </c>
      <c r="Q15" s="27">
        <f t="shared" si="10"/>
        <v>12422.360248447203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4021-2652-4027-B021-406B36BE40CE}">
  <dimension ref="B2:L56"/>
  <sheetViews>
    <sheetView topLeftCell="B10" workbookViewId="0">
      <selection activeCell="C3" sqref="C3"/>
    </sheetView>
  </sheetViews>
  <sheetFormatPr baseColWidth="10" defaultRowHeight="15.6" x14ac:dyDescent="0.3"/>
  <cols>
    <col min="2" max="2" width="23.88671875" style="60" bestFit="1" customWidth="1"/>
    <col min="4" max="4" width="12" bestFit="1" customWidth="1"/>
    <col min="5" max="5" width="13.5546875" bestFit="1" customWidth="1"/>
    <col min="9" max="9" width="12.77734375" bestFit="1" customWidth="1"/>
  </cols>
  <sheetData>
    <row r="2" spans="2:12" x14ac:dyDescent="0.3">
      <c r="B2" s="60" t="s">
        <v>2</v>
      </c>
      <c r="C2" s="59">
        <v>250</v>
      </c>
    </row>
    <row r="3" spans="2:12" x14ac:dyDescent="0.3">
      <c r="D3" s="58" t="s">
        <v>6</v>
      </c>
      <c r="E3" s="58" t="s">
        <v>5</v>
      </c>
    </row>
    <row r="4" spans="2:12" x14ac:dyDescent="0.3">
      <c r="B4" s="60" t="s">
        <v>1</v>
      </c>
      <c r="C4">
        <v>50</v>
      </c>
      <c r="D4">
        <f>($C2-15.5)/C4</f>
        <v>4.6900000000000004</v>
      </c>
      <c r="E4">
        <f>$C$2/C4</f>
        <v>5</v>
      </c>
      <c r="I4" s="60" t="s">
        <v>3</v>
      </c>
      <c r="J4" s="60" t="s">
        <v>7</v>
      </c>
      <c r="K4" s="60" t="s">
        <v>8</v>
      </c>
    </row>
    <row r="5" spans="2:12" ht="16.2" thickBot="1" x14ac:dyDescent="0.35">
      <c r="L5">
        <v>3.4</v>
      </c>
    </row>
    <row r="6" spans="2:12" x14ac:dyDescent="0.3">
      <c r="C6" s="45">
        <f>$D4+1</f>
        <v>5.69</v>
      </c>
      <c r="D6" s="46">
        <f>$D4+1</f>
        <v>5.69</v>
      </c>
      <c r="E6" s="37">
        <f>$D4+1</f>
        <v>5.69</v>
      </c>
      <c r="F6" s="37">
        <f>$D4+1</f>
        <v>5.69</v>
      </c>
      <c r="G6" s="38">
        <f>$D4+1</f>
        <v>5.69</v>
      </c>
      <c r="I6" s="56">
        <f>COUNT(E6:G10)</f>
        <v>15</v>
      </c>
      <c r="J6">
        <f>SUM(E6:G10)</f>
        <v>75.349999999999994</v>
      </c>
      <c r="K6">
        <f>J6/COUNT(E6:G10)</f>
        <v>5.0233333333333325</v>
      </c>
      <c r="L6">
        <f>J6/$L$5</f>
        <v>22.161764705882351</v>
      </c>
    </row>
    <row r="7" spans="2:12" x14ac:dyDescent="0.3">
      <c r="C7" s="47">
        <f>$D4+0.5</f>
        <v>5.19</v>
      </c>
      <c r="D7" s="48">
        <f>$D4</f>
        <v>4.6900000000000004</v>
      </c>
      <c r="E7" s="39">
        <f>$D4</f>
        <v>4.6900000000000004</v>
      </c>
      <c r="F7" s="39">
        <f>$D4</f>
        <v>4.6900000000000004</v>
      </c>
      <c r="G7" s="40">
        <f>D4+0.5</f>
        <v>5.19</v>
      </c>
      <c r="I7" s="55">
        <f>COUNT(E11:G15)</f>
        <v>15</v>
      </c>
      <c r="J7">
        <f>SUM(E11:G15)</f>
        <v>73.849999999999994</v>
      </c>
      <c r="K7">
        <f>J7/COUNT(E11:G15)</f>
        <v>4.9233333333333329</v>
      </c>
    </row>
    <row r="8" spans="2:12" x14ac:dyDescent="0.3">
      <c r="C8" s="47">
        <f>$D4+0.5</f>
        <v>5.19</v>
      </c>
      <c r="D8" s="48">
        <f>$D4</f>
        <v>4.6900000000000004</v>
      </c>
      <c r="E8" s="39">
        <f>$D4</f>
        <v>4.6900000000000004</v>
      </c>
      <c r="F8" s="39">
        <f>$D4</f>
        <v>4.6900000000000004</v>
      </c>
      <c r="G8" s="40">
        <f>D4+0.5</f>
        <v>5.19</v>
      </c>
      <c r="I8" s="54">
        <f>COUNT(C6:D10)</f>
        <v>10</v>
      </c>
      <c r="J8">
        <f>SUM(C6:D10)</f>
        <v>50.9</v>
      </c>
      <c r="K8">
        <f>J8/COUNT(C6:D10)</f>
        <v>5.09</v>
      </c>
    </row>
    <row r="9" spans="2:12" x14ac:dyDescent="0.3">
      <c r="C9" s="47">
        <f>$D4+0.5</f>
        <v>5.19</v>
      </c>
      <c r="D9" s="48">
        <f>$D4</f>
        <v>4.6900000000000004</v>
      </c>
      <c r="E9" s="39">
        <f>$D4</f>
        <v>4.6900000000000004</v>
      </c>
      <c r="F9" s="39">
        <f>$D4</f>
        <v>4.6900000000000004</v>
      </c>
      <c r="G9" s="40">
        <f>$D4+0.5</f>
        <v>5.19</v>
      </c>
      <c r="I9" s="57">
        <f>COUNT(C11:D15)</f>
        <v>10</v>
      </c>
      <c r="J9">
        <f>SUM(C11:D15)</f>
        <v>49.9</v>
      </c>
      <c r="K9">
        <f>J9/COUNT(C11:D15)</f>
        <v>4.99</v>
      </c>
    </row>
    <row r="10" spans="2:12" x14ac:dyDescent="0.3">
      <c r="C10" s="47">
        <f>D4+0.5</f>
        <v>5.19</v>
      </c>
      <c r="D10" s="48">
        <f t="shared" ref="D10:F13" si="0">$D7</f>
        <v>4.6900000000000004</v>
      </c>
      <c r="E10" s="39">
        <f t="shared" si="0"/>
        <v>4.6900000000000004</v>
      </c>
      <c r="F10" s="39">
        <f t="shared" si="0"/>
        <v>4.6900000000000004</v>
      </c>
      <c r="G10" s="40">
        <f>D4+0.5</f>
        <v>5.19</v>
      </c>
    </row>
    <row r="11" spans="2:12" x14ac:dyDescent="0.3">
      <c r="C11" s="49">
        <f>D4+0.5</f>
        <v>5.19</v>
      </c>
      <c r="D11" s="50">
        <f>$D4</f>
        <v>4.6900000000000004</v>
      </c>
      <c r="E11" s="41">
        <f>$D4</f>
        <v>4.6900000000000004</v>
      </c>
      <c r="F11" s="41">
        <f>$D4</f>
        <v>4.6900000000000004</v>
      </c>
      <c r="G11" s="42">
        <f>$D4+0.5</f>
        <v>5.19</v>
      </c>
    </row>
    <row r="12" spans="2:12" x14ac:dyDescent="0.3">
      <c r="C12" s="49">
        <f>D4+0.5</f>
        <v>5.19</v>
      </c>
      <c r="D12" s="50">
        <f>$D4</f>
        <v>4.6900000000000004</v>
      </c>
      <c r="E12" s="41">
        <f>$D4</f>
        <v>4.6900000000000004</v>
      </c>
      <c r="F12" s="41">
        <f>$D4</f>
        <v>4.6900000000000004</v>
      </c>
      <c r="G12" s="42">
        <f>D4+0.5</f>
        <v>5.19</v>
      </c>
    </row>
    <row r="13" spans="2:12" x14ac:dyDescent="0.3">
      <c r="C13" s="49">
        <f>D4+0.5</f>
        <v>5.19</v>
      </c>
      <c r="D13" s="50">
        <f t="shared" si="0"/>
        <v>4.6900000000000004</v>
      </c>
      <c r="E13" s="41">
        <f t="shared" si="0"/>
        <v>4.6900000000000004</v>
      </c>
      <c r="F13" s="41">
        <f t="shared" si="0"/>
        <v>4.6900000000000004</v>
      </c>
      <c r="G13" s="42">
        <f>D4+0.5</f>
        <v>5.19</v>
      </c>
    </row>
    <row r="14" spans="2:12" x14ac:dyDescent="0.3">
      <c r="C14" s="49">
        <f>D4+0.5</f>
        <v>5.19</v>
      </c>
      <c r="D14" s="50">
        <f>$D4</f>
        <v>4.6900000000000004</v>
      </c>
      <c r="E14" s="41">
        <f>$D4</f>
        <v>4.6900000000000004</v>
      </c>
      <c r="F14" s="41">
        <f>$D4</f>
        <v>4.6900000000000004</v>
      </c>
      <c r="G14" s="42">
        <f>D4+0.5</f>
        <v>5.19</v>
      </c>
    </row>
    <row r="15" spans="2:12" ht="16.2" thickBot="1" x14ac:dyDescent="0.35">
      <c r="C15" s="51">
        <f>D4+0.5</f>
        <v>5.19</v>
      </c>
      <c r="D15" s="52">
        <f>$D4+0.5</f>
        <v>5.19</v>
      </c>
      <c r="E15" s="43">
        <f>D4+0.5</f>
        <v>5.19</v>
      </c>
      <c r="F15" s="43">
        <f>D4+0.5</f>
        <v>5.19</v>
      </c>
      <c r="G15" s="44">
        <f>D4+0.5</f>
        <v>5.19</v>
      </c>
    </row>
    <row r="17" spans="2:12" x14ac:dyDescent="0.3">
      <c r="B17" s="60" t="s">
        <v>1</v>
      </c>
      <c r="C17">
        <v>40</v>
      </c>
      <c r="D17">
        <f>($C$2-13.5)/$C17</f>
        <v>5.9124999999999996</v>
      </c>
      <c r="E17">
        <f>$C$2/C17</f>
        <v>6.25</v>
      </c>
      <c r="I17" s="60" t="s">
        <v>3</v>
      </c>
      <c r="J17" s="60" t="s">
        <v>7</v>
      </c>
      <c r="K17" s="60" t="s">
        <v>8</v>
      </c>
    </row>
    <row r="18" spans="2:12" x14ac:dyDescent="0.3">
      <c r="L18">
        <v>3.4</v>
      </c>
    </row>
    <row r="19" spans="2:12" x14ac:dyDescent="0.3">
      <c r="C19" s="48">
        <f>$D$17+1</f>
        <v>6.9124999999999996</v>
      </c>
      <c r="D19" s="48">
        <f t="shared" ref="D19:G19" si="1">$D$17+1</f>
        <v>6.9124999999999996</v>
      </c>
      <c r="E19" s="39">
        <f t="shared" si="1"/>
        <v>6.9124999999999996</v>
      </c>
      <c r="F19" s="39">
        <f t="shared" si="1"/>
        <v>6.9124999999999996</v>
      </c>
      <c r="G19" s="39">
        <f t="shared" si="1"/>
        <v>6.9124999999999996</v>
      </c>
      <c r="I19" s="56">
        <f>COUNT(E19:G22)</f>
        <v>12</v>
      </c>
      <c r="J19">
        <f>SUM(E19:G22)</f>
        <v>75.45</v>
      </c>
      <c r="K19">
        <f>J19/COUNT(E19:G23)</f>
        <v>5.03</v>
      </c>
      <c r="L19">
        <f>J19/L18</f>
        <v>22.191176470588236</v>
      </c>
    </row>
    <row r="20" spans="2:12" x14ac:dyDescent="0.3">
      <c r="C20" s="48">
        <f>$D$17+0.5</f>
        <v>6.4124999999999996</v>
      </c>
      <c r="D20" s="48">
        <f>$D$17</f>
        <v>5.9124999999999996</v>
      </c>
      <c r="E20" s="39">
        <f t="shared" ref="E20:F25" si="2">$D$17</f>
        <v>5.9124999999999996</v>
      </c>
      <c r="F20" s="39">
        <f t="shared" si="2"/>
        <v>5.9124999999999996</v>
      </c>
      <c r="G20" s="39">
        <f>$D$17+0.5</f>
        <v>6.4124999999999996</v>
      </c>
      <c r="I20" s="55">
        <f>COUNT(E23:G26)</f>
        <v>12</v>
      </c>
      <c r="J20">
        <f>SUM(E23:G26)</f>
        <v>73.95</v>
      </c>
      <c r="K20">
        <f>J20/COUNT(E24:G28)</f>
        <v>7.3950000000000005</v>
      </c>
    </row>
    <row r="21" spans="2:12" x14ac:dyDescent="0.3">
      <c r="C21" s="48">
        <f t="shared" ref="C21:G26" si="3">$D$17+0.5</f>
        <v>6.4124999999999996</v>
      </c>
      <c r="D21" s="48">
        <f t="shared" ref="D21:D25" si="4">$D$17</f>
        <v>5.9124999999999996</v>
      </c>
      <c r="E21" s="39">
        <f t="shared" si="2"/>
        <v>5.9124999999999996</v>
      </c>
      <c r="F21" s="39">
        <f t="shared" si="2"/>
        <v>5.9124999999999996</v>
      </c>
      <c r="G21" s="39">
        <f t="shared" ref="G21:G25" si="5">$D$17+0.5</f>
        <v>6.4124999999999996</v>
      </c>
      <c r="I21" s="54">
        <f>COUNT(C19:D22)</f>
        <v>8</v>
      </c>
      <c r="J21">
        <f>SUM(C19:D22)</f>
        <v>50.800000000000004</v>
      </c>
      <c r="K21">
        <f>J21/COUNT(C19:D23)</f>
        <v>5.08</v>
      </c>
    </row>
    <row r="22" spans="2:12" x14ac:dyDescent="0.3">
      <c r="C22" s="48">
        <f t="shared" si="3"/>
        <v>6.4124999999999996</v>
      </c>
      <c r="D22" s="48">
        <f t="shared" si="4"/>
        <v>5.9124999999999996</v>
      </c>
      <c r="E22" s="39">
        <f t="shared" si="2"/>
        <v>5.9124999999999996</v>
      </c>
      <c r="F22" s="39">
        <f t="shared" si="2"/>
        <v>5.9124999999999996</v>
      </c>
      <c r="G22" s="39">
        <f t="shared" si="5"/>
        <v>6.4124999999999996</v>
      </c>
      <c r="I22" s="57">
        <f>COUNT(C23:D26)</f>
        <v>8</v>
      </c>
      <c r="J22">
        <f>SUM(C23:D26)</f>
        <v>49.800000000000004</v>
      </c>
      <c r="K22">
        <f>J22/COUNT(C24:D28)</f>
        <v>6.2250000000000005</v>
      </c>
    </row>
    <row r="23" spans="2:12" x14ac:dyDescent="0.3">
      <c r="C23" s="50">
        <f t="shared" si="3"/>
        <v>6.4124999999999996</v>
      </c>
      <c r="D23" s="50">
        <f t="shared" si="4"/>
        <v>5.9124999999999996</v>
      </c>
      <c r="E23" s="41">
        <f t="shared" si="2"/>
        <v>5.9124999999999996</v>
      </c>
      <c r="F23" s="41">
        <f t="shared" si="2"/>
        <v>5.9124999999999996</v>
      </c>
      <c r="G23" s="41">
        <f t="shared" si="5"/>
        <v>6.4124999999999996</v>
      </c>
    </row>
    <row r="24" spans="2:12" x14ac:dyDescent="0.3">
      <c r="C24" s="50">
        <f t="shared" si="3"/>
        <v>6.4124999999999996</v>
      </c>
      <c r="D24" s="50">
        <f t="shared" si="4"/>
        <v>5.9124999999999996</v>
      </c>
      <c r="E24" s="41">
        <f t="shared" si="2"/>
        <v>5.9124999999999996</v>
      </c>
      <c r="F24" s="41">
        <f t="shared" si="2"/>
        <v>5.9124999999999996</v>
      </c>
      <c r="G24" s="41">
        <f t="shared" si="5"/>
        <v>6.4124999999999996</v>
      </c>
    </row>
    <row r="25" spans="2:12" x14ac:dyDescent="0.3">
      <c r="C25" s="50">
        <f t="shared" si="3"/>
        <v>6.4124999999999996</v>
      </c>
      <c r="D25" s="50">
        <f t="shared" si="4"/>
        <v>5.9124999999999996</v>
      </c>
      <c r="E25" s="41">
        <f t="shared" si="2"/>
        <v>5.9124999999999996</v>
      </c>
      <c r="F25" s="41">
        <f t="shared" si="2"/>
        <v>5.9124999999999996</v>
      </c>
      <c r="G25" s="41">
        <f t="shared" si="5"/>
        <v>6.4124999999999996</v>
      </c>
    </row>
    <row r="26" spans="2:12" x14ac:dyDescent="0.3">
      <c r="C26" s="50">
        <f t="shared" si="3"/>
        <v>6.4124999999999996</v>
      </c>
      <c r="D26" s="50">
        <f t="shared" si="3"/>
        <v>6.4124999999999996</v>
      </c>
      <c r="E26" s="41">
        <f t="shared" si="3"/>
        <v>6.4124999999999996</v>
      </c>
      <c r="F26" s="41">
        <f t="shared" si="3"/>
        <v>6.4124999999999996</v>
      </c>
      <c r="G26" s="41">
        <f t="shared" si="3"/>
        <v>6.4124999999999996</v>
      </c>
    </row>
    <row r="28" spans="2:12" x14ac:dyDescent="0.3">
      <c r="B28" s="60" t="s">
        <v>1</v>
      </c>
      <c r="C28" s="58">
        <v>45</v>
      </c>
      <c r="D28" s="53">
        <f>($C$2-14.5)/$C$28</f>
        <v>5.2333333333333334</v>
      </c>
      <c r="E28">
        <f>$C$2/C28</f>
        <v>5.5555555555555554</v>
      </c>
      <c r="I28" s="60" t="s">
        <v>3</v>
      </c>
      <c r="J28" s="60" t="s">
        <v>4</v>
      </c>
      <c r="K28" s="60" t="s">
        <v>0</v>
      </c>
    </row>
    <row r="30" spans="2:12" x14ac:dyDescent="0.3">
      <c r="C30" s="48">
        <f>$D$28+1</f>
        <v>6.2333333333333334</v>
      </c>
      <c r="D30" s="48">
        <f t="shared" ref="D30:G30" si="6">$D$28+1</f>
        <v>6.2333333333333334</v>
      </c>
      <c r="E30" s="39">
        <f>$D$28+1</f>
        <v>6.2333333333333334</v>
      </c>
      <c r="F30" s="39">
        <f t="shared" si="6"/>
        <v>6.2333333333333334</v>
      </c>
      <c r="G30" s="39">
        <f t="shared" si="6"/>
        <v>6.2333333333333334</v>
      </c>
      <c r="I30" s="56">
        <f>COUNT(E30:G34)</f>
        <v>15</v>
      </c>
      <c r="J30">
        <f>SUM(E30:G34)</f>
        <v>83.5</v>
      </c>
      <c r="K30">
        <f>J30/COUNT(E30:G34)</f>
        <v>5.5666666666666664</v>
      </c>
    </row>
    <row r="31" spans="2:12" x14ac:dyDescent="0.3">
      <c r="C31" s="48">
        <f>$D$28+0.5</f>
        <v>5.7333333333333334</v>
      </c>
      <c r="D31" s="48">
        <f>$D$28</f>
        <v>5.2333333333333334</v>
      </c>
      <c r="E31" s="39">
        <f t="shared" ref="E31:F35" si="7">$D$28</f>
        <v>5.2333333333333334</v>
      </c>
      <c r="F31" s="39">
        <f t="shared" si="7"/>
        <v>5.2333333333333334</v>
      </c>
      <c r="G31" s="39">
        <f>$D$28+0.5</f>
        <v>5.7333333333333334</v>
      </c>
      <c r="I31" s="55">
        <f>COUNT(E35:G38)</f>
        <v>12</v>
      </c>
      <c r="J31">
        <f>SUM(E35:G38)</f>
        <v>65.8</v>
      </c>
      <c r="K31">
        <f>J31/COUNT(E35:G39)</f>
        <v>5.4833333333333334</v>
      </c>
    </row>
    <row r="32" spans="2:12" x14ac:dyDescent="0.3">
      <c r="C32" s="48">
        <f t="shared" ref="C32:G38" si="8">$D$28+0.5</f>
        <v>5.7333333333333334</v>
      </c>
      <c r="D32" s="48">
        <f t="shared" ref="D32:F37" si="9">$D$28</f>
        <v>5.2333333333333334</v>
      </c>
      <c r="E32" s="39">
        <f t="shared" si="7"/>
        <v>5.2333333333333334</v>
      </c>
      <c r="F32" s="39">
        <f t="shared" si="7"/>
        <v>5.2333333333333334</v>
      </c>
      <c r="G32" s="39">
        <f t="shared" ref="G32:G36" si="10">$D$28+0.5</f>
        <v>5.7333333333333334</v>
      </c>
      <c r="I32" s="54">
        <f>COUNT(C30:D34)</f>
        <v>10</v>
      </c>
      <c r="J32">
        <f>SUM(C30:D34)</f>
        <v>56.333333333333336</v>
      </c>
      <c r="K32">
        <f>J32/COUNT(C30:D34)</f>
        <v>5.6333333333333337</v>
      </c>
    </row>
    <row r="33" spans="3:11" x14ac:dyDescent="0.3">
      <c r="C33" s="48">
        <f t="shared" si="8"/>
        <v>5.7333333333333334</v>
      </c>
      <c r="D33" s="48">
        <f t="shared" si="9"/>
        <v>5.2333333333333334</v>
      </c>
      <c r="E33" s="39">
        <f t="shared" si="7"/>
        <v>5.2333333333333334</v>
      </c>
      <c r="F33" s="39">
        <f t="shared" si="7"/>
        <v>5.2333333333333334</v>
      </c>
      <c r="G33" s="39">
        <f t="shared" si="10"/>
        <v>5.7333333333333334</v>
      </c>
      <c r="I33" s="57">
        <f>COUNT(C35:D38)</f>
        <v>8</v>
      </c>
      <c r="J33">
        <f>SUM(C35:D38)</f>
        <v>44.366666666666667</v>
      </c>
      <c r="K33">
        <f>J33/COUNT(C35:D39)</f>
        <v>5.5458333333333334</v>
      </c>
    </row>
    <row r="34" spans="3:11" x14ac:dyDescent="0.3">
      <c r="C34" s="48">
        <f t="shared" si="8"/>
        <v>5.7333333333333334</v>
      </c>
      <c r="D34" s="48">
        <f t="shared" si="9"/>
        <v>5.2333333333333334</v>
      </c>
      <c r="E34" s="39">
        <f t="shared" si="7"/>
        <v>5.2333333333333334</v>
      </c>
      <c r="F34" s="39">
        <f t="shared" si="7"/>
        <v>5.2333333333333334</v>
      </c>
      <c r="G34" s="39">
        <f t="shared" si="10"/>
        <v>5.7333333333333334</v>
      </c>
    </row>
    <row r="35" spans="3:11" x14ac:dyDescent="0.3">
      <c r="C35" s="50">
        <f t="shared" si="8"/>
        <v>5.7333333333333334</v>
      </c>
      <c r="D35" s="50">
        <f t="shared" si="9"/>
        <v>5.2333333333333334</v>
      </c>
      <c r="E35" s="41">
        <f t="shared" si="7"/>
        <v>5.2333333333333334</v>
      </c>
      <c r="F35" s="41">
        <f t="shared" si="7"/>
        <v>5.2333333333333334</v>
      </c>
      <c r="G35" s="41">
        <f t="shared" si="10"/>
        <v>5.7333333333333334</v>
      </c>
    </row>
    <row r="36" spans="3:11" x14ac:dyDescent="0.3">
      <c r="C36" s="50">
        <f t="shared" si="8"/>
        <v>5.7333333333333334</v>
      </c>
      <c r="D36" s="50">
        <f t="shared" si="9"/>
        <v>5.2333333333333334</v>
      </c>
      <c r="E36" s="41">
        <f t="shared" si="9"/>
        <v>5.2333333333333334</v>
      </c>
      <c r="F36" s="41">
        <f t="shared" si="9"/>
        <v>5.2333333333333334</v>
      </c>
      <c r="G36" s="41">
        <f t="shared" si="10"/>
        <v>5.7333333333333334</v>
      </c>
    </row>
    <row r="37" spans="3:11" x14ac:dyDescent="0.3">
      <c r="C37" s="50">
        <f t="shared" si="8"/>
        <v>5.7333333333333334</v>
      </c>
      <c r="D37" s="50">
        <f t="shared" si="9"/>
        <v>5.2333333333333334</v>
      </c>
      <c r="E37" s="41">
        <f t="shared" si="9"/>
        <v>5.2333333333333334</v>
      </c>
      <c r="F37" s="41">
        <f t="shared" si="9"/>
        <v>5.2333333333333334</v>
      </c>
      <c r="G37" s="41">
        <f t="shared" si="8"/>
        <v>5.7333333333333334</v>
      </c>
    </row>
    <row r="38" spans="3:11" x14ac:dyDescent="0.3">
      <c r="C38" s="50">
        <f t="shared" si="8"/>
        <v>5.7333333333333334</v>
      </c>
      <c r="D38" s="50">
        <f t="shared" si="8"/>
        <v>5.7333333333333334</v>
      </c>
      <c r="E38" s="41">
        <f t="shared" si="8"/>
        <v>5.7333333333333334</v>
      </c>
      <c r="F38" s="41">
        <f t="shared" si="8"/>
        <v>5.7333333333333334</v>
      </c>
      <c r="G38" s="41">
        <f t="shared" si="8"/>
        <v>5.7333333333333334</v>
      </c>
    </row>
    <row r="40" spans="3:11" x14ac:dyDescent="0.3">
      <c r="C40">
        <v>60</v>
      </c>
      <c r="D40">
        <f>($C$2-17.5)/C40</f>
        <v>3.875</v>
      </c>
      <c r="E40" s="62">
        <f>$C$2/C40</f>
        <v>4.166666666666667</v>
      </c>
      <c r="I40" s="60" t="s">
        <v>3</v>
      </c>
      <c r="J40" s="60" t="s">
        <v>4</v>
      </c>
      <c r="K40" s="60" t="s">
        <v>0</v>
      </c>
    </row>
    <row r="42" spans="3:11" x14ac:dyDescent="0.3">
      <c r="C42" s="48">
        <f>$D$40+1</f>
        <v>4.875</v>
      </c>
      <c r="D42" s="48">
        <f t="shared" ref="D42:G42" si="11">$D$40+1</f>
        <v>4.875</v>
      </c>
      <c r="E42" s="39">
        <f>$D$40+1</f>
        <v>4.875</v>
      </c>
      <c r="F42" s="39">
        <f t="shared" si="11"/>
        <v>4.875</v>
      </c>
      <c r="G42" s="39">
        <f t="shared" si="11"/>
        <v>4.875</v>
      </c>
      <c r="I42" s="56">
        <f>COUNT(E42:G47)</f>
        <v>18</v>
      </c>
      <c r="J42">
        <f>SUM(E42:G47)</f>
        <v>75.25</v>
      </c>
      <c r="K42">
        <f>J42/COUNT(E42:G46)</f>
        <v>5.0166666666666666</v>
      </c>
    </row>
    <row r="43" spans="3:11" x14ac:dyDescent="0.3">
      <c r="C43" s="48">
        <f>$D$40+0.5</f>
        <v>4.375</v>
      </c>
      <c r="D43" s="48">
        <f>$D$40</f>
        <v>3.875</v>
      </c>
      <c r="E43" s="39">
        <f t="shared" ref="E43:F52" si="12">$D$40</f>
        <v>3.875</v>
      </c>
      <c r="F43" s="39">
        <f t="shared" si="12"/>
        <v>3.875</v>
      </c>
      <c r="G43" s="39">
        <f>$D$40+0.5</f>
        <v>4.375</v>
      </c>
      <c r="I43" s="55">
        <f>COUNT(E48:G53)</f>
        <v>18</v>
      </c>
      <c r="J43">
        <f>SUM(E48:G53)</f>
        <v>73.75</v>
      </c>
      <c r="K43">
        <f>J43/COUNT(E47:G51)</f>
        <v>4.916666666666667</v>
      </c>
    </row>
    <row r="44" spans="3:11" x14ac:dyDescent="0.3">
      <c r="C44" s="48">
        <f t="shared" ref="C44:F53" si="13">$D$40+0.5</f>
        <v>4.375</v>
      </c>
      <c r="D44" s="48">
        <f t="shared" ref="D44:D52" si="14">$D$40</f>
        <v>3.875</v>
      </c>
      <c r="E44" s="39">
        <f t="shared" si="12"/>
        <v>3.875</v>
      </c>
      <c r="F44" s="39">
        <f t="shared" si="12"/>
        <v>3.875</v>
      </c>
      <c r="G44" s="39">
        <f t="shared" ref="G44:G53" si="15">$D$40+0.5</f>
        <v>4.375</v>
      </c>
      <c r="I44" s="54">
        <f>COUNT(C42:D47)</f>
        <v>12</v>
      </c>
      <c r="J44">
        <f>SUM(C42:D46)</f>
        <v>42.75</v>
      </c>
      <c r="K44">
        <f>J44/COUNT(C42:D46)</f>
        <v>4.2750000000000004</v>
      </c>
    </row>
    <row r="45" spans="3:11" x14ac:dyDescent="0.3">
      <c r="C45" s="48">
        <f t="shared" si="13"/>
        <v>4.375</v>
      </c>
      <c r="D45" s="48">
        <f t="shared" si="14"/>
        <v>3.875</v>
      </c>
      <c r="E45" s="39">
        <f t="shared" si="12"/>
        <v>3.875</v>
      </c>
      <c r="F45" s="39">
        <f t="shared" si="12"/>
        <v>3.875</v>
      </c>
      <c r="G45" s="39">
        <f t="shared" si="15"/>
        <v>4.375</v>
      </c>
      <c r="I45" s="57">
        <f>COUNT(C48:D53)</f>
        <v>12</v>
      </c>
      <c r="J45">
        <f>SUM(C47:D50)</f>
        <v>33</v>
      </c>
      <c r="K45">
        <f>J45/COUNT(C47:D51)</f>
        <v>3.3</v>
      </c>
    </row>
    <row r="46" spans="3:11" x14ac:dyDescent="0.3">
      <c r="C46" s="48">
        <f t="shared" si="13"/>
        <v>4.375</v>
      </c>
      <c r="D46" s="48">
        <f t="shared" si="14"/>
        <v>3.875</v>
      </c>
      <c r="E46" s="39">
        <f t="shared" si="12"/>
        <v>3.875</v>
      </c>
      <c r="F46" s="39">
        <f t="shared" si="12"/>
        <v>3.875</v>
      </c>
      <c r="G46" s="39">
        <f t="shared" si="15"/>
        <v>4.375</v>
      </c>
    </row>
    <row r="47" spans="3:11" x14ac:dyDescent="0.3">
      <c r="C47" s="48">
        <f t="shared" si="13"/>
        <v>4.375</v>
      </c>
      <c r="D47" s="48">
        <f t="shared" si="14"/>
        <v>3.875</v>
      </c>
      <c r="E47" s="39">
        <f t="shared" si="12"/>
        <v>3.875</v>
      </c>
      <c r="F47" s="39">
        <f t="shared" si="12"/>
        <v>3.875</v>
      </c>
      <c r="G47" s="39">
        <f t="shared" si="15"/>
        <v>4.375</v>
      </c>
    </row>
    <row r="48" spans="3:11" x14ac:dyDescent="0.3">
      <c r="C48" s="50">
        <f t="shared" si="13"/>
        <v>4.375</v>
      </c>
      <c r="D48" s="50">
        <f t="shared" si="14"/>
        <v>3.875</v>
      </c>
      <c r="E48" s="41">
        <f t="shared" si="12"/>
        <v>3.875</v>
      </c>
      <c r="F48" s="41">
        <f t="shared" si="12"/>
        <v>3.875</v>
      </c>
      <c r="G48" s="41">
        <f t="shared" si="15"/>
        <v>4.375</v>
      </c>
    </row>
    <row r="49" spans="3:7" x14ac:dyDescent="0.3">
      <c r="C49" s="50">
        <f t="shared" si="13"/>
        <v>4.375</v>
      </c>
      <c r="D49" s="50">
        <f t="shared" si="14"/>
        <v>3.875</v>
      </c>
      <c r="E49" s="41">
        <f t="shared" si="12"/>
        <v>3.875</v>
      </c>
      <c r="F49" s="41">
        <f t="shared" si="12"/>
        <v>3.875</v>
      </c>
      <c r="G49" s="41">
        <f t="shared" si="15"/>
        <v>4.375</v>
      </c>
    </row>
    <row r="50" spans="3:7" x14ac:dyDescent="0.3">
      <c r="C50" s="50">
        <f t="shared" si="13"/>
        <v>4.375</v>
      </c>
      <c r="D50" s="50">
        <f t="shared" si="14"/>
        <v>3.875</v>
      </c>
      <c r="E50" s="41">
        <f t="shared" si="12"/>
        <v>3.875</v>
      </c>
      <c r="F50" s="41">
        <f t="shared" si="12"/>
        <v>3.875</v>
      </c>
      <c r="G50" s="41">
        <f t="shared" si="15"/>
        <v>4.375</v>
      </c>
    </row>
    <row r="51" spans="3:7" x14ac:dyDescent="0.3">
      <c r="C51" s="50">
        <f t="shared" si="13"/>
        <v>4.375</v>
      </c>
      <c r="D51" s="50">
        <f t="shared" si="14"/>
        <v>3.875</v>
      </c>
      <c r="E51" s="41">
        <f t="shared" si="12"/>
        <v>3.875</v>
      </c>
      <c r="F51" s="41">
        <f t="shared" si="12"/>
        <v>3.875</v>
      </c>
      <c r="G51" s="41">
        <f t="shared" si="15"/>
        <v>4.375</v>
      </c>
    </row>
    <row r="52" spans="3:7" x14ac:dyDescent="0.3">
      <c r="C52" s="50">
        <f t="shared" si="13"/>
        <v>4.375</v>
      </c>
      <c r="D52" s="50">
        <f t="shared" si="14"/>
        <v>3.875</v>
      </c>
      <c r="E52" s="41">
        <f t="shared" si="12"/>
        <v>3.875</v>
      </c>
      <c r="F52" s="41">
        <f t="shared" si="12"/>
        <v>3.875</v>
      </c>
      <c r="G52" s="41">
        <f t="shared" si="15"/>
        <v>4.375</v>
      </c>
    </row>
    <row r="53" spans="3:7" x14ac:dyDescent="0.3">
      <c r="C53" s="50">
        <f t="shared" si="13"/>
        <v>4.375</v>
      </c>
      <c r="D53" s="50">
        <f t="shared" si="13"/>
        <v>4.375</v>
      </c>
      <c r="E53" s="41">
        <f t="shared" si="13"/>
        <v>4.375</v>
      </c>
      <c r="F53" s="41">
        <f t="shared" si="13"/>
        <v>4.375</v>
      </c>
      <c r="G53" s="41">
        <f t="shared" si="15"/>
        <v>4.375</v>
      </c>
    </row>
    <row r="54" spans="3:7" x14ac:dyDescent="0.3">
      <c r="C54" s="61"/>
      <c r="D54" s="61"/>
      <c r="E54" s="61"/>
      <c r="F54" s="61"/>
      <c r="G54" s="61"/>
    </row>
    <row r="56" spans="3:7" x14ac:dyDescent="0.3">
      <c r="C56">
        <v>72</v>
      </c>
      <c r="E56" s="62">
        <f>$C$2/C56</f>
        <v>3.4722222222222223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F913-54D6-4841-BDC8-2F2E7DE920FE}">
  <dimension ref="C3:O38"/>
  <sheetViews>
    <sheetView topLeftCell="A25" zoomScale="95" zoomScaleNormal="95" workbookViewId="0">
      <selection sqref="A1:A1048576"/>
    </sheetView>
  </sheetViews>
  <sheetFormatPr baseColWidth="10" defaultRowHeight="14.4" x14ac:dyDescent="0.3"/>
  <cols>
    <col min="3" max="3" width="29" customWidth="1"/>
  </cols>
  <sheetData>
    <row r="3" spans="3:6" ht="15.6" x14ac:dyDescent="0.3">
      <c r="C3" s="60" t="s">
        <v>10</v>
      </c>
    </row>
    <row r="4" spans="3:6" x14ac:dyDescent="0.3">
      <c r="C4" t="s">
        <v>9</v>
      </c>
      <c r="D4">
        <v>0</v>
      </c>
    </row>
    <row r="5" spans="3:6" x14ac:dyDescent="0.3">
      <c r="C5" t="s">
        <v>19</v>
      </c>
      <c r="D5">
        <v>5</v>
      </c>
    </row>
    <row r="8" spans="3:6" ht="15.6" x14ac:dyDescent="0.3">
      <c r="C8" s="60" t="s">
        <v>13</v>
      </c>
    </row>
    <row r="9" spans="3:6" x14ac:dyDescent="0.3">
      <c r="C9" t="s">
        <v>11</v>
      </c>
      <c r="D9">
        <v>300</v>
      </c>
    </row>
    <row r="10" spans="3:6" x14ac:dyDescent="0.3">
      <c r="C10" t="s">
        <v>12</v>
      </c>
      <c r="D10">
        <v>3250</v>
      </c>
    </row>
    <row r="11" spans="3:6" x14ac:dyDescent="0.3">
      <c r="C11" t="s">
        <v>18</v>
      </c>
      <c r="D11">
        <v>4500</v>
      </c>
    </row>
    <row r="12" spans="3:6" x14ac:dyDescent="0.3">
      <c r="C12" t="s">
        <v>23</v>
      </c>
      <c r="D12">
        <v>500</v>
      </c>
    </row>
    <row r="14" spans="3:6" ht="15.6" x14ac:dyDescent="0.3">
      <c r="C14" s="60" t="s">
        <v>14</v>
      </c>
      <c r="E14">
        <v>169</v>
      </c>
      <c r="F14">
        <v>144</v>
      </c>
    </row>
    <row r="15" spans="3:6" x14ac:dyDescent="0.3">
      <c r="C15" t="s">
        <v>15</v>
      </c>
      <c r="D15">
        <v>35</v>
      </c>
      <c r="E15">
        <f>E$14*($D15+$D16)</f>
        <v>8450</v>
      </c>
      <c r="F15">
        <f>F$14*($D15+$D16)</f>
        <v>7200</v>
      </c>
    </row>
    <row r="16" spans="3:6" x14ac:dyDescent="0.3">
      <c r="C16" t="s">
        <v>36</v>
      </c>
      <c r="D16">
        <v>15</v>
      </c>
    </row>
    <row r="18" spans="3:15" ht="15.6" x14ac:dyDescent="0.3">
      <c r="C18" s="63" t="s">
        <v>20</v>
      </c>
      <c r="E18" s="66">
        <f>($D4/$D5)+SUM($D9:$D16)+E15</f>
        <v>17050</v>
      </c>
      <c r="F18" s="66">
        <f>($D4/$D5)+SUM($D9:$D16)+F15</f>
        <v>15800</v>
      </c>
    </row>
    <row r="19" spans="3:15" x14ac:dyDescent="0.3">
      <c r="C19" t="s">
        <v>21</v>
      </c>
      <c r="E19" s="58">
        <f>E18/E14</f>
        <v>100.88757396449704</v>
      </c>
      <c r="F19" s="58">
        <f>F18/F14</f>
        <v>109.72222222222223</v>
      </c>
    </row>
    <row r="21" spans="3:15" ht="15.6" x14ac:dyDescent="0.3">
      <c r="C21" s="60" t="s">
        <v>22</v>
      </c>
      <c r="E21" s="65">
        <v>0.25</v>
      </c>
      <c r="F21" s="65">
        <v>0.5</v>
      </c>
      <c r="G21" s="65">
        <v>0.75</v>
      </c>
      <c r="H21" s="65">
        <v>1</v>
      </c>
      <c r="I21" s="65">
        <v>1.25</v>
      </c>
      <c r="J21" s="65">
        <v>1.5</v>
      </c>
      <c r="K21" s="65">
        <v>1.75</v>
      </c>
      <c r="L21" s="65">
        <v>2</v>
      </c>
    </row>
    <row r="23" spans="3:15" ht="15.6" x14ac:dyDescent="0.3">
      <c r="C23" s="64" t="s">
        <v>24</v>
      </c>
      <c r="E23">
        <f>$E18*(1+E21)</f>
        <v>21312.5</v>
      </c>
      <c r="F23">
        <f t="shared" ref="F23:L23" si="0">$E18*(1+F21)</f>
        <v>25575</v>
      </c>
      <c r="G23">
        <f t="shared" si="0"/>
        <v>29837.5</v>
      </c>
      <c r="H23">
        <f t="shared" si="0"/>
        <v>34100</v>
      </c>
      <c r="I23">
        <f t="shared" si="0"/>
        <v>38362.5</v>
      </c>
      <c r="J23">
        <f t="shared" si="0"/>
        <v>42625</v>
      </c>
      <c r="K23">
        <f t="shared" si="0"/>
        <v>46887.5</v>
      </c>
      <c r="L23">
        <f t="shared" si="0"/>
        <v>51150</v>
      </c>
    </row>
    <row r="25" spans="3:15" ht="15.6" x14ac:dyDescent="0.3">
      <c r="C25" s="60" t="s">
        <v>16</v>
      </c>
      <c r="E25" s="67" t="s">
        <v>27</v>
      </c>
      <c r="F25" s="67" t="s">
        <v>26</v>
      </c>
      <c r="G25" s="67" t="s">
        <v>28</v>
      </c>
      <c r="H25" s="67" t="s">
        <v>29</v>
      </c>
      <c r="I25" s="67" t="s">
        <v>30</v>
      </c>
      <c r="J25" s="67" t="s">
        <v>32</v>
      </c>
      <c r="K25" s="67" t="s">
        <v>34</v>
      </c>
      <c r="L25" s="67" t="s">
        <v>39</v>
      </c>
      <c r="M25" s="67" t="s">
        <v>40</v>
      </c>
      <c r="N25" s="67" t="s">
        <v>45</v>
      </c>
      <c r="O25" s="67" t="s">
        <v>46</v>
      </c>
    </row>
    <row r="26" spans="3:15" x14ac:dyDescent="0.3">
      <c r="C26" t="s">
        <v>17</v>
      </c>
      <c r="D26">
        <v>100</v>
      </c>
      <c r="F26">
        <f t="shared" ref="F26:M26" si="1">$D26*12</f>
        <v>1200</v>
      </c>
      <c r="G26">
        <f t="shared" si="1"/>
        <v>1200</v>
      </c>
      <c r="H26">
        <f t="shared" si="1"/>
        <v>1200</v>
      </c>
      <c r="I26">
        <f t="shared" si="1"/>
        <v>1200</v>
      </c>
      <c r="J26">
        <f t="shared" si="1"/>
        <v>1200</v>
      </c>
      <c r="K26">
        <f t="shared" si="1"/>
        <v>1200</v>
      </c>
      <c r="L26">
        <f t="shared" si="1"/>
        <v>1200</v>
      </c>
      <c r="M26">
        <f t="shared" si="1"/>
        <v>1200</v>
      </c>
    </row>
    <row r="27" spans="3:15" x14ac:dyDescent="0.3">
      <c r="C27" t="s">
        <v>25</v>
      </c>
      <c r="D27" s="65">
        <v>0.15</v>
      </c>
      <c r="F27">
        <f t="shared" ref="F27:I27" si="2">$E15*$D$27</f>
        <v>1267.5</v>
      </c>
      <c r="G27">
        <f t="shared" si="2"/>
        <v>1267.5</v>
      </c>
      <c r="H27">
        <f t="shared" si="2"/>
        <v>1267.5</v>
      </c>
      <c r="I27">
        <f t="shared" si="2"/>
        <v>1267.5</v>
      </c>
    </row>
    <row r="28" spans="3:15" x14ac:dyDescent="0.3">
      <c r="C28" t="s">
        <v>31</v>
      </c>
      <c r="F28">
        <v>1000</v>
      </c>
      <c r="G28">
        <v>1000</v>
      </c>
      <c r="H28">
        <v>1000</v>
      </c>
      <c r="I28">
        <v>1000</v>
      </c>
      <c r="J28">
        <v>3000</v>
      </c>
      <c r="K28">
        <v>1000</v>
      </c>
      <c r="L28">
        <v>3000</v>
      </c>
      <c r="M28">
        <v>1000</v>
      </c>
    </row>
    <row r="29" spans="3:15" x14ac:dyDescent="0.3">
      <c r="C29" t="s">
        <v>37</v>
      </c>
      <c r="D29">
        <v>5</v>
      </c>
      <c r="I29">
        <f>$D29*$E14</f>
        <v>845</v>
      </c>
      <c r="J29">
        <f t="shared" ref="J29:M29" si="3">$D29*$E14</f>
        <v>845</v>
      </c>
      <c r="K29">
        <f t="shared" si="3"/>
        <v>845</v>
      </c>
      <c r="L29">
        <f t="shared" si="3"/>
        <v>845</v>
      </c>
      <c r="M29">
        <f t="shared" si="3"/>
        <v>845</v>
      </c>
    </row>
    <row r="30" spans="3:15" x14ac:dyDescent="0.3">
      <c r="C30" s="68" t="s">
        <v>33</v>
      </c>
      <c r="E30">
        <f>SUM(E26:E29)</f>
        <v>0</v>
      </c>
      <c r="F30">
        <f t="shared" ref="F30:M30" si="4">SUM(F26:F29)</f>
        <v>3467.5</v>
      </c>
      <c r="G30">
        <f t="shared" si="4"/>
        <v>3467.5</v>
      </c>
      <c r="H30">
        <f t="shared" si="4"/>
        <v>3467.5</v>
      </c>
      <c r="I30">
        <f t="shared" si="4"/>
        <v>4312.5</v>
      </c>
      <c r="J30">
        <f t="shared" si="4"/>
        <v>5045</v>
      </c>
      <c r="K30">
        <f t="shared" si="4"/>
        <v>3045</v>
      </c>
      <c r="L30">
        <f t="shared" si="4"/>
        <v>5045</v>
      </c>
      <c r="M30">
        <f t="shared" si="4"/>
        <v>3045</v>
      </c>
    </row>
    <row r="32" spans="3:15" ht="15.6" x14ac:dyDescent="0.3">
      <c r="C32" s="60" t="s">
        <v>35</v>
      </c>
      <c r="E32" s="58">
        <f>E18+E30</f>
        <v>17050</v>
      </c>
      <c r="F32" s="58">
        <f>$E18+SUM($E30:F30)</f>
        <v>20517.5</v>
      </c>
      <c r="G32" s="58">
        <f>$E18+SUM($E30:G30)</f>
        <v>23985</v>
      </c>
      <c r="H32" s="58">
        <f>$E18+SUM($E30:H30)</f>
        <v>27452.5</v>
      </c>
      <c r="I32" s="58">
        <f>$E18+SUM($E30:I30)</f>
        <v>31765</v>
      </c>
      <c r="J32" s="58">
        <f>$E18+SUM($E30:J30)</f>
        <v>36810</v>
      </c>
      <c r="K32" s="58">
        <f>$E18+SUM($E30:K30)</f>
        <v>39855</v>
      </c>
      <c r="L32" s="58">
        <f>$E18+SUM($E30:L30)</f>
        <v>44900</v>
      </c>
      <c r="M32" s="58">
        <f>$E18+SUM($E30:M30)</f>
        <v>47945</v>
      </c>
    </row>
    <row r="34" spans="3:13" x14ac:dyDescent="0.3">
      <c r="C34" t="s">
        <v>41</v>
      </c>
      <c r="I34">
        <v>20</v>
      </c>
      <c r="J34">
        <v>40</v>
      </c>
      <c r="K34">
        <v>60</v>
      </c>
      <c r="L34">
        <v>80</v>
      </c>
      <c r="M34">
        <v>100</v>
      </c>
    </row>
    <row r="35" spans="3:13" x14ac:dyDescent="0.3">
      <c r="C35" t="s">
        <v>42</v>
      </c>
      <c r="I35">
        <v>2</v>
      </c>
      <c r="J35">
        <v>2</v>
      </c>
      <c r="K35">
        <v>2</v>
      </c>
      <c r="L35">
        <v>2</v>
      </c>
      <c r="M35">
        <v>2</v>
      </c>
    </row>
    <row r="36" spans="3:13" x14ac:dyDescent="0.3">
      <c r="C36" t="s">
        <v>38</v>
      </c>
      <c r="E36">
        <v>0</v>
      </c>
      <c r="F36">
        <v>0</v>
      </c>
      <c r="G36">
        <v>0</v>
      </c>
      <c r="H36">
        <v>0</v>
      </c>
      <c r="I36">
        <f>I35*I34*$E14</f>
        <v>6760</v>
      </c>
      <c r="J36">
        <f t="shared" ref="J36:M36" si="5">J35*J34*$E14</f>
        <v>13520</v>
      </c>
      <c r="K36">
        <f t="shared" si="5"/>
        <v>20280</v>
      </c>
      <c r="L36">
        <f t="shared" si="5"/>
        <v>27040</v>
      </c>
      <c r="M36">
        <f t="shared" si="5"/>
        <v>33800</v>
      </c>
    </row>
    <row r="37" spans="3:13" x14ac:dyDescent="0.3">
      <c r="C37" t="s">
        <v>44</v>
      </c>
      <c r="I37">
        <f>SUM($H36:I36)</f>
        <v>6760</v>
      </c>
      <c r="J37">
        <f>SUM($H36:J36)</f>
        <v>20280</v>
      </c>
      <c r="K37">
        <f>SUM($H36:K36)</f>
        <v>40560</v>
      </c>
      <c r="L37">
        <f>SUM($H36:L36)</f>
        <v>67600</v>
      </c>
      <c r="M37">
        <f>SUM($H36:M36)</f>
        <v>101400</v>
      </c>
    </row>
    <row r="38" spans="3:13" x14ac:dyDescent="0.3">
      <c r="C38" t="s">
        <v>43</v>
      </c>
      <c r="I38" s="84">
        <f>(I36/(I32-H36))</f>
        <v>0.2128128443255155</v>
      </c>
      <c r="J38" s="84">
        <f t="shared" ref="J38:M38" si="6">(J36/(J32-I36))</f>
        <v>0.44991680532445921</v>
      </c>
      <c r="K38" s="84">
        <f t="shared" si="6"/>
        <v>0.77007784317448258</v>
      </c>
      <c r="L38" s="84">
        <f t="shared" si="6"/>
        <v>1.0982940698619008</v>
      </c>
      <c r="M38" s="84">
        <f t="shared" si="6"/>
        <v>1.6168380770150681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1D5C-2D12-4288-8315-79B1EB22F42E}">
  <dimension ref="D5:T31"/>
  <sheetViews>
    <sheetView tabSelected="1" topLeftCell="A4" workbookViewId="0">
      <selection activeCell="T10" sqref="T10"/>
    </sheetView>
  </sheetViews>
  <sheetFormatPr baseColWidth="10" defaultRowHeight="14.4" x14ac:dyDescent="0.3"/>
  <cols>
    <col min="4" max="4" width="2.77734375" customWidth="1"/>
    <col min="5" max="16" width="5.77734375" customWidth="1"/>
    <col min="17" max="17" width="2.77734375" customWidth="1"/>
    <col min="20" max="20" width="6.109375" customWidth="1"/>
  </cols>
  <sheetData>
    <row r="5" spans="4:20" ht="15.6" customHeight="1" x14ac:dyDescent="0.3"/>
    <row r="6" spans="4:20" x14ac:dyDescent="0.3"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S6" t="s">
        <v>47</v>
      </c>
      <c r="T6" t="s">
        <v>50</v>
      </c>
    </row>
    <row r="7" spans="4:20" ht="31.95" customHeight="1" x14ac:dyDescent="0.3">
      <c r="D7" s="85"/>
      <c r="Q7" s="85"/>
      <c r="S7" t="s">
        <v>48</v>
      </c>
      <c r="T7" t="s">
        <v>49</v>
      </c>
    </row>
    <row r="8" spans="4:20" ht="31.95" customHeight="1" x14ac:dyDescent="0.3">
      <c r="D8" s="85"/>
      <c r="Q8" s="85"/>
      <c r="S8" t="s">
        <v>51</v>
      </c>
      <c r="T8">
        <v>6</v>
      </c>
    </row>
    <row r="9" spans="4:20" ht="31.95" customHeight="1" x14ac:dyDescent="0.3">
      <c r="D9" s="85"/>
      <c r="Q9" s="85"/>
      <c r="S9" t="s">
        <v>52</v>
      </c>
      <c r="T9">
        <v>136</v>
      </c>
    </row>
    <row r="10" spans="4:20" ht="31.95" customHeight="1" x14ac:dyDescent="0.3">
      <c r="D10" s="85"/>
      <c r="Q10" s="85"/>
    </row>
    <row r="11" spans="4:20" ht="31.95" customHeight="1" x14ac:dyDescent="0.3">
      <c r="D11" s="85"/>
      <c r="Q11" s="85"/>
    </row>
    <row r="12" spans="4:20" ht="31.95" customHeight="1" x14ac:dyDescent="0.3">
      <c r="D12" s="85"/>
      <c r="Q12" s="85"/>
    </row>
    <row r="13" spans="4:20" ht="31.95" customHeight="1" x14ac:dyDescent="0.3">
      <c r="D13" s="85"/>
      <c r="Q13" s="85"/>
    </row>
    <row r="14" spans="4:20" ht="31.95" customHeight="1" x14ac:dyDescent="0.3">
      <c r="D14" s="85"/>
      <c r="Q14" s="85"/>
    </row>
    <row r="15" spans="4:20" ht="31.95" customHeight="1" x14ac:dyDescent="0.3">
      <c r="D15" s="85"/>
      <c r="Q15" s="85"/>
    </row>
    <row r="16" spans="4:20" ht="31.95" customHeight="1" x14ac:dyDescent="0.3">
      <c r="D16" s="85"/>
      <c r="Q16" s="85"/>
    </row>
    <row r="17" spans="4:17" ht="31.95" customHeight="1" x14ac:dyDescent="0.3">
      <c r="D17" s="85"/>
      <c r="Q17" s="85"/>
    </row>
    <row r="18" spans="4:17" ht="31.95" customHeight="1" x14ac:dyDescent="0.3">
      <c r="D18" s="85"/>
      <c r="Q18" s="85"/>
    </row>
    <row r="19" spans="4:17" ht="13.8" customHeight="1" x14ac:dyDescent="0.3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</row>
    <row r="20" spans="4:17" ht="31.95" customHeight="1" x14ac:dyDescent="0.3">
      <c r="Q20" s="85"/>
    </row>
    <row r="21" spans="4:17" ht="31.95" customHeight="1" x14ac:dyDescent="0.3">
      <c r="Q21" s="85"/>
    </row>
    <row r="22" spans="4:17" ht="31.95" customHeight="1" x14ac:dyDescent="0.3">
      <c r="Q22" s="85"/>
    </row>
    <row r="23" spans="4:17" ht="31.95" customHeight="1" x14ac:dyDescent="0.3">
      <c r="Q23" s="85"/>
    </row>
    <row r="24" spans="4:17" ht="31.95" customHeight="1" x14ac:dyDescent="0.3">
      <c r="Q24" s="85"/>
    </row>
    <row r="25" spans="4:17" ht="31.95" customHeight="1" x14ac:dyDescent="0.3">
      <c r="Q25" s="85"/>
    </row>
    <row r="26" spans="4:17" ht="31.95" customHeight="1" x14ac:dyDescent="0.3">
      <c r="Q26" s="85"/>
    </row>
    <row r="27" spans="4:17" ht="31.95" customHeight="1" x14ac:dyDescent="0.3">
      <c r="Q27" s="85"/>
    </row>
    <row r="28" spans="4:17" ht="31.95" customHeight="1" x14ac:dyDescent="0.3">
      <c r="Q28" s="85"/>
    </row>
    <row r="29" spans="4:17" ht="31.95" customHeight="1" x14ac:dyDescent="0.3">
      <c r="Q29" s="85"/>
    </row>
    <row r="30" spans="4:17" ht="31.95" customHeight="1" x14ac:dyDescent="0.3">
      <c r="Q30" s="85"/>
    </row>
    <row r="31" spans="4:17" ht="31.95" customHeight="1" x14ac:dyDescent="0.3">
      <c r="Q31" s="8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EURO-TND</vt:lpstr>
      <vt:lpstr>Parcel</vt:lpstr>
      <vt:lpstr>Simulation-palm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ESSOUNNI (X167110)</dc:creator>
  <cp:lastModifiedBy>HAMZA ESSOUNNI (X167110)</cp:lastModifiedBy>
  <dcterms:created xsi:type="dcterms:W3CDTF">2018-11-29T13:38:29Z</dcterms:created>
  <dcterms:modified xsi:type="dcterms:W3CDTF">2019-04-12T16:24:51Z</dcterms:modified>
</cp:coreProperties>
</file>