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drawings/drawing11.xml" ContentType="application/vnd.openxmlformats-officedocument.drawing+xml"/>
  <Override PartName="/xl/tables/table9.xml" ContentType="application/vnd.openxmlformats-officedocument.spreadsheetml.table+xml"/>
  <Override PartName="/xl/drawings/drawing12.xml" ContentType="application/vnd.openxmlformats-officedocument.drawing+xml"/>
  <Override PartName="/xl/tables/table10.xml" ContentType="application/vnd.openxmlformats-officedocument.spreadsheetml.tab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BaiduNetdiskDownload\vlookup函数\vlookup - 应用大全\"/>
    </mc:Choice>
  </mc:AlternateContent>
  <xr:revisionPtr revIDLastSave="0" documentId="13_ncr:1_{EE38FFDE-27A0-4E6B-8116-4347647CC016}" xr6:coauthVersionLast="47" xr6:coauthVersionMax="47" xr10:uidLastSave="{00000000-0000-0000-0000-000000000000}"/>
  <bookViews>
    <workbookView xWindow="-120" yWindow="-120" windowWidth="20730" windowHeight="11160" tabRatio="866" xr2:uid="{00000000-000D-0000-FFFF-FFFF00000000}"/>
  </bookViews>
  <sheets>
    <sheet name="VLOOKUP" sheetId="10" r:id="rId1"/>
    <sheet name="1精确匹配" sheetId="4" r:id="rId2"/>
    <sheet name="2模糊匹配" sheetId="5" r:id="rId3"/>
    <sheet name="3错误值显示空" sheetId="11" r:id="rId4"/>
    <sheet name="4包含查找" sheetId="12" r:id="rId5"/>
    <sheet name="5反向查找" sheetId="13" r:id="rId6"/>
    <sheet name="6多列查找" sheetId="14" r:id="rId7"/>
    <sheet name="7多条件查找" sheetId="15" r:id="rId8"/>
    <sheet name="8合并单元格查找" sheetId="6" r:id="rId9"/>
    <sheet name="9批量查找(新)" sheetId="2" r:id="rId10"/>
    <sheet name="10多列查找(新)" sheetId="16" r:id="rId11"/>
    <sheet name="11工资条" sheetId="1" r:id="rId12"/>
    <sheet name="12密码保护器" sheetId="9" r:id="rId13"/>
    <sheet name="机密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6" l="1" a="1"/>
  <c r="G10" i="16" s="1"/>
  <c r="G9" i="16" a="1"/>
  <c r="G9" i="16" s="1"/>
  <c r="G5" i="16" a="1"/>
  <c r="G5" i="16" s="1"/>
  <c r="G4" i="16" a="1"/>
  <c r="G4" i="16" s="1"/>
  <c r="G15" i="14"/>
  <c r="H15" i="14"/>
  <c r="I15" i="14"/>
  <c r="H14" i="14"/>
  <c r="I14" i="14"/>
  <c r="G14" i="14"/>
  <c r="G10" i="14"/>
  <c r="H10" i="14"/>
  <c r="I10" i="14"/>
  <c r="H9" i="14"/>
  <c r="I9" i="14"/>
  <c r="G9" i="14"/>
  <c r="G5" i="14"/>
  <c r="H5" i="14"/>
  <c r="I5" i="14"/>
  <c r="H4" i="14"/>
  <c r="I4" i="14"/>
  <c r="G4" i="14"/>
  <c r="G5" i="13"/>
  <c r="G4" i="13"/>
  <c r="G5" i="12"/>
  <c r="G4" i="12"/>
  <c r="G5" i="11"/>
  <c r="G6" i="11"/>
  <c r="G4" i="11"/>
  <c r="G5" i="4"/>
  <c r="C45" i="10"/>
  <c r="E36" i="10"/>
  <c r="E35" i="10"/>
  <c r="E34" i="10"/>
  <c r="E33" i="10"/>
  <c r="E32" i="10"/>
  <c r="E31" i="10"/>
  <c r="E30" i="10"/>
  <c r="H29" i="10"/>
  <c r="E29" i="10"/>
  <c r="E28" i="10"/>
  <c r="H6" i="9" l="1"/>
  <c r="G6" i="9"/>
  <c r="F6" i="9"/>
  <c r="E6" i="9"/>
  <c r="D6" i="9"/>
  <c r="C6" i="9"/>
  <c r="H5" i="9"/>
  <c r="G5" i="9"/>
  <c r="F5" i="9"/>
  <c r="E5" i="9"/>
  <c r="D5" i="9"/>
  <c r="C5" i="9"/>
  <c r="G6" i="6"/>
  <c r="G9" i="6"/>
  <c r="G7" i="6"/>
  <c r="G4" i="6"/>
  <c r="E5" i="5"/>
  <c r="E4" i="5"/>
  <c r="G4" i="4"/>
  <c r="G8" i="6" l="1"/>
  <c r="G5" i="6"/>
  <c r="H7" i="1" l="1"/>
  <c r="I7" i="1"/>
  <c r="J7" i="1"/>
  <c r="K7" i="1"/>
  <c r="H10" i="1"/>
  <c r="I10" i="1"/>
  <c r="J10" i="1"/>
  <c r="K10" i="1"/>
  <c r="H13" i="1"/>
  <c r="I13" i="1"/>
  <c r="J13" i="1"/>
  <c r="K13" i="1"/>
  <c r="H16" i="1"/>
  <c r="I16" i="1"/>
  <c r="J16" i="1"/>
  <c r="K16" i="1"/>
  <c r="H19" i="1"/>
  <c r="I19" i="1"/>
  <c r="J19" i="1"/>
  <c r="K19" i="1"/>
  <c r="H22" i="1"/>
  <c r="I22" i="1"/>
  <c r="J22" i="1"/>
  <c r="K22" i="1"/>
  <c r="I4" i="1"/>
  <c r="J4" i="1"/>
  <c r="K4" i="1"/>
  <c r="H4" i="1"/>
  <c r="E5" i="2"/>
  <c r="E8" i="2"/>
  <c r="E9" i="2" s="1"/>
  <c r="E11" i="2"/>
  <c r="E6" i="2" l="1"/>
  <c r="G4" i="2" a="1"/>
  <c r="G4" i="2" s="1"/>
  <c r="I9" i="16"/>
  <c r="H9" i="16"/>
  <c r="I5" i="16"/>
  <c r="H5" i="16"/>
  <c r="I4" i="16"/>
  <c r="H4" i="16"/>
  <c r="G11" i="2"/>
  <c r="G10" i="2"/>
  <c r="G9" i="2"/>
  <c r="G8" i="2"/>
  <c r="G7" i="2"/>
  <c r="G6" i="2"/>
  <c r="G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<sst xmlns="http://schemas.openxmlformats.org/spreadsheetml/2006/main" count="429" uniqueCount="164">
  <si>
    <t>城市</t>
  </si>
  <si>
    <t>姓名</t>
  </si>
  <si>
    <t>天津</t>
  </si>
  <si>
    <t>张颖</t>
  </si>
  <si>
    <t>孙林</t>
  </si>
  <si>
    <t>北京</t>
  </si>
  <si>
    <t>金士鹏</t>
  </si>
  <si>
    <t>李芳</t>
  </si>
  <si>
    <t>张家口</t>
  </si>
  <si>
    <t>赵军</t>
  </si>
  <si>
    <t>张雪眉</t>
  </si>
  <si>
    <t>销售额</t>
    <phoneticPr fontId="3" type="noConversion"/>
  </si>
  <si>
    <t>城市</t>
    <phoneticPr fontId="3" type="noConversion"/>
  </si>
  <si>
    <t>孙建杰</t>
  </si>
  <si>
    <t>孙建杰</t>
    <phoneticPr fontId="3" type="noConversion"/>
  </si>
  <si>
    <t>奖金</t>
    <phoneticPr fontId="3" type="noConversion"/>
  </si>
  <si>
    <t>天津</t>
    <phoneticPr fontId="3" type="noConversion"/>
  </si>
  <si>
    <t>张家口</t>
    <phoneticPr fontId="3" type="noConversion"/>
  </si>
  <si>
    <t>北京</t>
    <phoneticPr fontId="3" type="noConversion"/>
  </si>
  <si>
    <t>性别</t>
  </si>
  <si>
    <t>性别</t>
    <phoneticPr fontId="3" type="noConversion"/>
  </si>
  <si>
    <t>男</t>
    <phoneticPr fontId="3" type="noConversion"/>
  </si>
  <si>
    <t>女</t>
    <phoneticPr fontId="3" type="noConversion"/>
  </si>
  <si>
    <t>基本工资</t>
  </si>
  <si>
    <t>基本工资</t>
    <phoneticPr fontId="4" type="noConversion"/>
  </si>
  <si>
    <t>奖金</t>
  </si>
  <si>
    <t>金大鸟</t>
    <phoneticPr fontId="3" type="noConversion"/>
  </si>
  <si>
    <t>提成</t>
    <phoneticPr fontId="3" type="noConversion"/>
  </si>
  <si>
    <t>姓名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</si>
  <si>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</si>
  <si>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</si>
  <si>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</si>
  <si>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老刘</t>
    <phoneticPr fontId="3" type="noConversion"/>
  </si>
  <si>
    <t>小七</t>
    <phoneticPr fontId="3" type="noConversion"/>
  </si>
  <si>
    <t>阿八</t>
    <phoneticPr fontId="3" type="noConversion"/>
  </si>
  <si>
    <t>密码</t>
    <phoneticPr fontId="9" type="noConversion"/>
  </si>
  <si>
    <t>姓名</t>
    <phoneticPr fontId="9" type="noConversion"/>
  </si>
  <si>
    <r>
      <rPr>
        <sz val="11"/>
        <color theme="5"/>
        <rFont val="宋体"/>
        <family val="3"/>
        <charset val="134"/>
      </rPr>
      <t>基本底薪</t>
    </r>
    <phoneticPr fontId="9" type="noConversion"/>
  </si>
  <si>
    <r>
      <rPr>
        <sz val="11"/>
        <color theme="5"/>
        <rFont val="宋体"/>
        <family val="3"/>
        <charset val="134"/>
      </rPr>
      <t>加班</t>
    </r>
    <phoneticPr fontId="9" type="noConversion"/>
  </si>
  <si>
    <r>
      <rPr>
        <sz val="11"/>
        <color theme="5"/>
        <rFont val="宋体"/>
        <family val="3"/>
        <charset val="134"/>
      </rPr>
      <t>其它</t>
    </r>
    <phoneticPr fontId="9" type="noConversion"/>
  </si>
  <si>
    <r>
      <rPr>
        <sz val="11"/>
        <color theme="5"/>
        <rFont val="宋体"/>
        <family val="3"/>
        <charset val="134"/>
      </rPr>
      <t>扣款</t>
    </r>
    <phoneticPr fontId="9" type="noConversion"/>
  </si>
  <si>
    <r>
      <rPr>
        <sz val="11"/>
        <color theme="5"/>
        <rFont val="宋体"/>
        <family val="3"/>
        <charset val="134"/>
      </rPr>
      <t>实发</t>
    </r>
    <phoneticPr fontId="9" type="noConversion"/>
  </si>
  <si>
    <r>
      <rPr>
        <sz val="11"/>
        <color theme="1"/>
        <rFont val="黑体"/>
        <family val="3"/>
        <charset val="134"/>
      </rPr>
      <t>张颖</t>
    </r>
    <phoneticPr fontId="9" type="noConversion"/>
  </si>
  <si>
    <t>0002</t>
  </si>
  <si>
    <r>
      <rPr>
        <sz val="11"/>
        <color theme="1"/>
        <rFont val="黑体"/>
        <family val="3"/>
        <charset val="134"/>
      </rPr>
      <t>郑建杰</t>
    </r>
    <phoneticPr fontId="9" type="noConversion"/>
  </si>
  <si>
    <t>0003</t>
  </si>
  <si>
    <r>
      <rPr>
        <sz val="11"/>
        <color theme="1"/>
        <rFont val="黑体"/>
        <family val="3"/>
        <charset val="134"/>
      </rPr>
      <t>孙林</t>
    </r>
    <phoneticPr fontId="9" type="noConversion"/>
  </si>
  <si>
    <t>0004</t>
  </si>
  <si>
    <r>
      <rPr>
        <sz val="11"/>
        <color theme="1"/>
        <rFont val="黑体"/>
        <family val="3"/>
        <charset val="134"/>
      </rPr>
      <t>刘英玫</t>
    </r>
    <phoneticPr fontId="9" type="noConversion"/>
  </si>
  <si>
    <t>0005</t>
  </si>
  <si>
    <r>
      <rPr>
        <sz val="11"/>
        <color theme="1"/>
        <rFont val="黑体"/>
        <family val="3"/>
        <charset val="134"/>
      </rPr>
      <t>金士鹏</t>
    </r>
    <phoneticPr fontId="9" type="noConversion"/>
  </si>
  <si>
    <t>0006</t>
  </si>
  <si>
    <r>
      <rPr>
        <sz val="11"/>
        <color theme="1"/>
        <rFont val="黑体"/>
        <family val="3"/>
        <charset val="134"/>
      </rPr>
      <t>李芳</t>
    </r>
    <phoneticPr fontId="9" type="noConversion"/>
  </si>
  <si>
    <t>0007</t>
  </si>
  <si>
    <r>
      <rPr>
        <sz val="11"/>
        <color theme="1"/>
        <rFont val="黑体"/>
        <family val="3"/>
        <charset val="134"/>
      </rPr>
      <t>赵军</t>
    </r>
    <phoneticPr fontId="9" type="noConversion"/>
  </si>
  <si>
    <t>0008</t>
  </si>
  <si>
    <r>
      <rPr>
        <sz val="11"/>
        <color theme="1"/>
        <rFont val="黑体"/>
        <family val="3"/>
        <charset val="134"/>
      </rPr>
      <t>张雪眉</t>
    </r>
    <phoneticPr fontId="9" type="noConversion"/>
  </si>
  <si>
    <t>0009</t>
  </si>
  <si>
    <r>
      <rPr>
        <sz val="11"/>
        <color theme="1"/>
        <rFont val="黑体"/>
        <family val="3"/>
        <charset val="134"/>
      </rPr>
      <t>王伟</t>
    </r>
    <phoneticPr fontId="9" type="noConversion"/>
  </si>
  <si>
    <t>0010</t>
  </si>
  <si>
    <r>
      <rPr>
        <sz val="11"/>
        <color theme="1"/>
        <rFont val="黑体"/>
        <family val="3"/>
        <charset val="134"/>
      </rPr>
      <t>哨哥</t>
    </r>
    <phoneticPr fontId="9" type="noConversion"/>
  </si>
  <si>
    <t>0011</t>
  </si>
  <si>
    <r>
      <rPr>
        <sz val="11"/>
        <color theme="1"/>
        <rFont val="黑体"/>
        <family val="3"/>
        <charset val="134"/>
      </rPr>
      <t>刘梅</t>
    </r>
    <phoneticPr fontId="9" type="noConversion"/>
  </si>
  <si>
    <t>0012</t>
  </si>
  <si>
    <t>允儿</t>
    <phoneticPr fontId="9" type="noConversion"/>
  </si>
  <si>
    <t>0013</t>
  </si>
  <si>
    <t>张杰</t>
    <phoneticPr fontId="9" type="noConversion"/>
  </si>
  <si>
    <t>0014</t>
  </si>
  <si>
    <t>无名</t>
    <phoneticPr fontId="9" type="noConversion"/>
  </si>
  <si>
    <r>
      <rPr>
        <sz val="16"/>
        <color theme="5"/>
        <rFont val="宋体"/>
        <family val="3"/>
        <charset val="134"/>
      </rPr>
      <t>基本底薪</t>
    </r>
    <phoneticPr fontId="9" type="noConversion"/>
  </si>
  <si>
    <r>
      <rPr>
        <sz val="16"/>
        <color theme="5"/>
        <rFont val="宋体"/>
        <family val="3"/>
        <charset val="134"/>
      </rPr>
      <t>加班</t>
    </r>
    <phoneticPr fontId="9" type="noConversion"/>
  </si>
  <si>
    <r>
      <rPr>
        <sz val="16"/>
        <color theme="5"/>
        <rFont val="宋体"/>
        <family val="3"/>
        <charset val="134"/>
      </rPr>
      <t>其它</t>
    </r>
    <phoneticPr fontId="9" type="noConversion"/>
  </si>
  <si>
    <r>
      <rPr>
        <sz val="16"/>
        <color theme="5"/>
        <rFont val="宋体"/>
        <family val="3"/>
        <charset val="134"/>
      </rPr>
      <t>扣款</t>
    </r>
    <phoneticPr fontId="9" type="noConversion"/>
  </si>
  <si>
    <r>
      <rPr>
        <sz val="16"/>
        <color theme="5"/>
        <rFont val="宋体"/>
        <family val="3"/>
        <charset val="134"/>
      </rPr>
      <t>实发</t>
    </r>
    <phoneticPr fontId="9" type="noConversion"/>
  </si>
  <si>
    <t>vlookup按列从左到右查找</t>
    <phoneticPr fontId="3" type="noConversion"/>
  </si>
  <si>
    <t>column返回列序号</t>
    <phoneticPr fontId="3" type="noConversion"/>
  </si>
  <si>
    <t>IFERROR返回公式计算结果为错误时指定的值;否则，它将返回公式的结果。</t>
    <phoneticPr fontId="3" type="noConversion"/>
  </si>
  <si>
    <t>excel</t>
    <phoneticPr fontId="3" type="noConversion"/>
  </si>
  <si>
    <t>VLOOKUP</t>
    <phoneticPr fontId="22" type="noConversion"/>
  </si>
  <si>
    <t>函数定义：</t>
    <phoneticPr fontId="22" type="noConversion"/>
  </si>
  <si>
    <t>按照垂直方向搜索区域</t>
    <phoneticPr fontId="22" type="noConversion"/>
  </si>
  <si>
    <t>官方说明：</t>
    <phoneticPr fontId="22" type="noConversion"/>
  </si>
  <si>
    <t>在表格或数值数组的首列查找指定的数值,并由此返回表格或数组当前行中指定列处的数值.当比较值位于数据表首列时,可以使用函数VLOOKUP代替函数HLOOKUP.</t>
    <phoneticPr fontId="22" type="noConversion"/>
  </si>
  <si>
    <t>解赋大白话：</t>
    <phoneticPr fontId="22" type="noConversion"/>
  </si>
  <si>
    <t>指定条件在指定区域直方向查找</t>
    <phoneticPr fontId="22" type="noConversion"/>
  </si>
  <si>
    <t>使用格式：</t>
    <phoneticPr fontId="22" type="noConversion"/>
  </si>
  <si>
    <t>VLOOKUP(lookup_value,table_array,col_index_num,range_lookup)</t>
    <phoneticPr fontId="22" type="noConversion"/>
  </si>
  <si>
    <t>解赋白话格式：</t>
    <phoneticPr fontId="22" type="noConversion"/>
  </si>
  <si>
    <t>VLOOKUP(要查找的内容,搜索的区域,从查找区域首列开始到要找的内容的列数,指定是近似匹配还是精确匹配查找方式)</t>
    <phoneticPr fontId="22" type="noConversion"/>
  </si>
  <si>
    <t>参数定义：</t>
    <phoneticPr fontId="22" type="noConversion"/>
  </si>
  <si>
    <t>Lookup_value</t>
    <phoneticPr fontId="22" type="noConversion"/>
  </si>
  <si>
    <t>为需要在数组第一列中查找的数值.Lookup_value可以为数值、引用或文本字符串.</t>
    <phoneticPr fontId="22" type="noConversion"/>
  </si>
  <si>
    <t>Table_array</t>
    <phoneticPr fontId="22" type="noConversion"/>
  </si>
  <si>
    <t>为需要在其中查找数据的数据表.可以使用对区域或区域名称的引用,例如数据库或列表.</t>
    <phoneticPr fontId="22" type="noConversion"/>
  </si>
  <si>
    <t>Col_index_num</t>
    <phoneticPr fontId="22" type="noConversion"/>
  </si>
  <si>
    <t>为table_array中待返回的匹配值的列序号.Col_index_num为1时,返回table_array第一列中的数值；col_index_num为2,返回table_array第二列中的数值,以此类推.如果col_index_num小于1,函数VLOOKUP返回错误值值#VALUE!；如果col_index_num大于table_array的列数,函数VLOOKUP返回错误值#REF!.</t>
    <phoneticPr fontId="22" type="noConversion"/>
  </si>
  <si>
    <t>Range_lookup</t>
    <phoneticPr fontId="22" type="noConversion"/>
  </si>
  <si>
    <t>为一逻辑值,指明函数VLOOKUP返回时是精确匹配还是近似匹配.如果为TRUE或省略,则返回近似匹配值.也就是说.如果找不到精确匹配值,则返回小于lookup_value的最大数值；如果range_value为FALSE,函数VLOOKUP将返回精确匹配值.如果找不到,则返回错误值#N/A.</t>
    <phoneticPr fontId="22" type="noConversion"/>
  </si>
  <si>
    <t>要点：</t>
    <phoneticPr fontId="22" type="noConversion"/>
  </si>
  <si>
    <t>如果range_lookup为TRUE,则table_array的第一列中的数值必须按升序排列：…、-2、-1、0、1、2、…、-Z、FALSE、TRUE；否则,函数VLOOKUP不能返回正确的数值.如果range_lookup为FALSE,table_array不必进行排序.</t>
    <phoneticPr fontId="22" type="noConversion"/>
  </si>
  <si>
    <t>注意事项：</t>
    <phoneticPr fontId="22" type="noConversion"/>
  </si>
  <si>
    <t>1.Table_array的第一列中的数值可以为文本、数字或逻辑值.
2.文本不区分大小写.
3.如果函数VLOOKUP找不到lookup_value,且range_lookup为TRUE,则使用小于等于lookup_value的最大值.
4.如果lookup_value小于table_array第一列中的最小数值,函数VLOOKUP返回错误值#N/A.
5.如果函数VLOOKUP找不到lookup_value且range_lookup为FALSE,函数VLOOKUP返回错误值#N/A.
6.若有多个符合条件的情况:vlookup返回的是第一个满足条件的值,lookup返回的是最后一个满足条件的值.</t>
    <phoneticPr fontId="22" type="noConversion"/>
  </si>
  <si>
    <t>＞＞＞＞＞　函数应用实例　＜＜＜＜＜</t>
    <phoneticPr fontId="22" type="noConversion"/>
  </si>
  <si>
    <r>
      <t>精确查找是vlookup最基本也是最常用的功能,对于数据量大的查找,其速度比菜单中的查找还快.</t>
    </r>
    <r>
      <rPr>
        <sz val="10"/>
        <color indexed="10"/>
        <rFont val="宋体"/>
        <family val="3"/>
        <charset val="134"/>
      </rPr>
      <t>设置vlookup第四个参数为false或0,即为精确查找</t>
    </r>
    <r>
      <rPr>
        <sz val="10"/>
        <rFont val="宋体"/>
        <family val="3"/>
        <charset val="134"/>
      </rPr>
      <t>.</t>
    </r>
    <phoneticPr fontId="22" type="noConversion"/>
  </si>
  <si>
    <t>精确查找适用于文本,也适用于数值；但对数值查找时须注意格式一致,否则会出错.</t>
    <phoneticPr fontId="22" type="noConversion"/>
  </si>
  <si>
    <t>注:因为"0"输入速度快,不易输错,本函数宝典里的此类公式精确搜索都是以"0"代替"false".</t>
    <phoneticPr fontId="22" type="noConversion"/>
  </si>
  <si>
    <t>例1</t>
    <phoneticPr fontId="22" type="noConversion"/>
  </si>
  <si>
    <t>经典用法</t>
    <phoneticPr fontId="22" type="noConversion"/>
  </si>
  <si>
    <t>每男每女家居生活馆 销售报表</t>
    <phoneticPr fontId="22" type="noConversion"/>
  </si>
  <si>
    <t>查找左表单价</t>
    <phoneticPr fontId="22" type="noConversion"/>
  </si>
  <si>
    <t>品名</t>
    <phoneticPr fontId="22" type="noConversion"/>
  </si>
  <si>
    <t>件</t>
    <phoneticPr fontId="22" type="noConversion"/>
  </si>
  <si>
    <t>单价</t>
    <phoneticPr fontId="22" type="noConversion"/>
  </si>
  <si>
    <t>营业额</t>
  </si>
  <si>
    <t>文胸G66</t>
    <phoneticPr fontId="22" type="noConversion"/>
  </si>
  <si>
    <t>文胸C598</t>
    <phoneticPr fontId="22" type="noConversion"/>
  </si>
  <si>
    <t>公式显示</t>
  </si>
  <si>
    <t>内裤F125</t>
    <phoneticPr fontId="22" type="noConversion"/>
  </si>
  <si>
    <t>=VLOOKUP(H26,B26:D34,3,0)</t>
    <phoneticPr fontId="22" type="noConversion"/>
  </si>
  <si>
    <t>文胸G136</t>
    <phoneticPr fontId="22" type="noConversion"/>
  </si>
  <si>
    <t>公式解释:</t>
    <phoneticPr fontId="22" type="noConversion"/>
  </si>
  <si>
    <t>H26:指定的条件</t>
    <phoneticPr fontId="22" type="noConversion"/>
  </si>
  <si>
    <t>家居服A349</t>
    <phoneticPr fontId="22" type="noConversion"/>
  </si>
  <si>
    <t>B26:D34:包含品名与单价的区域</t>
    <phoneticPr fontId="22" type="noConversion"/>
  </si>
  <si>
    <t>文胸G137</t>
    <phoneticPr fontId="22" type="noConversion"/>
  </si>
  <si>
    <t>3:在向右数第3列</t>
    <phoneticPr fontId="22" type="noConversion"/>
  </si>
  <si>
    <t>内裤F186</t>
    <phoneticPr fontId="22" type="noConversion"/>
  </si>
  <si>
    <t>0:精确查找</t>
    <phoneticPr fontId="22" type="noConversion"/>
  </si>
  <si>
    <t>家居服B396</t>
    <phoneticPr fontId="22" type="noConversion"/>
  </si>
  <si>
    <t>家居裙A87</t>
    <phoneticPr fontId="22" type="noConversion"/>
  </si>
  <si>
    <t>例2</t>
    <phoneticPr fontId="22" type="noConversion"/>
  </si>
  <si>
    <t>反向查找</t>
    <phoneticPr fontId="22" type="noConversion"/>
  </si>
  <si>
    <t>上表为例,以单价查找销售件数</t>
    <phoneticPr fontId="22" type="noConversion"/>
  </si>
  <si>
    <t>件数</t>
    <phoneticPr fontId="22" type="noConversion"/>
  </si>
  <si>
    <t>=VLOOKUP(C42,IF({1,0},D26:D36,C26:C36),2,0)</t>
    <phoneticPr fontId="22" type="noConversion"/>
  </si>
  <si>
    <t>姓名</t>
    <phoneticPr fontId="4" type="noConversion"/>
  </si>
  <si>
    <t>芳</t>
    <phoneticPr fontId="3" type="noConversion"/>
  </si>
  <si>
    <t>孙</t>
    <phoneticPr fontId="3" type="noConversion"/>
  </si>
  <si>
    <t>金土鹏</t>
    <phoneticPr fontId="3" type="noConversion"/>
  </si>
  <si>
    <t>公司名称</t>
  </si>
  <si>
    <t>高上补习班</t>
  </si>
  <si>
    <t>温州</t>
  </si>
  <si>
    <t>学仁贸易</t>
  </si>
  <si>
    <t>郑建杰</t>
  </si>
  <si>
    <t>刘英玫</t>
  </si>
  <si>
    <t>留学服务中心</t>
  </si>
  <si>
    <t>池春建设</t>
  </si>
  <si>
    <t>销售额</t>
    <phoneticPr fontId="4" type="noConversion"/>
  </si>
  <si>
    <t>正太实业</t>
    <phoneticPr fontId="3" type="noConversion"/>
  </si>
  <si>
    <t>孙林</t>
    <phoneticPr fontId="3" type="noConversion"/>
  </si>
  <si>
    <t>就业广兑</t>
    <phoneticPr fontId="3" type="noConversion"/>
  </si>
  <si>
    <t>刘英玫</t>
    <phoneticPr fontId="3" type="noConversion"/>
  </si>
  <si>
    <t>留学服务中心</t>
    <phoneticPr fontId="3" type="noConversion"/>
  </si>
  <si>
    <t>金士鹏</t>
    <phoneticPr fontId="3" type="noConversion"/>
  </si>
  <si>
    <t>池春建设</t>
    <phoneticPr fontId="3" type="noConversion"/>
  </si>
  <si>
    <t>李芳</t>
    <phoneticPr fontId="3" type="noConversion"/>
  </si>
  <si>
    <t>康毅系统</t>
    <phoneticPr fontId="3" type="noConversion"/>
  </si>
  <si>
    <t>赵军</t>
    <phoneticPr fontId="3" type="noConversion"/>
  </si>
  <si>
    <t>师大贸易</t>
    <phoneticPr fontId="3" type="noConversion"/>
  </si>
  <si>
    <t>张雪眉</t>
    <phoneticPr fontId="3" type="noConversion"/>
  </si>
  <si>
    <t>高上补习班</t>
    <phoneticPr fontId="3" type="noConversion"/>
  </si>
  <si>
    <t>王伟</t>
    <phoneticPr fontId="3" type="noConversion"/>
  </si>
  <si>
    <t>公司</t>
    <phoneticPr fontId="3" type="noConversion"/>
  </si>
  <si>
    <t>公司名称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</si>
</sst>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_ [$¥-804]* #,##0.00_ ;_ [$¥-804]* \-#,##0.00_ ;_ [$¥-804]* &quot;-&quot;??_ ;_ @_ "/>
  </numFmts>
  <fonts count="3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5"/>
      <color theme="3"/>
      <name val="Arial"/>
      <family val="2"/>
      <charset val="134"/>
    </font>
    <font>
      <sz val="11"/>
      <color theme="5"/>
      <name val="宋体"/>
      <family val="3"/>
      <charset val="134"/>
    </font>
    <font>
      <sz val="9"/>
      <name val="Arial"/>
      <family val="2"/>
      <charset val="134"/>
    </font>
    <font>
      <sz val="11"/>
      <color theme="5"/>
      <name val="宋体"/>
      <family val="2"/>
      <charset val="134"/>
    </font>
    <font>
      <sz val="11"/>
      <color theme="5"/>
      <name val="Arial"/>
      <family val="2"/>
    </font>
    <font>
      <sz val="11"/>
      <color theme="1"/>
      <name val="Arial"/>
      <family val="2"/>
    </font>
    <font>
      <sz val="11"/>
      <color theme="1"/>
      <name val="黑体"/>
      <family val="3"/>
      <charset val="134"/>
    </font>
    <font>
      <sz val="11"/>
      <name val="Arial"/>
      <family val="2"/>
    </font>
    <font>
      <sz val="16"/>
      <color theme="5"/>
      <name val="宋体"/>
      <family val="3"/>
      <charset val="134"/>
    </font>
    <font>
      <sz val="16"/>
      <color theme="5"/>
      <name val="宋体"/>
      <family val="2"/>
      <charset val="134"/>
    </font>
    <font>
      <sz val="16"/>
      <color theme="5"/>
      <name val="Arial"/>
      <family val="2"/>
    </font>
    <font>
      <sz val="14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2"/>
      <name val="宋体"/>
      <family val="3"/>
      <charset val="134"/>
    </font>
    <font>
      <sz val="22"/>
      <color indexed="10"/>
      <name val="Arial Black"/>
      <family val="2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u/>
      <sz val="12"/>
      <color indexed="53"/>
      <name val="宋体"/>
      <family val="3"/>
      <charset val="134"/>
    </font>
    <font>
      <sz val="10"/>
      <name val="Arial"/>
      <family val="2"/>
    </font>
    <font>
      <b/>
      <sz val="16"/>
      <color indexed="10"/>
      <name val="宋体"/>
      <family val="3"/>
      <charset val="134"/>
    </font>
    <font>
      <b/>
      <sz val="16"/>
      <color indexed="12"/>
      <name val="宋体"/>
      <family val="3"/>
      <charset val="134"/>
    </font>
    <font>
      <sz val="12"/>
      <color indexed="12"/>
      <name val="宋体"/>
      <family val="3"/>
      <charset val="134"/>
    </font>
    <font>
      <sz val="10"/>
      <name val="宋体"/>
      <family val="3"/>
      <charset val="134"/>
    </font>
    <font>
      <sz val="12"/>
      <color indexed="12"/>
      <name val="Arial"/>
      <family val="2"/>
    </font>
    <font>
      <b/>
      <sz val="12"/>
      <color indexed="12"/>
      <name val="宋体"/>
      <family val="3"/>
      <charset val="134"/>
    </font>
    <font>
      <sz val="10"/>
      <color indexed="10"/>
      <name val="宋体"/>
      <family val="3"/>
      <charset val="134"/>
    </font>
    <font>
      <sz val="14"/>
      <name val="宋体"/>
      <family val="3"/>
      <charset val="134"/>
    </font>
    <font>
      <sz val="10"/>
      <color indexed="12"/>
      <name val="宋体"/>
      <family val="3"/>
      <charset val="134"/>
    </font>
    <font>
      <b/>
      <sz val="11"/>
      <color rgb="FFFFFFFF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04953"/>
        <bgColor rgb="FF000000"/>
      </patternFill>
    </fill>
    <fill>
      <patternFill patternType="solid">
        <fgColor theme="3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/>
      <top style="thin">
        <color theme="4" tint="0.39997558519241921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3"/>
      </bottom>
      <diagonal/>
    </border>
    <border>
      <left/>
      <right style="thin">
        <color indexed="53"/>
      </right>
      <top/>
      <bottom style="thin">
        <color indexed="53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 style="thin">
        <color indexed="53"/>
      </right>
      <top/>
      <bottom/>
      <diagonal/>
    </border>
    <border>
      <left style="thin">
        <color indexed="47"/>
      </left>
      <right/>
      <top/>
      <bottom style="thin">
        <color indexed="53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2" fillId="0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9" fontId="0" fillId="0" borderId="0" xfId="1" applyFont="1" applyAlignment="1"/>
    <xf numFmtId="0" fontId="5" fillId="0" borderId="0" xfId="0" quotePrefix="1" applyFont="1"/>
    <xf numFmtId="0" fontId="0" fillId="0" borderId="0" xfId="0" applyFill="1"/>
    <xf numFmtId="176" fontId="0" fillId="0" borderId="4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2" borderId="8" xfId="0" applyFont="1" applyFill="1" applyBorder="1"/>
    <xf numFmtId="0" fontId="2" fillId="2" borderId="7" xfId="0" applyFont="1" applyFill="1" applyBorder="1" applyAlignment="1">
      <alignment vertical="center"/>
    </xf>
    <xf numFmtId="9" fontId="0" fillId="0" borderId="0" xfId="0" applyNumberFormat="1"/>
    <xf numFmtId="0" fontId="6" fillId="2" borderId="9" xfId="0" applyFont="1" applyFill="1" applyBorder="1"/>
    <xf numFmtId="0" fontId="8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2" fillId="0" borderId="12" xfId="0" applyNumberFormat="1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177" fontId="12" fillId="0" borderId="12" xfId="0" applyNumberFormat="1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177" fontId="14" fillId="0" borderId="12" xfId="0" applyNumberFormat="1" applyFont="1" applyBorder="1" applyAlignment="1">
      <alignment vertical="center"/>
    </xf>
    <xf numFmtId="0" fontId="15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0" fillId="0" borderId="0" xfId="0" applyNumberFormat="1"/>
    <xf numFmtId="0" fontId="19" fillId="0" borderId="0" xfId="0" applyFont="1"/>
    <xf numFmtId="0" fontId="23" fillId="0" borderId="0" xfId="3" applyFont="1"/>
    <xf numFmtId="0" fontId="26" fillId="0" borderId="0" xfId="3" applyFont="1"/>
    <xf numFmtId="0" fontId="20" fillId="0" borderId="0" xfId="3" applyAlignment="1">
      <alignment vertical="center"/>
    </xf>
    <xf numFmtId="0" fontId="30" fillId="0" borderId="0" xfId="3" applyFont="1" applyAlignment="1">
      <alignment vertical="center"/>
    </xf>
    <xf numFmtId="0" fontId="30" fillId="0" borderId="0" xfId="3" applyFont="1" applyAlignment="1">
      <alignment horizontal="center" vertical="center"/>
    </xf>
    <xf numFmtId="0" fontId="30" fillId="0" borderId="18" xfId="3" applyFont="1" applyBorder="1" applyAlignment="1">
      <alignment horizontal="center" vertical="center"/>
    </xf>
    <xf numFmtId="0" fontId="30" fillId="0" borderId="19" xfId="3" applyFont="1" applyBorder="1" applyAlignment="1">
      <alignment horizontal="center" vertical="center"/>
    </xf>
    <xf numFmtId="0" fontId="30" fillId="0" borderId="19" xfId="3" applyFont="1" applyBorder="1" applyAlignment="1">
      <alignment vertical="center"/>
    </xf>
    <xf numFmtId="0" fontId="30" fillId="0" borderId="20" xfId="3" applyFont="1" applyBorder="1" applyAlignment="1">
      <alignment horizontal="center" vertical="center"/>
    </xf>
    <xf numFmtId="0" fontId="30" fillId="0" borderId="18" xfId="3" applyFont="1" applyBorder="1" applyAlignment="1">
      <alignment vertical="center"/>
    </xf>
    <xf numFmtId="0" fontId="30" fillId="0" borderId="20" xfId="3" applyFont="1" applyBorder="1" applyAlignment="1">
      <alignment vertical="center"/>
    </xf>
    <xf numFmtId="0" fontId="30" fillId="0" borderId="15" xfId="3" applyFont="1" applyBorder="1" applyAlignment="1">
      <alignment horizontal="center" vertical="center"/>
    </xf>
    <xf numFmtId="0" fontId="30" fillId="0" borderId="17" xfId="3" applyFont="1" applyBorder="1" applyAlignment="1">
      <alignment vertical="center"/>
    </xf>
    <xf numFmtId="0" fontId="35" fillId="0" borderId="0" xfId="3" applyFont="1" applyAlignment="1">
      <alignment horizontal="center" vertical="center"/>
    </xf>
    <xf numFmtId="0" fontId="30" fillId="0" borderId="21" xfId="3" applyFont="1" applyBorder="1" applyAlignment="1">
      <alignment horizontal="center" vertical="center"/>
    </xf>
    <xf numFmtId="0" fontId="30" fillId="0" borderId="22" xfId="3" applyFont="1" applyBorder="1" applyAlignment="1">
      <alignment vertical="center"/>
    </xf>
    <xf numFmtId="0" fontId="35" fillId="0" borderId="0" xfId="3" quotePrefix="1" applyFont="1" applyAlignment="1">
      <alignment vertical="center"/>
    </xf>
    <xf numFmtId="0" fontId="30" fillId="0" borderId="0" xfId="3" applyFont="1" applyAlignment="1">
      <alignment horizontal="left" vertical="center" indent="1"/>
    </xf>
    <xf numFmtId="0" fontId="30" fillId="0" borderId="21" xfId="3" applyFont="1" applyBorder="1" applyAlignment="1">
      <alignment vertical="center"/>
    </xf>
    <xf numFmtId="0" fontId="30" fillId="0" borderId="23" xfId="3" applyFont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" fontId="0" fillId="0" borderId="4" xfId="0" applyNumberFormat="1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1" fontId="0" fillId="0" borderId="25" xfId="0" applyNumberFormat="1" applyFill="1" applyBorder="1" applyAlignment="1">
      <alignment vertical="center"/>
    </xf>
    <xf numFmtId="0" fontId="0" fillId="4" borderId="0" xfId="0" applyFill="1"/>
    <xf numFmtId="0" fontId="2" fillId="2" borderId="27" xfId="0" applyFont="1" applyFill="1" applyBorder="1" applyAlignment="1">
      <alignment vertical="center"/>
    </xf>
    <xf numFmtId="0" fontId="36" fillId="5" borderId="0" xfId="2" applyFont="1" applyFill="1" applyBorder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24" fillId="0" borderId="0" xfId="4" applyAlignment="1" applyProtection="1">
      <alignment horizontal="center"/>
    </xf>
    <xf numFmtId="0" fontId="25" fillId="0" borderId="0" xfId="4" applyFont="1" applyAlignment="1" applyProtection="1">
      <alignment horizontal="center"/>
    </xf>
    <xf numFmtId="0" fontId="34" fillId="0" borderId="15" xfId="3" applyFont="1" applyBorder="1" applyAlignment="1">
      <alignment horizontal="center" vertical="center"/>
    </xf>
    <xf numFmtId="0" fontId="34" fillId="0" borderId="16" xfId="3" applyFont="1" applyBorder="1" applyAlignment="1">
      <alignment horizontal="center" vertical="center"/>
    </xf>
    <xf numFmtId="0" fontId="34" fillId="0" borderId="17" xfId="3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3" borderId="0" xfId="3" applyFont="1" applyFill="1" applyBorder="1" applyAlignment="1">
      <alignment horizontal="center" vertical="top" shrinkToFit="1"/>
    </xf>
    <xf numFmtId="0" fontId="21" fillId="3" borderId="29" xfId="3" applyFont="1" applyFill="1" applyBorder="1" applyAlignment="1">
      <alignment horizontal="center" vertical="top" shrinkToFit="1"/>
    </xf>
    <xf numFmtId="0" fontId="32" fillId="3" borderId="30" xfId="3" applyFont="1" applyFill="1" applyBorder="1" applyAlignment="1">
      <alignment horizontal="center" vertical="center" shrinkToFit="1"/>
    </xf>
    <xf numFmtId="0" fontId="32" fillId="3" borderId="13" xfId="3" applyFont="1" applyFill="1" applyBorder="1" applyAlignment="1">
      <alignment horizontal="center" vertical="center" shrinkToFit="1"/>
    </xf>
    <xf numFmtId="0" fontId="32" fillId="3" borderId="14" xfId="3" applyFont="1" applyFill="1" applyBorder="1" applyAlignment="1">
      <alignment horizontal="center" vertical="center" shrinkToFit="1"/>
    </xf>
    <xf numFmtId="0" fontId="27" fillId="0" borderId="12" xfId="3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29" fillId="0" borderId="12" xfId="3" applyFont="1" applyBorder="1" applyAlignment="1">
      <alignment horizontal="center" vertical="center" shrinkToFit="1"/>
    </xf>
    <xf numFmtId="0" fontId="30" fillId="0" borderId="12" xfId="3" applyFont="1" applyBorder="1" applyAlignment="1">
      <alignment horizontal="left" vertical="center" wrapText="1"/>
    </xf>
    <xf numFmtId="0" fontId="30" fillId="0" borderId="12" xfId="3" applyFont="1" applyBorder="1" applyAlignment="1">
      <alignment horizontal="left" vertical="center"/>
    </xf>
    <xf numFmtId="0" fontId="26" fillId="0" borderId="12" xfId="3" applyFont="1" applyBorder="1" applyAlignment="1">
      <alignment horizontal="left" vertical="center"/>
    </xf>
    <xf numFmtId="0" fontId="29" fillId="0" borderId="12" xfId="3" applyFont="1" applyBorder="1" applyAlignment="1">
      <alignment horizontal="center" vertical="center" shrinkToFit="1"/>
    </xf>
    <xf numFmtId="0" fontId="26" fillId="0" borderId="12" xfId="3" applyFont="1" applyBorder="1" applyAlignment="1">
      <alignment vertical="center" wrapText="1"/>
    </xf>
    <xf numFmtId="0" fontId="26" fillId="0" borderId="12" xfId="3" applyFont="1" applyBorder="1" applyAlignment="1">
      <alignment horizontal="left" vertical="center" wrapText="1"/>
    </xf>
    <xf numFmtId="0" fontId="30" fillId="0" borderId="12" xfId="3" applyFont="1" applyBorder="1" applyAlignment="1">
      <alignment vertical="center" wrapText="1"/>
    </xf>
    <xf numFmtId="0" fontId="26" fillId="0" borderId="12" xfId="3" applyFont="1" applyBorder="1" applyAlignment="1">
      <alignment horizontal="left" vertical="center" wrapText="1"/>
    </xf>
    <xf numFmtId="0" fontId="31" fillId="0" borderId="12" xfId="3" applyFont="1" applyBorder="1" applyAlignment="1">
      <alignment horizontal="center" vertical="center" shrinkToFit="1"/>
    </xf>
  </cellXfs>
  <cellStyles count="5">
    <cellStyle name="百分比" xfId="1" builtinId="5"/>
    <cellStyle name="标题 1" xfId="2" builtinId="16"/>
    <cellStyle name="常规" xfId="0" builtinId="0"/>
    <cellStyle name="常规 2" xfId="3" xr:uid="{73F9BBEF-62A0-45BF-B832-7029C28C53E0}"/>
    <cellStyle name="超链接" xfId="4" builtinId="8"/>
  </cellStyles>
  <dxfs count="74">
    <dxf>
      <fill>
        <patternFill patternType="none">
          <fgColor indexed="64"/>
          <bgColor auto="1"/>
        </patternFill>
      </fill>
    </dxf>
    <dxf>
      <numFmt numFmtId="176" formatCode="0.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</border>
    </dxf>
    <dxf>
      <fill>
        <patternFill patternType="none">
          <fgColor rgb="FF000000"/>
          <bgColor auto="1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</border>
    </dxf>
    <dxf>
      <fill>
        <patternFill patternType="none">
          <fgColor rgb="FF000000"/>
          <bgColor auto="1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</border>
    </dxf>
    <dxf>
      <fill>
        <patternFill patternType="none">
          <fgColor rgb="FF000000"/>
          <bgColor auto="1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numFmt numFmtId="176" formatCode="0.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numFmt numFmtId="176" formatCode="0.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3" formatCode="0%"/>
    </dxf>
    <dxf>
      <fill>
        <patternFill patternType="none">
          <fgColor indexed="64"/>
          <bgColor auto="1"/>
        </patternFill>
      </fill>
    </dxf>
    <dxf>
      <numFmt numFmtId="176" formatCode="0.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FF6B6B"/>
      <color rgb="FF94A1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10&#22810;&#21015;&#26597;&#25214;(&#26032;)'!A1"/><Relationship Id="rId3" Type="http://schemas.openxmlformats.org/officeDocument/2006/relationships/hyperlink" Target="#'4&#21253;&#21547;&#26597;&#25214;'!A1"/><Relationship Id="rId7" Type="http://schemas.openxmlformats.org/officeDocument/2006/relationships/hyperlink" Target="#'8&#21512;&#24182;&#21333;&#20803;&#26684;&#26597;&#25214;'!A1"/><Relationship Id="rId12" Type="http://schemas.openxmlformats.org/officeDocument/2006/relationships/hyperlink" Target="#'1&#31934;&#30830;&#21305;&#37197;'!A1"/><Relationship Id="rId2" Type="http://schemas.openxmlformats.org/officeDocument/2006/relationships/hyperlink" Target="#'3&#38169;&#35823;&#20540;&#26174;&#31034;&#31354;'!A1"/><Relationship Id="rId1" Type="http://schemas.openxmlformats.org/officeDocument/2006/relationships/hyperlink" Target="#'2&#27169;&#31946;&#21305;&#37197;'!A1"/><Relationship Id="rId6" Type="http://schemas.openxmlformats.org/officeDocument/2006/relationships/hyperlink" Target="#'7&#22810;&#26465;&#20214;&#26597;&#25214;'!A1"/><Relationship Id="rId11" Type="http://schemas.openxmlformats.org/officeDocument/2006/relationships/hyperlink" Target="#'9&#25209;&#37327;&#26597;&#25214;(&#26032;)'!A1"/><Relationship Id="rId5" Type="http://schemas.openxmlformats.org/officeDocument/2006/relationships/hyperlink" Target="#'6&#22810;&#21015;&#26597;&#25214;'!A1"/><Relationship Id="rId10" Type="http://schemas.openxmlformats.org/officeDocument/2006/relationships/hyperlink" Target="#'12&#23494;&#30721;&#20445;&#25252;&#22120;'!A1"/><Relationship Id="rId4" Type="http://schemas.openxmlformats.org/officeDocument/2006/relationships/hyperlink" Target="#'5&#21453;&#21521;&#26597;&#25214;'!A1"/><Relationship Id="rId9" Type="http://schemas.openxmlformats.org/officeDocument/2006/relationships/hyperlink" Target="#'11&#24037;&#36164;&#26465;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8&#21512;&#24182;&#21333;&#20803;&#26684;&#26597;&#25214;'!A1"/><Relationship Id="rId3" Type="http://schemas.openxmlformats.org/officeDocument/2006/relationships/hyperlink" Target="#'3&#38169;&#35823;&#20540;&#26174;&#31034;&#31354;'!A1"/><Relationship Id="rId7" Type="http://schemas.openxmlformats.org/officeDocument/2006/relationships/hyperlink" Target="#'7&#22810;&#26465;&#20214;&#26597;&#25214;'!A1"/><Relationship Id="rId12" Type="http://schemas.openxmlformats.org/officeDocument/2006/relationships/hyperlink" Target="#'9&#25209;&#37327;&#26597;&#25214;(&#26032;)'!A1"/><Relationship Id="rId2" Type="http://schemas.openxmlformats.org/officeDocument/2006/relationships/hyperlink" Target="#'2&#27169;&#31946;&#21305;&#37197;'!A1"/><Relationship Id="rId1" Type="http://schemas.openxmlformats.org/officeDocument/2006/relationships/hyperlink" Target="#'1&#31934;&#30830;&#21305;&#37197;'!A1"/><Relationship Id="rId6" Type="http://schemas.openxmlformats.org/officeDocument/2006/relationships/hyperlink" Target="#'6&#22810;&#21015;&#26597;&#25214;'!A1"/><Relationship Id="rId11" Type="http://schemas.openxmlformats.org/officeDocument/2006/relationships/hyperlink" Target="#'12&#23494;&#30721;&#20445;&#25252;&#22120;'!A1"/><Relationship Id="rId5" Type="http://schemas.openxmlformats.org/officeDocument/2006/relationships/hyperlink" Target="#'5&#21453;&#21521;&#26597;&#25214;'!A1"/><Relationship Id="rId10" Type="http://schemas.openxmlformats.org/officeDocument/2006/relationships/hyperlink" Target="#'11&#24037;&#36164;&#26465;'!A1"/><Relationship Id="rId4" Type="http://schemas.openxmlformats.org/officeDocument/2006/relationships/hyperlink" Target="#'4&#21253;&#21547;&#26597;&#25214;'!A1"/><Relationship Id="rId9" Type="http://schemas.openxmlformats.org/officeDocument/2006/relationships/hyperlink" Target="#'10&#22810;&#21015;&#26597;&#25214;(&#26032;)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285750</xdr:colOff>
      <xdr:row>2</xdr:row>
      <xdr:rowOff>0</xdr:rowOff>
    </xdr:to>
    <xdr:grpSp>
      <xdr:nvGrpSpPr>
        <xdr:cNvPr id="84" name="组合 83">
          <a:extLst>
            <a:ext uri="{FF2B5EF4-FFF2-40B4-BE49-F238E27FC236}">
              <a16:creationId xmlns:a16="http://schemas.microsoft.com/office/drawing/2014/main" id="{3929B0FE-4D4D-4572-A671-72EB627B7FD9}"/>
            </a:ext>
          </a:extLst>
        </xdr:cNvPr>
        <xdr:cNvGrpSpPr/>
      </xdr:nvGrpSpPr>
      <xdr:grpSpPr>
        <a:xfrm>
          <a:off x="0" y="0"/>
          <a:ext cx="11450707" cy="364435"/>
          <a:chOff x="1" y="82550"/>
          <a:chExt cx="13105451" cy="406401"/>
        </a:xfrm>
      </xdr:grpSpPr>
      <xdr:grpSp>
        <xdr:nvGrpSpPr>
          <xdr:cNvPr id="85" name="组 5" descr="&quot;&quot;" title="导航图形">
            <a:extLst>
              <a:ext uri="{FF2B5EF4-FFF2-40B4-BE49-F238E27FC236}">
                <a16:creationId xmlns:a16="http://schemas.microsoft.com/office/drawing/2014/main" id="{87F55E87-BB85-4F87-AA06-4D6DFB31D275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98" name="自选图形 4">
              <a:extLst>
                <a:ext uri="{FF2B5EF4-FFF2-40B4-BE49-F238E27FC236}">
                  <a16:creationId xmlns:a16="http://schemas.microsoft.com/office/drawing/2014/main" id="{93BC7C35-0FEF-49A9-8BE1-D8D867D83D85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99" name="矩形 98">
              <a:extLst>
                <a:ext uri="{FF2B5EF4-FFF2-40B4-BE49-F238E27FC236}">
                  <a16:creationId xmlns:a16="http://schemas.microsoft.com/office/drawing/2014/main" id="{7AFB37EC-16A5-4F8D-B7EF-ECC5767132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00" name="矩形 10">
              <a:extLst>
                <a:ext uri="{FF2B5EF4-FFF2-40B4-BE49-F238E27FC236}">
                  <a16:creationId xmlns:a16="http://schemas.microsoft.com/office/drawing/2014/main" id="{B9CF29C1-D6B2-42F4-9483-1C84E78215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101" name="任意多边形  8">
              <a:extLst>
                <a:ext uri="{FF2B5EF4-FFF2-40B4-BE49-F238E27FC236}">
                  <a16:creationId xmlns:a16="http://schemas.microsoft.com/office/drawing/2014/main" id="{388DB527-78DA-4CFE-9B4F-ED8EED249F6D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2" name="任意多边形  8">
              <a:extLst>
                <a:ext uri="{FF2B5EF4-FFF2-40B4-BE49-F238E27FC236}">
                  <a16:creationId xmlns:a16="http://schemas.microsoft.com/office/drawing/2014/main" id="{7A8BBF3F-D286-4CD6-B955-E23E4D9C7853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3" name="任意多边形  8">
              <a:extLst>
                <a:ext uri="{FF2B5EF4-FFF2-40B4-BE49-F238E27FC236}">
                  <a16:creationId xmlns:a16="http://schemas.microsoft.com/office/drawing/2014/main" id="{8038C6B2-875B-44B0-AC2C-5BAAE2F68170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4" name="任意多边形  8">
              <a:extLst>
                <a:ext uri="{FF2B5EF4-FFF2-40B4-BE49-F238E27FC236}">
                  <a16:creationId xmlns:a16="http://schemas.microsoft.com/office/drawing/2014/main" id="{D2913835-6A4B-4207-A6B3-65142926142B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5" name="任意多边形  8">
              <a:extLst>
                <a:ext uri="{FF2B5EF4-FFF2-40B4-BE49-F238E27FC236}">
                  <a16:creationId xmlns:a16="http://schemas.microsoft.com/office/drawing/2014/main" id="{16AF7A61-0F0C-4315-80A5-AEE3D0F0AB47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6" name="任意多边形  8">
              <a:extLst>
                <a:ext uri="{FF2B5EF4-FFF2-40B4-BE49-F238E27FC236}">
                  <a16:creationId xmlns:a16="http://schemas.microsoft.com/office/drawing/2014/main" id="{AF730221-77E8-4E1B-8514-7A1369530E15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7" name="任意多边形  8">
              <a:extLst>
                <a:ext uri="{FF2B5EF4-FFF2-40B4-BE49-F238E27FC236}">
                  <a16:creationId xmlns:a16="http://schemas.microsoft.com/office/drawing/2014/main" id="{7CE75113-D032-47EB-867A-D4C65C15CECC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8" name="任意多边形  8">
              <a:extLst>
                <a:ext uri="{FF2B5EF4-FFF2-40B4-BE49-F238E27FC236}">
                  <a16:creationId xmlns:a16="http://schemas.microsoft.com/office/drawing/2014/main" id="{E8BF8A61-52B4-404B-B415-3A4D2E7DA8F6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9" name="任意多边形  8">
              <a:extLst>
                <a:ext uri="{FF2B5EF4-FFF2-40B4-BE49-F238E27FC236}">
                  <a16:creationId xmlns:a16="http://schemas.microsoft.com/office/drawing/2014/main" id="{884D15AF-085D-4523-845A-245DF3C5FF49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10" name="任意多边形  8">
              <a:extLst>
                <a:ext uri="{FF2B5EF4-FFF2-40B4-BE49-F238E27FC236}">
                  <a16:creationId xmlns:a16="http://schemas.microsoft.com/office/drawing/2014/main" id="{BF058CD1-3FA0-4262-B59F-1C0378E92A1E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11" name="任意多边形  8">
              <a:extLst>
                <a:ext uri="{FF2B5EF4-FFF2-40B4-BE49-F238E27FC236}">
                  <a16:creationId xmlns:a16="http://schemas.microsoft.com/office/drawing/2014/main" id="{DBEB5848-233D-4D5F-AE8F-C780F7831B08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12" name="任意多边形  8">
              <a:extLst>
                <a:ext uri="{FF2B5EF4-FFF2-40B4-BE49-F238E27FC236}">
                  <a16:creationId xmlns:a16="http://schemas.microsoft.com/office/drawing/2014/main" id="{52985E6F-D691-49B8-9AB2-701C25725323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87" name="数据输入" descr="导航按钮" title="数据输入">
            <a:hlinkClick xmlns:r="http://schemas.openxmlformats.org/officeDocument/2006/relationships" r:id="rId1" tooltip="单击查看“数据输入”工作表"/>
            <a:extLst>
              <a:ext uri="{FF2B5EF4-FFF2-40B4-BE49-F238E27FC236}">
                <a16:creationId xmlns:a16="http://schemas.microsoft.com/office/drawing/2014/main" id="{EEACC61C-C374-4502-920B-B68B92CBD7A8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8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19A8D406-5680-48B3-AF08-C1482A48D75F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9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DFA9A576-D098-42A3-A4D3-423CE1D332EF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0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57F70BAF-5F05-45ED-98F3-0CDFDAB3CFF2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1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10067650-5A9F-442D-80DA-EABFBFCA5709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2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410C47FD-28B6-4E69-8F2A-D4CABA1121A4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3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A79C4F0B-C76F-43B6-BD35-64AEEED935D1}"/>
              </a:ext>
            </a:extLst>
          </xdr:cNvPr>
          <xdr:cNvSpPr/>
        </xdr:nvSpPr>
        <xdr:spPr>
          <a:xfrm>
            <a:off x="6472000" y="178579"/>
            <a:ext cx="1145067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4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41117CD0-B032-466E-BFBD-CF925D81AE27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5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08864369-EECF-4695-B372-733CBC75524B}"/>
              </a:ext>
            </a:extLst>
          </xdr:cNvPr>
          <xdr:cNvSpPr/>
        </xdr:nvSpPr>
        <xdr:spPr>
          <a:xfrm>
            <a:off x="9442446" y="125095"/>
            <a:ext cx="95398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6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6D7A0D27-06DA-4467-9DE2-4EE25A1E4D6A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7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4735E4DF-DC39-405F-B744-970415C4A8AA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  <xdr:twoCellAnchor>
    <xdr:from>
      <xdr:col>0</xdr:col>
      <xdr:colOff>88348</xdr:colOff>
      <xdr:row>0</xdr:row>
      <xdr:rowOff>83376</xdr:rowOff>
    </xdr:from>
    <xdr:to>
      <xdr:col>1</xdr:col>
      <xdr:colOff>44285</xdr:colOff>
      <xdr:row>1</xdr:row>
      <xdr:rowOff>149085</xdr:rowOff>
    </xdr:to>
    <xdr:sp macro="" textlink="">
      <xdr:nvSpPr>
        <xdr:cNvPr id="113" name="数据输入" descr="导航按钮" title="数据输入">
          <a:hlinkClick xmlns:r="http://schemas.openxmlformats.org/officeDocument/2006/relationships" r:id="rId12" tooltip="单击查看“数据输入”工作表"/>
          <a:extLst>
            <a:ext uri="{FF2B5EF4-FFF2-40B4-BE49-F238E27FC236}">
              <a16:creationId xmlns:a16="http://schemas.microsoft.com/office/drawing/2014/main" id="{D6F2188F-414B-48D4-BC66-239267D6C6C5}"/>
            </a:ext>
          </a:extLst>
        </xdr:cNvPr>
        <xdr:cNvSpPr/>
      </xdr:nvSpPr>
      <xdr:spPr>
        <a:xfrm>
          <a:off x="88348" y="83376"/>
          <a:ext cx="679285" cy="236883"/>
        </a:xfrm>
        <a:prstGeom prst="rect">
          <a:avLst/>
        </a:prstGeom>
        <a:noFill/>
        <a:ln w="19050" cap="rnd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精确匹配</a:t>
          </a:r>
          <a:endParaRPr kumimoji="0" lang="zh-CN" altLang="zh-CN" sz="700" b="1" i="0" u="none" strike="noStrike" kern="0" cap="none" spc="0" normalizeH="0" baseline="0" noProof="0">
            <a:ln>
              <a:noFill/>
            </a:ln>
            <a:solidFill>
              <a:srgbClr val="556270">
                <a:lumMod val="60000"/>
                <a:lumOff val="40000"/>
              </a:srgbClr>
            </a:solidFill>
            <a:effectLst/>
            <a:uLnTx/>
            <a:uFillTx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322252</xdr:colOff>
      <xdr:row>1</xdr:row>
      <xdr:rowOff>144517</xdr:rowOff>
    </xdr:to>
    <xdr:grpSp>
      <xdr:nvGrpSpPr>
        <xdr:cNvPr id="74" name="组合 73">
          <a:extLst>
            <a:ext uri="{FF2B5EF4-FFF2-40B4-BE49-F238E27FC236}">
              <a16:creationId xmlns:a16="http://schemas.microsoft.com/office/drawing/2014/main" id="{A8912C0F-1DFA-4AAF-96AF-E7FE834C1BA3}"/>
            </a:ext>
          </a:extLst>
        </xdr:cNvPr>
        <xdr:cNvGrpSpPr/>
      </xdr:nvGrpSpPr>
      <xdr:grpSpPr>
        <a:xfrm>
          <a:off x="0" y="0"/>
          <a:ext cx="9591062" cy="328448"/>
          <a:chOff x="1" y="82550"/>
          <a:chExt cx="13105451" cy="406401"/>
        </a:xfrm>
      </xdr:grpSpPr>
      <xdr:grpSp>
        <xdr:nvGrpSpPr>
          <xdr:cNvPr id="75" name="组 5" descr="&quot;&quot;" title="导航图形">
            <a:extLst>
              <a:ext uri="{FF2B5EF4-FFF2-40B4-BE49-F238E27FC236}">
                <a16:creationId xmlns:a16="http://schemas.microsoft.com/office/drawing/2014/main" id="{7F2224C7-A443-4366-AE29-DCE655D08502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88" name="自选图形 4">
              <a:extLst>
                <a:ext uri="{FF2B5EF4-FFF2-40B4-BE49-F238E27FC236}">
                  <a16:creationId xmlns:a16="http://schemas.microsoft.com/office/drawing/2014/main" id="{5193358B-C682-42ED-AB08-5CCB8B4B8347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89" name="矩形 88">
              <a:extLst>
                <a:ext uri="{FF2B5EF4-FFF2-40B4-BE49-F238E27FC236}">
                  <a16:creationId xmlns:a16="http://schemas.microsoft.com/office/drawing/2014/main" id="{6DB78AA2-9D18-4C39-B109-81D04505FC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90" name="矩形 10">
              <a:extLst>
                <a:ext uri="{FF2B5EF4-FFF2-40B4-BE49-F238E27FC236}">
                  <a16:creationId xmlns:a16="http://schemas.microsoft.com/office/drawing/2014/main" id="{28867E35-86BC-4DAF-864F-6F4D78A558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91" name="任意多边形  8">
              <a:extLst>
                <a:ext uri="{FF2B5EF4-FFF2-40B4-BE49-F238E27FC236}">
                  <a16:creationId xmlns:a16="http://schemas.microsoft.com/office/drawing/2014/main" id="{F5D22B88-EFC9-449C-B1F8-DCFD1117C626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92" name="任意多边形  8">
              <a:extLst>
                <a:ext uri="{FF2B5EF4-FFF2-40B4-BE49-F238E27FC236}">
                  <a16:creationId xmlns:a16="http://schemas.microsoft.com/office/drawing/2014/main" id="{7EBA87B6-6322-47A4-BB2A-885F339C6CEF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93" name="任意多边形  8">
              <a:extLst>
                <a:ext uri="{FF2B5EF4-FFF2-40B4-BE49-F238E27FC236}">
                  <a16:creationId xmlns:a16="http://schemas.microsoft.com/office/drawing/2014/main" id="{A0C6B6A2-6E1C-4D2C-A6B6-3082AB02E035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94" name="任意多边形  8">
              <a:extLst>
                <a:ext uri="{FF2B5EF4-FFF2-40B4-BE49-F238E27FC236}">
                  <a16:creationId xmlns:a16="http://schemas.microsoft.com/office/drawing/2014/main" id="{944EF984-534D-4D8D-9325-6F6347282D62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95" name="任意多边形  8">
              <a:extLst>
                <a:ext uri="{FF2B5EF4-FFF2-40B4-BE49-F238E27FC236}">
                  <a16:creationId xmlns:a16="http://schemas.microsoft.com/office/drawing/2014/main" id="{7EC36AE5-00A4-40A6-86EE-39FFE763BA39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96" name="任意多边形  8">
              <a:extLst>
                <a:ext uri="{FF2B5EF4-FFF2-40B4-BE49-F238E27FC236}">
                  <a16:creationId xmlns:a16="http://schemas.microsoft.com/office/drawing/2014/main" id="{5AB13CF7-7181-4723-B7B4-DB47F1AC3A3A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97" name="任意多边形  8">
              <a:extLst>
                <a:ext uri="{FF2B5EF4-FFF2-40B4-BE49-F238E27FC236}">
                  <a16:creationId xmlns:a16="http://schemas.microsoft.com/office/drawing/2014/main" id="{E2A177BA-F2AB-4548-904C-3E8382846315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98" name="任意多边形  8">
              <a:extLst>
                <a:ext uri="{FF2B5EF4-FFF2-40B4-BE49-F238E27FC236}">
                  <a16:creationId xmlns:a16="http://schemas.microsoft.com/office/drawing/2014/main" id="{5854A5B0-3624-4B6D-8FD8-C6C102371D04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99" name="任意多边形  8">
              <a:extLst>
                <a:ext uri="{FF2B5EF4-FFF2-40B4-BE49-F238E27FC236}">
                  <a16:creationId xmlns:a16="http://schemas.microsoft.com/office/drawing/2014/main" id="{2E56561C-1EAB-436F-8318-A8432AAB273E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0" name="任意多边形  8">
              <a:extLst>
                <a:ext uri="{FF2B5EF4-FFF2-40B4-BE49-F238E27FC236}">
                  <a16:creationId xmlns:a16="http://schemas.microsoft.com/office/drawing/2014/main" id="{6BFB198F-EA31-40F2-B02A-CF6AFC351B64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1" name="任意多边形  8">
              <a:extLst>
                <a:ext uri="{FF2B5EF4-FFF2-40B4-BE49-F238E27FC236}">
                  <a16:creationId xmlns:a16="http://schemas.microsoft.com/office/drawing/2014/main" id="{8FDF5540-04B5-4506-AE97-206604B7A8C0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102" name="任意多边形  8">
              <a:extLst>
                <a:ext uri="{FF2B5EF4-FFF2-40B4-BE49-F238E27FC236}">
                  <a16:creationId xmlns:a16="http://schemas.microsoft.com/office/drawing/2014/main" id="{155BEB2B-D6F6-49D8-A915-8B9FF2BC7AAD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76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CB354FD-0417-444D-AEE9-7E1ABFE7BB40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7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9B92DE9D-1ECC-4068-9B2B-96D6CA35B85E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8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A059153F-E099-4BC3-8D7D-125C5C9D3258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9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CBD94D53-9D84-438E-850F-2217F5BEBFB0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0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4F355218-BD48-4293-8816-3F2093EB12A3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1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79232AA1-C137-43FD-B924-74F2B5D8F0E9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2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09167322-5B2F-4741-9384-5A0A562268A2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3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FF8AD3B0-2B9F-4AD0-9154-B2118ABD3331}"/>
              </a:ext>
            </a:extLst>
          </xdr:cNvPr>
          <xdr:cNvSpPr/>
        </xdr:nvSpPr>
        <xdr:spPr>
          <a:xfrm>
            <a:off x="6472000" y="178579"/>
            <a:ext cx="1145067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4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882D51A5-C0F7-4A14-B172-0D8A0E9BF943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5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C5C47805-423A-4FE0-9045-BDB49BDE4EAC}"/>
              </a:ext>
            </a:extLst>
          </xdr:cNvPr>
          <xdr:cNvSpPr/>
        </xdr:nvSpPr>
        <xdr:spPr>
          <a:xfrm>
            <a:off x="9442446" y="125095"/>
            <a:ext cx="95398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6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F8217978-472E-44C4-AFD7-24FBBC6D96D5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7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F96258BA-2E84-4DAA-A8A4-06133BEC3907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55114</xdr:colOff>
      <xdr:row>1</xdr:row>
      <xdr:rowOff>144517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F1278D00-378B-4B78-A90E-B49F2B8B4A1B}"/>
            </a:ext>
          </a:extLst>
        </xdr:cNvPr>
        <xdr:cNvGrpSpPr/>
      </xdr:nvGrpSpPr>
      <xdr:grpSpPr>
        <a:xfrm>
          <a:off x="0" y="0"/>
          <a:ext cx="9619528" cy="328448"/>
          <a:chOff x="1" y="82550"/>
          <a:chExt cx="13105451" cy="406401"/>
        </a:xfrm>
      </xdr:grpSpPr>
      <xdr:grpSp>
        <xdr:nvGrpSpPr>
          <xdr:cNvPr id="3" name="组 5" descr="&quot;&quot;" title="导航图形">
            <a:extLst>
              <a:ext uri="{FF2B5EF4-FFF2-40B4-BE49-F238E27FC236}">
                <a16:creationId xmlns:a16="http://schemas.microsoft.com/office/drawing/2014/main" id="{57BA0C78-2F38-4EA0-BF5E-18BA0F78C69C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16" name="自选图形 4">
              <a:extLst>
                <a:ext uri="{FF2B5EF4-FFF2-40B4-BE49-F238E27FC236}">
                  <a16:creationId xmlns:a16="http://schemas.microsoft.com/office/drawing/2014/main" id="{E0990D3F-9443-47BF-B6E9-F7321ED8F905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AAF48DE6-A72A-4247-8374-66906D1663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" name="矩形 10">
              <a:extLst>
                <a:ext uri="{FF2B5EF4-FFF2-40B4-BE49-F238E27FC236}">
                  <a16:creationId xmlns:a16="http://schemas.microsoft.com/office/drawing/2014/main" id="{3C690110-2909-498E-8B83-DE47D7AE8E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19" name="任意多边形  8">
              <a:extLst>
                <a:ext uri="{FF2B5EF4-FFF2-40B4-BE49-F238E27FC236}">
                  <a16:creationId xmlns:a16="http://schemas.microsoft.com/office/drawing/2014/main" id="{7C3B8C1B-B9E7-428A-BAC1-B8E4154A93A7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0" name="任意多边形  8">
              <a:extLst>
                <a:ext uri="{FF2B5EF4-FFF2-40B4-BE49-F238E27FC236}">
                  <a16:creationId xmlns:a16="http://schemas.microsoft.com/office/drawing/2014/main" id="{23D9AE0D-B731-4FE5-A7A3-CA49F01E6A0F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1" name="任意多边形  8">
              <a:extLst>
                <a:ext uri="{FF2B5EF4-FFF2-40B4-BE49-F238E27FC236}">
                  <a16:creationId xmlns:a16="http://schemas.microsoft.com/office/drawing/2014/main" id="{F367E127-53B0-4BAD-B915-767279ED3EB6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2" name="任意多边形  8">
              <a:extLst>
                <a:ext uri="{FF2B5EF4-FFF2-40B4-BE49-F238E27FC236}">
                  <a16:creationId xmlns:a16="http://schemas.microsoft.com/office/drawing/2014/main" id="{A60E646F-C33D-4BEC-8E1B-083892ABC71A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3" name="任意多边形  8">
              <a:extLst>
                <a:ext uri="{FF2B5EF4-FFF2-40B4-BE49-F238E27FC236}">
                  <a16:creationId xmlns:a16="http://schemas.microsoft.com/office/drawing/2014/main" id="{386F6E48-4C96-4B58-9835-1AA63AC2638C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4" name="任意多边形  8">
              <a:extLst>
                <a:ext uri="{FF2B5EF4-FFF2-40B4-BE49-F238E27FC236}">
                  <a16:creationId xmlns:a16="http://schemas.microsoft.com/office/drawing/2014/main" id="{239243B5-00DE-48AD-8BCE-0D10EA658B96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5" name="任意多边形  8">
              <a:extLst>
                <a:ext uri="{FF2B5EF4-FFF2-40B4-BE49-F238E27FC236}">
                  <a16:creationId xmlns:a16="http://schemas.microsoft.com/office/drawing/2014/main" id="{398BF6C6-CDEC-49CD-AF3E-4EA452C81BFD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6" name="任意多边形  8">
              <a:extLst>
                <a:ext uri="{FF2B5EF4-FFF2-40B4-BE49-F238E27FC236}">
                  <a16:creationId xmlns:a16="http://schemas.microsoft.com/office/drawing/2014/main" id="{7E10454B-74A5-4BC6-893B-D17EDA7DBEEA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7" name="任意多边形  8">
              <a:extLst>
                <a:ext uri="{FF2B5EF4-FFF2-40B4-BE49-F238E27FC236}">
                  <a16:creationId xmlns:a16="http://schemas.microsoft.com/office/drawing/2014/main" id="{AE62A9E3-F543-4628-ACC1-925A5F9048D2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8" name="任意多边形  8">
              <a:extLst>
                <a:ext uri="{FF2B5EF4-FFF2-40B4-BE49-F238E27FC236}">
                  <a16:creationId xmlns:a16="http://schemas.microsoft.com/office/drawing/2014/main" id="{359103A7-C22A-4058-BB27-2A67C46CDFB0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9" name="任意多边形  8">
              <a:extLst>
                <a:ext uri="{FF2B5EF4-FFF2-40B4-BE49-F238E27FC236}">
                  <a16:creationId xmlns:a16="http://schemas.microsoft.com/office/drawing/2014/main" id="{A9F61A65-C84F-4C4C-9D8C-9FA27BE48E29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0" name="任意多边形  8">
              <a:extLst>
                <a:ext uri="{FF2B5EF4-FFF2-40B4-BE49-F238E27FC236}">
                  <a16:creationId xmlns:a16="http://schemas.microsoft.com/office/drawing/2014/main" id="{4D71F664-772E-4D5A-BAC9-44750AB334CE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4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730F557E-0F39-467E-9AB9-B2324976562C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5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8EE3C62C-D3E5-4F48-9044-3CD359FC485D}"/>
              </a:ext>
            </a:extLst>
          </xdr:cNvPr>
          <xdr:cNvSpPr/>
        </xdr:nvSpPr>
        <xdr:spPr>
          <a:xfrm>
            <a:off x="1030053" y="125095"/>
            <a:ext cx="83107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</a:t>
            </a: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DF298BA5-FE69-4639-B144-AF0047A73F2B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9168690D-A1D5-42DD-B548-9443EB0CB5FC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EAB424B5-864F-46BB-B20A-5D410068027B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4290FA2E-138B-483C-9149-EE5EBBF0240E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C33A1771-044B-44A3-ABBD-668FA38D1EB8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0A522FBD-870D-4353-8274-6B7AE2B3F9E1}"/>
              </a:ext>
            </a:extLst>
          </xdr:cNvPr>
          <xdr:cNvSpPr/>
        </xdr:nvSpPr>
        <xdr:spPr>
          <a:xfrm>
            <a:off x="6472000" y="178579"/>
            <a:ext cx="1175880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2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9EE12D88-B690-470C-BEA1-A31D6F0D0F91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4BE26C62-1B80-4ADF-90A2-BAB1A947FA9E}"/>
              </a:ext>
            </a:extLst>
          </xdr:cNvPr>
          <xdr:cNvSpPr/>
        </xdr:nvSpPr>
        <xdr:spPr>
          <a:xfrm>
            <a:off x="9442446" y="125095"/>
            <a:ext cx="929335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17E48CF2-84DA-46D6-B560-70C8FEB4D923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5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FC40CC3C-4EC3-4C3F-8CE6-F989329B66A7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55114</xdr:colOff>
      <xdr:row>1</xdr:row>
      <xdr:rowOff>144517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9279FA89-91A0-49B4-B103-F666B745A8CE}"/>
            </a:ext>
          </a:extLst>
        </xdr:cNvPr>
        <xdr:cNvGrpSpPr/>
      </xdr:nvGrpSpPr>
      <xdr:grpSpPr>
        <a:xfrm>
          <a:off x="0" y="0"/>
          <a:ext cx="9619528" cy="328448"/>
          <a:chOff x="1" y="82550"/>
          <a:chExt cx="13105451" cy="406401"/>
        </a:xfrm>
      </xdr:grpSpPr>
      <xdr:grpSp>
        <xdr:nvGrpSpPr>
          <xdr:cNvPr id="3" name="组 5" descr="&quot;&quot;" title="导航图形">
            <a:extLst>
              <a:ext uri="{FF2B5EF4-FFF2-40B4-BE49-F238E27FC236}">
                <a16:creationId xmlns:a16="http://schemas.microsoft.com/office/drawing/2014/main" id="{735C0DFC-C214-41B8-B530-2069F8F1D51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16" name="自选图形 4">
              <a:extLst>
                <a:ext uri="{FF2B5EF4-FFF2-40B4-BE49-F238E27FC236}">
                  <a16:creationId xmlns:a16="http://schemas.microsoft.com/office/drawing/2014/main" id="{8D360971-57A3-4250-ABBA-4FD62709465A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A6D1E1AB-AB10-4555-AF23-0C7FBF669C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" name="矩形 10">
              <a:extLst>
                <a:ext uri="{FF2B5EF4-FFF2-40B4-BE49-F238E27FC236}">
                  <a16:creationId xmlns:a16="http://schemas.microsoft.com/office/drawing/2014/main" id="{053A5E5A-93B8-41F3-B5C9-822FA88867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19" name="任意多边形  8">
              <a:extLst>
                <a:ext uri="{FF2B5EF4-FFF2-40B4-BE49-F238E27FC236}">
                  <a16:creationId xmlns:a16="http://schemas.microsoft.com/office/drawing/2014/main" id="{31D4CA4D-889D-44F0-B87D-85B3946A590B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0" name="任意多边形  8">
              <a:extLst>
                <a:ext uri="{FF2B5EF4-FFF2-40B4-BE49-F238E27FC236}">
                  <a16:creationId xmlns:a16="http://schemas.microsoft.com/office/drawing/2014/main" id="{50CAB291-A884-494B-BDFE-F46F2D6FC827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1" name="任意多边形  8">
              <a:extLst>
                <a:ext uri="{FF2B5EF4-FFF2-40B4-BE49-F238E27FC236}">
                  <a16:creationId xmlns:a16="http://schemas.microsoft.com/office/drawing/2014/main" id="{B06D5D0C-A470-48F0-ABB5-B3F5AE6ACD85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2" name="任意多边形  8">
              <a:extLst>
                <a:ext uri="{FF2B5EF4-FFF2-40B4-BE49-F238E27FC236}">
                  <a16:creationId xmlns:a16="http://schemas.microsoft.com/office/drawing/2014/main" id="{096B90F1-F0C1-4712-A835-80D79A2D1084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3" name="任意多边形  8">
              <a:extLst>
                <a:ext uri="{FF2B5EF4-FFF2-40B4-BE49-F238E27FC236}">
                  <a16:creationId xmlns:a16="http://schemas.microsoft.com/office/drawing/2014/main" id="{7E9CF67B-8B3E-48EF-AFAA-6E9871963EFE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4" name="任意多边形  8">
              <a:extLst>
                <a:ext uri="{FF2B5EF4-FFF2-40B4-BE49-F238E27FC236}">
                  <a16:creationId xmlns:a16="http://schemas.microsoft.com/office/drawing/2014/main" id="{E3470EF7-E785-43DF-94E5-6B09E5E1CB7C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5" name="任意多边形  8">
              <a:extLst>
                <a:ext uri="{FF2B5EF4-FFF2-40B4-BE49-F238E27FC236}">
                  <a16:creationId xmlns:a16="http://schemas.microsoft.com/office/drawing/2014/main" id="{A4D75BAC-414E-490F-9374-F4E836DED426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6" name="任意多边形  8">
              <a:extLst>
                <a:ext uri="{FF2B5EF4-FFF2-40B4-BE49-F238E27FC236}">
                  <a16:creationId xmlns:a16="http://schemas.microsoft.com/office/drawing/2014/main" id="{647226E2-1B4C-4AE0-A264-12C0D4FC5568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7" name="任意多边形  8">
              <a:extLst>
                <a:ext uri="{FF2B5EF4-FFF2-40B4-BE49-F238E27FC236}">
                  <a16:creationId xmlns:a16="http://schemas.microsoft.com/office/drawing/2014/main" id="{864468DC-3691-4360-B2BE-9907F3317847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8" name="任意多边形  8">
              <a:extLst>
                <a:ext uri="{FF2B5EF4-FFF2-40B4-BE49-F238E27FC236}">
                  <a16:creationId xmlns:a16="http://schemas.microsoft.com/office/drawing/2014/main" id="{49A01F6A-2FDA-4D18-985A-7A754301AAD5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9" name="任意多边形  8">
              <a:extLst>
                <a:ext uri="{FF2B5EF4-FFF2-40B4-BE49-F238E27FC236}">
                  <a16:creationId xmlns:a16="http://schemas.microsoft.com/office/drawing/2014/main" id="{8591F6BB-21AC-4E83-AA7A-0064F039C9AD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0" name="任意多边形  8">
              <a:extLst>
                <a:ext uri="{FF2B5EF4-FFF2-40B4-BE49-F238E27FC236}">
                  <a16:creationId xmlns:a16="http://schemas.microsoft.com/office/drawing/2014/main" id="{33A3882B-6F61-4317-B8B0-0A4980487A3C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4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B629C0DA-AF32-41C6-95C3-D0A44E1E3350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5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960922B3-4859-4550-8B13-A3A2A5A80EA5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85A482F2-E724-48C1-B8CD-13F0ECE96A7E}"/>
              </a:ext>
            </a:extLst>
          </xdr:cNvPr>
          <xdr:cNvSpPr/>
        </xdr:nvSpPr>
        <xdr:spPr>
          <a:xfrm>
            <a:off x="1799713" y="173651"/>
            <a:ext cx="1121394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E18ECE7E-5B73-4FBA-A2D6-668784786D9C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2BC719BD-85FE-4687-A037-49488CA03FEF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83B30445-54A7-46DD-A75F-4A094F274417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C4BD06F3-D647-448D-9929-B931AB74871B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E5BDB1AF-3460-412B-A7CD-4234EC25FED0}"/>
              </a:ext>
            </a:extLst>
          </xdr:cNvPr>
          <xdr:cNvSpPr/>
        </xdr:nvSpPr>
        <xdr:spPr>
          <a:xfrm>
            <a:off x="6472000" y="178579"/>
            <a:ext cx="1157392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2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CDFDAFA0-C578-457C-9C48-989E5630802B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AADCEB7D-3EDC-4873-8BFA-6123A87334D7}"/>
              </a:ext>
            </a:extLst>
          </xdr:cNvPr>
          <xdr:cNvSpPr/>
        </xdr:nvSpPr>
        <xdr:spPr>
          <a:xfrm>
            <a:off x="9442446" y="125095"/>
            <a:ext cx="898523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CD2D17B0-7BF4-40BB-B013-5D85596B71BC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5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88771431-2A81-464E-B7CE-A076C4C49958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55114</xdr:colOff>
      <xdr:row>1</xdr:row>
      <xdr:rowOff>144517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23FDE203-BF6A-430F-9F93-AC68696372AC}"/>
            </a:ext>
          </a:extLst>
        </xdr:cNvPr>
        <xdr:cNvGrpSpPr/>
      </xdr:nvGrpSpPr>
      <xdr:grpSpPr>
        <a:xfrm>
          <a:off x="0" y="0"/>
          <a:ext cx="9619528" cy="328448"/>
          <a:chOff x="1" y="82550"/>
          <a:chExt cx="13105451" cy="406401"/>
        </a:xfrm>
      </xdr:grpSpPr>
      <xdr:grpSp>
        <xdr:nvGrpSpPr>
          <xdr:cNvPr id="3" name="组 5" descr="&quot;&quot;" title="导航图形">
            <a:extLst>
              <a:ext uri="{FF2B5EF4-FFF2-40B4-BE49-F238E27FC236}">
                <a16:creationId xmlns:a16="http://schemas.microsoft.com/office/drawing/2014/main" id="{14490998-5844-4A0D-83CD-C115B00FA8A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16" name="自选图形 4">
              <a:extLst>
                <a:ext uri="{FF2B5EF4-FFF2-40B4-BE49-F238E27FC236}">
                  <a16:creationId xmlns:a16="http://schemas.microsoft.com/office/drawing/2014/main" id="{562C311A-C1CB-42D3-B911-0BA49753C723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F5EAF174-1CE2-41A2-9165-26B7FA63A7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" name="矩形 10">
              <a:extLst>
                <a:ext uri="{FF2B5EF4-FFF2-40B4-BE49-F238E27FC236}">
                  <a16:creationId xmlns:a16="http://schemas.microsoft.com/office/drawing/2014/main" id="{07EFFDC7-D4DE-4D5B-B348-F0EEE233E5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19" name="任意多边形  8">
              <a:extLst>
                <a:ext uri="{FF2B5EF4-FFF2-40B4-BE49-F238E27FC236}">
                  <a16:creationId xmlns:a16="http://schemas.microsoft.com/office/drawing/2014/main" id="{E5BD5E0B-6860-4732-ACE1-510204AAB243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0" name="任意多边形  8">
              <a:extLst>
                <a:ext uri="{FF2B5EF4-FFF2-40B4-BE49-F238E27FC236}">
                  <a16:creationId xmlns:a16="http://schemas.microsoft.com/office/drawing/2014/main" id="{FAADBE10-7D08-49F7-AC94-9A144A5B4F6A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1" name="任意多边形  8">
              <a:extLst>
                <a:ext uri="{FF2B5EF4-FFF2-40B4-BE49-F238E27FC236}">
                  <a16:creationId xmlns:a16="http://schemas.microsoft.com/office/drawing/2014/main" id="{E9B8671E-22AE-43A9-B092-C3DBD1FE8991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2" name="任意多边形  8">
              <a:extLst>
                <a:ext uri="{FF2B5EF4-FFF2-40B4-BE49-F238E27FC236}">
                  <a16:creationId xmlns:a16="http://schemas.microsoft.com/office/drawing/2014/main" id="{542D0F70-CCC0-4A47-8297-2D108448E3C0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3" name="任意多边形  8">
              <a:extLst>
                <a:ext uri="{FF2B5EF4-FFF2-40B4-BE49-F238E27FC236}">
                  <a16:creationId xmlns:a16="http://schemas.microsoft.com/office/drawing/2014/main" id="{94F21497-FB83-4077-AD4B-F90B30B28D38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4" name="任意多边形  8">
              <a:extLst>
                <a:ext uri="{FF2B5EF4-FFF2-40B4-BE49-F238E27FC236}">
                  <a16:creationId xmlns:a16="http://schemas.microsoft.com/office/drawing/2014/main" id="{53295E03-1FC4-403C-8972-AF07999A453B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5" name="任意多边形  8">
              <a:extLst>
                <a:ext uri="{FF2B5EF4-FFF2-40B4-BE49-F238E27FC236}">
                  <a16:creationId xmlns:a16="http://schemas.microsoft.com/office/drawing/2014/main" id="{2D9BFD91-4F5F-4E61-8701-94A680C8E347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6" name="任意多边形  8">
              <a:extLst>
                <a:ext uri="{FF2B5EF4-FFF2-40B4-BE49-F238E27FC236}">
                  <a16:creationId xmlns:a16="http://schemas.microsoft.com/office/drawing/2014/main" id="{CEF5D4D1-1ED9-412F-83B0-748E78AA61B0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7" name="任意多边形  8">
              <a:extLst>
                <a:ext uri="{FF2B5EF4-FFF2-40B4-BE49-F238E27FC236}">
                  <a16:creationId xmlns:a16="http://schemas.microsoft.com/office/drawing/2014/main" id="{D9D0B79B-3514-46C6-8617-EF60B8F03CB7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8" name="任意多边形  8">
              <a:extLst>
                <a:ext uri="{FF2B5EF4-FFF2-40B4-BE49-F238E27FC236}">
                  <a16:creationId xmlns:a16="http://schemas.microsoft.com/office/drawing/2014/main" id="{F34E57E5-1CD1-4504-90D7-B4CF897BEA5A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9" name="任意多边形  8">
              <a:extLst>
                <a:ext uri="{FF2B5EF4-FFF2-40B4-BE49-F238E27FC236}">
                  <a16:creationId xmlns:a16="http://schemas.microsoft.com/office/drawing/2014/main" id="{3258AE41-7605-49BE-8778-BE763ECB5980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0" name="任意多边形  8">
              <a:extLst>
                <a:ext uri="{FF2B5EF4-FFF2-40B4-BE49-F238E27FC236}">
                  <a16:creationId xmlns:a16="http://schemas.microsoft.com/office/drawing/2014/main" id="{856B16DA-A4E2-4CB5-84DA-73DCBB9C45B2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4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00E287C-DB05-4BC3-A18E-B173BE9848A2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5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43E7E5F6-4EBC-43F1-BA6F-FDB417463E50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900778EF-C1A3-4E7E-A86B-BEC988AEBC17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99018B7F-C69A-42B6-A135-4C3A9168D682}"/>
              </a:ext>
            </a:extLst>
          </xdr:cNvPr>
          <xdr:cNvSpPr/>
        </xdr:nvSpPr>
        <xdr:spPr>
          <a:xfrm>
            <a:off x="2835325" y="119602"/>
            <a:ext cx="880768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087E0184-5DDF-4B52-A7D6-1DA1B114919D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588A3319-FB75-4D52-9292-B13E489A726A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5D3BF200-BD7E-4C31-B6A0-D564568A2DC9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F1550EAD-9BEE-4610-9343-29C76CE17D84}"/>
              </a:ext>
            </a:extLst>
          </xdr:cNvPr>
          <xdr:cNvSpPr/>
        </xdr:nvSpPr>
        <xdr:spPr>
          <a:xfrm>
            <a:off x="6471998" y="178579"/>
            <a:ext cx="1188206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2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EBEBC45A-A076-4EB0-9E7A-F6994E570D8C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F4DA3F5D-9A03-4001-837D-3EC186C4EDC7}"/>
              </a:ext>
            </a:extLst>
          </xdr:cNvPr>
          <xdr:cNvSpPr/>
        </xdr:nvSpPr>
        <xdr:spPr>
          <a:xfrm>
            <a:off x="9442446" y="125095"/>
            <a:ext cx="9108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3FC33A3A-7590-41AE-AA59-967483255AAF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5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0CC3D98D-DDA3-44CE-A858-62D333929E25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501804</xdr:colOff>
      <xdr:row>1</xdr:row>
      <xdr:rowOff>144517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768A9DDE-FFB7-47FF-A50C-EC7ADDB51FA1}"/>
            </a:ext>
          </a:extLst>
        </xdr:cNvPr>
        <xdr:cNvGrpSpPr/>
      </xdr:nvGrpSpPr>
      <xdr:grpSpPr>
        <a:xfrm>
          <a:off x="0" y="0"/>
          <a:ext cx="9573545" cy="328448"/>
          <a:chOff x="1" y="82550"/>
          <a:chExt cx="13105451" cy="406401"/>
        </a:xfrm>
      </xdr:grpSpPr>
      <xdr:grpSp>
        <xdr:nvGrpSpPr>
          <xdr:cNvPr id="3" name="组 5" descr="&quot;&quot;" title="导航图形">
            <a:extLst>
              <a:ext uri="{FF2B5EF4-FFF2-40B4-BE49-F238E27FC236}">
                <a16:creationId xmlns:a16="http://schemas.microsoft.com/office/drawing/2014/main" id="{1EAE6319-6F82-4800-948C-2FB22266572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16" name="自选图形 4">
              <a:extLst>
                <a:ext uri="{FF2B5EF4-FFF2-40B4-BE49-F238E27FC236}">
                  <a16:creationId xmlns:a16="http://schemas.microsoft.com/office/drawing/2014/main" id="{4D7FDC91-0F39-47B8-8D96-DB63F624BC45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47624B37-D33E-4D21-83FE-48D5CC749A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" name="矩形 10">
              <a:extLst>
                <a:ext uri="{FF2B5EF4-FFF2-40B4-BE49-F238E27FC236}">
                  <a16:creationId xmlns:a16="http://schemas.microsoft.com/office/drawing/2014/main" id="{D11ABB63-80BF-4E12-8AA1-D4599585CB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19" name="任意多边形  8">
              <a:extLst>
                <a:ext uri="{FF2B5EF4-FFF2-40B4-BE49-F238E27FC236}">
                  <a16:creationId xmlns:a16="http://schemas.microsoft.com/office/drawing/2014/main" id="{043D64E0-33CA-4085-A230-FC3DACA31A78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0" name="任意多边形  8">
              <a:extLst>
                <a:ext uri="{FF2B5EF4-FFF2-40B4-BE49-F238E27FC236}">
                  <a16:creationId xmlns:a16="http://schemas.microsoft.com/office/drawing/2014/main" id="{3F14993A-59CF-4082-90E9-8B73CF8D9F7E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1" name="任意多边形  8">
              <a:extLst>
                <a:ext uri="{FF2B5EF4-FFF2-40B4-BE49-F238E27FC236}">
                  <a16:creationId xmlns:a16="http://schemas.microsoft.com/office/drawing/2014/main" id="{99CF7EFE-82C4-4FD6-8199-8B27B11E75F8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2" name="任意多边形  8">
              <a:extLst>
                <a:ext uri="{FF2B5EF4-FFF2-40B4-BE49-F238E27FC236}">
                  <a16:creationId xmlns:a16="http://schemas.microsoft.com/office/drawing/2014/main" id="{3577FB03-2E9F-4C19-BE3A-383B9AF35D67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3" name="任意多边形  8">
              <a:extLst>
                <a:ext uri="{FF2B5EF4-FFF2-40B4-BE49-F238E27FC236}">
                  <a16:creationId xmlns:a16="http://schemas.microsoft.com/office/drawing/2014/main" id="{898D31D7-7191-4F80-B72B-EC16CF9B13C2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4" name="任意多边形  8">
              <a:extLst>
                <a:ext uri="{FF2B5EF4-FFF2-40B4-BE49-F238E27FC236}">
                  <a16:creationId xmlns:a16="http://schemas.microsoft.com/office/drawing/2014/main" id="{BD3C3B7A-1198-4C78-883C-D343BC954AE0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5" name="任意多边形  8">
              <a:extLst>
                <a:ext uri="{FF2B5EF4-FFF2-40B4-BE49-F238E27FC236}">
                  <a16:creationId xmlns:a16="http://schemas.microsoft.com/office/drawing/2014/main" id="{D51CF98F-5A8E-4BE7-8E5C-6D6B7E7025B6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6" name="任意多边形  8">
              <a:extLst>
                <a:ext uri="{FF2B5EF4-FFF2-40B4-BE49-F238E27FC236}">
                  <a16:creationId xmlns:a16="http://schemas.microsoft.com/office/drawing/2014/main" id="{24C862FB-AD59-45FE-A6B3-94CEB6742E4F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7" name="任意多边形  8">
              <a:extLst>
                <a:ext uri="{FF2B5EF4-FFF2-40B4-BE49-F238E27FC236}">
                  <a16:creationId xmlns:a16="http://schemas.microsoft.com/office/drawing/2014/main" id="{CD8C06D7-450C-4280-A1DF-9EAF8A57234F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8" name="任意多边形  8">
              <a:extLst>
                <a:ext uri="{FF2B5EF4-FFF2-40B4-BE49-F238E27FC236}">
                  <a16:creationId xmlns:a16="http://schemas.microsoft.com/office/drawing/2014/main" id="{BDBB6E80-B6EF-4010-9049-D6CAA5F6932B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9" name="任意多边形  8">
              <a:extLst>
                <a:ext uri="{FF2B5EF4-FFF2-40B4-BE49-F238E27FC236}">
                  <a16:creationId xmlns:a16="http://schemas.microsoft.com/office/drawing/2014/main" id="{DE7BFD9E-B467-4D9C-B454-3295B25AFB1B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0" name="任意多边形  8">
              <a:extLst>
                <a:ext uri="{FF2B5EF4-FFF2-40B4-BE49-F238E27FC236}">
                  <a16:creationId xmlns:a16="http://schemas.microsoft.com/office/drawing/2014/main" id="{A3DB3046-1F69-4CF4-8B1E-F43A17B88613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4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4BA93F9-8801-4755-A4EC-9177FC62A8CE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5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77150742-AE59-4914-BD64-A4BA87B661C0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46A49157-6084-4364-9AF8-04AFAEB865EA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6F9719F0-FA66-4EB6-ACC3-B8B9452975DB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190A58BF-B7E5-411F-9169-20DFE44D178B}"/>
              </a:ext>
            </a:extLst>
          </xdr:cNvPr>
          <xdr:cNvSpPr/>
        </xdr:nvSpPr>
        <xdr:spPr>
          <a:xfrm>
            <a:off x="3796208" y="125095"/>
            <a:ext cx="85044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F1D47296-5C97-4F5C-8B0A-CE582A5CFE6E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2CA58288-C9AD-4E55-AC8A-80C8932E9E10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F8123A4B-ED36-4E3F-A11D-8F4D0DC16F4A}"/>
              </a:ext>
            </a:extLst>
          </xdr:cNvPr>
          <xdr:cNvSpPr/>
        </xdr:nvSpPr>
        <xdr:spPr>
          <a:xfrm>
            <a:off x="6471998" y="178579"/>
            <a:ext cx="1200530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2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361DE648-C3CD-4CEA-B599-5EEA4C3FFCB9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03D22DCC-5C97-4C8D-9532-6A5C7710E4F9}"/>
              </a:ext>
            </a:extLst>
          </xdr:cNvPr>
          <xdr:cNvSpPr/>
        </xdr:nvSpPr>
        <xdr:spPr>
          <a:xfrm>
            <a:off x="9442446" y="125095"/>
            <a:ext cx="923173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7E557D0A-EDAD-489C-9836-E24648034E9B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5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71E869F1-D5BE-4E8D-A34B-BDF358C6B7C7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120804</xdr:colOff>
      <xdr:row>1</xdr:row>
      <xdr:rowOff>144517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16CE5FE1-1DE1-4D29-9E14-5F31A051CE7E}"/>
            </a:ext>
          </a:extLst>
        </xdr:cNvPr>
        <xdr:cNvGrpSpPr/>
      </xdr:nvGrpSpPr>
      <xdr:grpSpPr>
        <a:xfrm>
          <a:off x="0" y="0"/>
          <a:ext cx="9527563" cy="328448"/>
          <a:chOff x="1" y="82550"/>
          <a:chExt cx="13105451" cy="406401"/>
        </a:xfrm>
      </xdr:grpSpPr>
      <xdr:grpSp>
        <xdr:nvGrpSpPr>
          <xdr:cNvPr id="3" name="组 5" descr="&quot;&quot;" title="导航图形">
            <a:extLst>
              <a:ext uri="{FF2B5EF4-FFF2-40B4-BE49-F238E27FC236}">
                <a16:creationId xmlns:a16="http://schemas.microsoft.com/office/drawing/2014/main" id="{F80E4B88-9F78-445E-B67B-60A2B8FEACDD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16" name="自选图形 4">
              <a:extLst>
                <a:ext uri="{FF2B5EF4-FFF2-40B4-BE49-F238E27FC236}">
                  <a16:creationId xmlns:a16="http://schemas.microsoft.com/office/drawing/2014/main" id="{FA5FB39F-10A5-4C1F-8CFF-9CA2948BA03E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4C65DA75-A88E-4755-8662-06E49A42A1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" name="矩形 10">
              <a:extLst>
                <a:ext uri="{FF2B5EF4-FFF2-40B4-BE49-F238E27FC236}">
                  <a16:creationId xmlns:a16="http://schemas.microsoft.com/office/drawing/2014/main" id="{BE073175-F5D7-4F25-9CB7-FF407FEFF1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19" name="任意多边形  8">
              <a:extLst>
                <a:ext uri="{FF2B5EF4-FFF2-40B4-BE49-F238E27FC236}">
                  <a16:creationId xmlns:a16="http://schemas.microsoft.com/office/drawing/2014/main" id="{1A18F4CD-A5A4-4C59-9EB4-B09D23EC73D2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0" name="任意多边形  8">
              <a:extLst>
                <a:ext uri="{FF2B5EF4-FFF2-40B4-BE49-F238E27FC236}">
                  <a16:creationId xmlns:a16="http://schemas.microsoft.com/office/drawing/2014/main" id="{201256EC-2BC8-4B2B-93D0-56084F3940E7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1" name="任意多边形  8">
              <a:extLst>
                <a:ext uri="{FF2B5EF4-FFF2-40B4-BE49-F238E27FC236}">
                  <a16:creationId xmlns:a16="http://schemas.microsoft.com/office/drawing/2014/main" id="{48946D28-04A9-415B-893C-7BE50154ABDC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2" name="任意多边形  8">
              <a:extLst>
                <a:ext uri="{FF2B5EF4-FFF2-40B4-BE49-F238E27FC236}">
                  <a16:creationId xmlns:a16="http://schemas.microsoft.com/office/drawing/2014/main" id="{3F83A0E1-0377-4EEA-B4B4-69BEF5C56224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3" name="任意多边形  8">
              <a:extLst>
                <a:ext uri="{FF2B5EF4-FFF2-40B4-BE49-F238E27FC236}">
                  <a16:creationId xmlns:a16="http://schemas.microsoft.com/office/drawing/2014/main" id="{BD6F9DB7-442D-4BF6-A33B-747CF57C48C4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4" name="任意多边形  8">
              <a:extLst>
                <a:ext uri="{FF2B5EF4-FFF2-40B4-BE49-F238E27FC236}">
                  <a16:creationId xmlns:a16="http://schemas.microsoft.com/office/drawing/2014/main" id="{42423383-FB4B-4673-80AF-D703A19354D1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5" name="任意多边形  8">
              <a:extLst>
                <a:ext uri="{FF2B5EF4-FFF2-40B4-BE49-F238E27FC236}">
                  <a16:creationId xmlns:a16="http://schemas.microsoft.com/office/drawing/2014/main" id="{C5D94E94-8D14-4098-A1ED-308A6B24C7F2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6" name="任意多边形  8">
              <a:extLst>
                <a:ext uri="{FF2B5EF4-FFF2-40B4-BE49-F238E27FC236}">
                  <a16:creationId xmlns:a16="http://schemas.microsoft.com/office/drawing/2014/main" id="{51EA8111-6648-4C61-88AD-47E6159ADF75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7" name="任意多边形  8">
              <a:extLst>
                <a:ext uri="{FF2B5EF4-FFF2-40B4-BE49-F238E27FC236}">
                  <a16:creationId xmlns:a16="http://schemas.microsoft.com/office/drawing/2014/main" id="{9D6BBA13-70A0-4CE2-B998-A75D14AE1B1D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8" name="任意多边形  8">
              <a:extLst>
                <a:ext uri="{FF2B5EF4-FFF2-40B4-BE49-F238E27FC236}">
                  <a16:creationId xmlns:a16="http://schemas.microsoft.com/office/drawing/2014/main" id="{DF485045-D47E-4457-9CFE-AC7BD0686F45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9" name="任意多边形  8">
              <a:extLst>
                <a:ext uri="{FF2B5EF4-FFF2-40B4-BE49-F238E27FC236}">
                  <a16:creationId xmlns:a16="http://schemas.microsoft.com/office/drawing/2014/main" id="{139BE520-A670-40B2-9FC2-40CB5FB4D4ED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0" name="任意多边形  8">
              <a:extLst>
                <a:ext uri="{FF2B5EF4-FFF2-40B4-BE49-F238E27FC236}">
                  <a16:creationId xmlns:a16="http://schemas.microsoft.com/office/drawing/2014/main" id="{314D108F-4EDC-423A-ABBD-E3DF2D57087B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4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AFA8F9D7-341F-4F82-A584-6E483CFC203D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5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EFEE7A81-AC80-4F4C-9E4B-938D44E5B18F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3EC265F0-6CB6-455B-80D5-25034EFFF2B5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50993715-D26A-4C97-8847-CFB1C5D90F7F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303DA60E-3B0A-420F-99AF-4B5C13475179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7D1B0E7A-2E7A-4727-8CF8-EB9AE4C2573D}"/>
              </a:ext>
            </a:extLst>
          </xdr:cNvPr>
          <xdr:cNvSpPr/>
        </xdr:nvSpPr>
        <xdr:spPr>
          <a:xfrm>
            <a:off x="4695958" y="125095"/>
            <a:ext cx="899751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14743B60-8EA7-4A8A-8ADC-CBC0C76AD2F9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B84F159B-D13F-4FD3-9244-FFB193E9BAD1}"/>
              </a:ext>
            </a:extLst>
          </xdr:cNvPr>
          <xdr:cNvSpPr/>
        </xdr:nvSpPr>
        <xdr:spPr>
          <a:xfrm>
            <a:off x="6472000" y="178579"/>
            <a:ext cx="1175880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2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8E89EBA3-4D85-4DEB-936A-5B7476033AF6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E0C610F5-AE41-48EB-A153-63157AA247CE}"/>
              </a:ext>
            </a:extLst>
          </xdr:cNvPr>
          <xdr:cNvSpPr/>
        </xdr:nvSpPr>
        <xdr:spPr>
          <a:xfrm>
            <a:off x="9442446" y="125095"/>
            <a:ext cx="929335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C4B2DC56-987F-49F1-BD52-0E90B8824E3A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5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9C960F58-4585-49FC-B644-202069C0695B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440493</xdr:colOff>
      <xdr:row>1</xdr:row>
      <xdr:rowOff>144517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C0B86BCE-751A-4C99-8D78-E676674EEC72}"/>
            </a:ext>
          </a:extLst>
        </xdr:cNvPr>
        <xdr:cNvGrpSpPr/>
      </xdr:nvGrpSpPr>
      <xdr:grpSpPr>
        <a:xfrm>
          <a:off x="0" y="0"/>
          <a:ext cx="9545079" cy="328448"/>
          <a:chOff x="1" y="82550"/>
          <a:chExt cx="13105451" cy="406401"/>
        </a:xfrm>
      </xdr:grpSpPr>
      <xdr:grpSp>
        <xdr:nvGrpSpPr>
          <xdr:cNvPr id="3" name="组 5" descr="&quot;&quot;" title="导航图形">
            <a:extLst>
              <a:ext uri="{FF2B5EF4-FFF2-40B4-BE49-F238E27FC236}">
                <a16:creationId xmlns:a16="http://schemas.microsoft.com/office/drawing/2014/main" id="{743A6D7D-57D7-4B46-93F1-EAD7B4669396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16" name="自选图形 4">
              <a:extLst>
                <a:ext uri="{FF2B5EF4-FFF2-40B4-BE49-F238E27FC236}">
                  <a16:creationId xmlns:a16="http://schemas.microsoft.com/office/drawing/2014/main" id="{122C2C3D-4CB5-44E4-9680-6959E6848FF8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9365A0A2-874F-40B5-BD36-1B7BF549E5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" name="矩形 10">
              <a:extLst>
                <a:ext uri="{FF2B5EF4-FFF2-40B4-BE49-F238E27FC236}">
                  <a16:creationId xmlns:a16="http://schemas.microsoft.com/office/drawing/2014/main" id="{554D9305-6730-456D-80C9-FA28958220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19" name="任意多边形  8">
              <a:extLst>
                <a:ext uri="{FF2B5EF4-FFF2-40B4-BE49-F238E27FC236}">
                  <a16:creationId xmlns:a16="http://schemas.microsoft.com/office/drawing/2014/main" id="{DC1FE966-7EFD-4569-B024-386157D593A9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0" name="任意多边形  8">
              <a:extLst>
                <a:ext uri="{FF2B5EF4-FFF2-40B4-BE49-F238E27FC236}">
                  <a16:creationId xmlns:a16="http://schemas.microsoft.com/office/drawing/2014/main" id="{8E6FD232-97C8-4C73-A28F-0EDDD1DA1686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1" name="任意多边形  8">
              <a:extLst>
                <a:ext uri="{FF2B5EF4-FFF2-40B4-BE49-F238E27FC236}">
                  <a16:creationId xmlns:a16="http://schemas.microsoft.com/office/drawing/2014/main" id="{B176696D-E13E-47B1-BFD4-76F1B5D30345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2" name="任意多边形  8">
              <a:extLst>
                <a:ext uri="{FF2B5EF4-FFF2-40B4-BE49-F238E27FC236}">
                  <a16:creationId xmlns:a16="http://schemas.microsoft.com/office/drawing/2014/main" id="{8F4E0E47-A068-49B8-91E0-439B51325623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3" name="任意多边形  8">
              <a:extLst>
                <a:ext uri="{FF2B5EF4-FFF2-40B4-BE49-F238E27FC236}">
                  <a16:creationId xmlns:a16="http://schemas.microsoft.com/office/drawing/2014/main" id="{6D7AF8C4-21DC-488D-9134-190BFA0E42FD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4" name="任意多边形  8">
              <a:extLst>
                <a:ext uri="{FF2B5EF4-FFF2-40B4-BE49-F238E27FC236}">
                  <a16:creationId xmlns:a16="http://schemas.microsoft.com/office/drawing/2014/main" id="{0A4F7ECE-2C97-4B05-985E-5B58534A0A70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5" name="任意多边形  8">
              <a:extLst>
                <a:ext uri="{FF2B5EF4-FFF2-40B4-BE49-F238E27FC236}">
                  <a16:creationId xmlns:a16="http://schemas.microsoft.com/office/drawing/2014/main" id="{F6A06196-F136-4F10-8EE8-EE9028878469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6" name="任意多边形  8">
              <a:extLst>
                <a:ext uri="{FF2B5EF4-FFF2-40B4-BE49-F238E27FC236}">
                  <a16:creationId xmlns:a16="http://schemas.microsoft.com/office/drawing/2014/main" id="{C48104DC-DFD3-4EFF-9DA2-C4B2DD7C4E94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7" name="任意多边形  8">
              <a:extLst>
                <a:ext uri="{FF2B5EF4-FFF2-40B4-BE49-F238E27FC236}">
                  <a16:creationId xmlns:a16="http://schemas.microsoft.com/office/drawing/2014/main" id="{E18BAFF7-51CA-4D4E-BCAA-107CAD083E14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8" name="任意多边形  8">
              <a:extLst>
                <a:ext uri="{FF2B5EF4-FFF2-40B4-BE49-F238E27FC236}">
                  <a16:creationId xmlns:a16="http://schemas.microsoft.com/office/drawing/2014/main" id="{395A0AEA-C8E6-4A3D-96CA-5BED8FBE6702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9" name="任意多边形  8">
              <a:extLst>
                <a:ext uri="{FF2B5EF4-FFF2-40B4-BE49-F238E27FC236}">
                  <a16:creationId xmlns:a16="http://schemas.microsoft.com/office/drawing/2014/main" id="{0C5054ED-CF27-413F-9723-7F50CFEF1DE0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0" name="任意多边形  8">
              <a:extLst>
                <a:ext uri="{FF2B5EF4-FFF2-40B4-BE49-F238E27FC236}">
                  <a16:creationId xmlns:a16="http://schemas.microsoft.com/office/drawing/2014/main" id="{86E01B6B-F6D3-458E-8767-1D239333241E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4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699F0C74-7958-4A3A-8880-665D7CED9BAA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5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910AD93E-AA01-4321-AAC9-5EDF17A4E2D5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954729E1-ECFF-4A8F-BC5B-1065A7E14632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F67D5E79-8403-4A17-B34B-A306C8F29525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F4C58E0B-3083-4B2D-887B-66FC424A2DFD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E817EF8A-41AE-4E18-BDF4-B3E99B052CDC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AB4D66AE-66CD-496B-8B1D-160F7CAD1378}"/>
              </a:ext>
            </a:extLst>
          </xdr:cNvPr>
          <xdr:cNvSpPr/>
        </xdr:nvSpPr>
        <xdr:spPr>
          <a:xfrm>
            <a:off x="5590286" y="125095"/>
            <a:ext cx="98528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EE268EA3-07FC-4F8D-B4D2-90607402460E}"/>
              </a:ext>
            </a:extLst>
          </xdr:cNvPr>
          <xdr:cNvSpPr/>
        </xdr:nvSpPr>
        <xdr:spPr>
          <a:xfrm>
            <a:off x="6471998" y="178579"/>
            <a:ext cx="1151230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2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95443C59-746A-444F-9AB5-D3F87B1C32A9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B9B0E9B1-08D4-476F-A951-4FA1B3F176D3}"/>
              </a:ext>
            </a:extLst>
          </xdr:cNvPr>
          <xdr:cNvSpPr/>
        </xdr:nvSpPr>
        <xdr:spPr>
          <a:xfrm>
            <a:off x="9442446" y="125095"/>
            <a:ext cx="941661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C8512A68-6448-4568-928F-568F550118B9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5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06CFDA17-A5A3-49AD-9F36-E4DCC88D69C7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55114</xdr:colOff>
      <xdr:row>1</xdr:row>
      <xdr:rowOff>100724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9ED23686-2B8A-4A52-97E6-B61E91B93A8F}"/>
            </a:ext>
          </a:extLst>
        </xdr:cNvPr>
        <xdr:cNvGrpSpPr/>
      </xdr:nvGrpSpPr>
      <xdr:grpSpPr>
        <a:xfrm>
          <a:off x="0" y="0"/>
          <a:ext cx="9619528" cy="317500"/>
          <a:chOff x="1" y="82550"/>
          <a:chExt cx="13105451" cy="406401"/>
        </a:xfrm>
      </xdr:grpSpPr>
      <xdr:grpSp>
        <xdr:nvGrpSpPr>
          <xdr:cNvPr id="32" name="组 5" descr="&quot;&quot;" title="导航图形">
            <a:extLst>
              <a:ext uri="{FF2B5EF4-FFF2-40B4-BE49-F238E27FC236}">
                <a16:creationId xmlns:a16="http://schemas.microsoft.com/office/drawing/2014/main" id="{A043B62C-FE68-4AF4-96E6-4077508C5FA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45" name="自选图形 4">
              <a:extLst>
                <a:ext uri="{FF2B5EF4-FFF2-40B4-BE49-F238E27FC236}">
                  <a16:creationId xmlns:a16="http://schemas.microsoft.com/office/drawing/2014/main" id="{F0FC83A9-1949-4736-8563-71689DEF4134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46" name="矩形 45">
              <a:extLst>
                <a:ext uri="{FF2B5EF4-FFF2-40B4-BE49-F238E27FC236}">
                  <a16:creationId xmlns:a16="http://schemas.microsoft.com/office/drawing/2014/main" id="{78D61C0C-AA1E-4086-B71D-56133B21E8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47" name="矩形 10">
              <a:extLst>
                <a:ext uri="{FF2B5EF4-FFF2-40B4-BE49-F238E27FC236}">
                  <a16:creationId xmlns:a16="http://schemas.microsoft.com/office/drawing/2014/main" id="{7B5A2845-0BE7-4650-9F2B-803C8C9DF6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48" name="任意多边形  8">
              <a:extLst>
                <a:ext uri="{FF2B5EF4-FFF2-40B4-BE49-F238E27FC236}">
                  <a16:creationId xmlns:a16="http://schemas.microsoft.com/office/drawing/2014/main" id="{A8ABDB9B-8067-4A5A-8A72-8FBBFBBFC3F8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49" name="任意多边形  8">
              <a:extLst>
                <a:ext uri="{FF2B5EF4-FFF2-40B4-BE49-F238E27FC236}">
                  <a16:creationId xmlns:a16="http://schemas.microsoft.com/office/drawing/2014/main" id="{133B3341-C85A-47C1-BC33-762D987038C5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50" name="任意多边形  8">
              <a:extLst>
                <a:ext uri="{FF2B5EF4-FFF2-40B4-BE49-F238E27FC236}">
                  <a16:creationId xmlns:a16="http://schemas.microsoft.com/office/drawing/2014/main" id="{316C7542-CCE6-4FF8-A07C-65D16F78002F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51" name="任意多边形  8">
              <a:extLst>
                <a:ext uri="{FF2B5EF4-FFF2-40B4-BE49-F238E27FC236}">
                  <a16:creationId xmlns:a16="http://schemas.microsoft.com/office/drawing/2014/main" id="{6E378A2C-2E9C-4B93-8087-4A481AC628DC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52" name="任意多边形  8">
              <a:extLst>
                <a:ext uri="{FF2B5EF4-FFF2-40B4-BE49-F238E27FC236}">
                  <a16:creationId xmlns:a16="http://schemas.microsoft.com/office/drawing/2014/main" id="{013875DC-777C-4E4C-8600-0ADFC7CDE940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53" name="任意多边形  8">
              <a:extLst>
                <a:ext uri="{FF2B5EF4-FFF2-40B4-BE49-F238E27FC236}">
                  <a16:creationId xmlns:a16="http://schemas.microsoft.com/office/drawing/2014/main" id="{764A188B-874A-47DD-94E4-EFE7390BE6FD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54" name="任意多边形  8">
              <a:extLst>
                <a:ext uri="{FF2B5EF4-FFF2-40B4-BE49-F238E27FC236}">
                  <a16:creationId xmlns:a16="http://schemas.microsoft.com/office/drawing/2014/main" id="{648DFFB3-59D1-4738-A6E1-3A0F3E2DA6F0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55" name="任意多边形  8">
              <a:extLst>
                <a:ext uri="{FF2B5EF4-FFF2-40B4-BE49-F238E27FC236}">
                  <a16:creationId xmlns:a16="http://schemas.microsoft.com/office/drawing/2014/main" id="{FBCF5FEB-638A-45C3-84B9-22A4CCAD6FB1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56" name="任意多边形  8">
              <a:extLst>
                <a:ext uri="{FF2B5EF4-FFF2-40B4-BE49-F238E27FC236}">
                  <a16:creationId xmlns:a16="http://schemas.microsoft.com/office/drawing/2014/main" id="{EFC18C60-7F24-4610-8518-F370A06BC849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57" name="任意多边形  8">
              <a:extLst>
                <a:ext uri="{FF2B5EF4-FFF2-40B4-BE49-F238E27FC236}">
                  <a16:creationId xmlns:a16="http://schemas.microsoft.com/office/drawing/2014/main" id="{4B068D47-A48C-4CD7-A0D2-0182EB0FD242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58" name="任意多边形  8">
              <a:extLst>
                <a:ext uri="{FF2B5EF4-FFF2-40B4-BE49-F238E27FC236}">
                  <a16:creationId xmlns:a16="http://schemas.microsoft.com/office/drawing/2014/main" id="{D61379C8-A7D5-455F-90F8-260EBAFE39AD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59" name="任意多边形  8">
              <a:extLst>
                <a:ext uri="{FF2B5EF4-FFF2-40B4-BE49-F238E27FC236}">
                  <a16:creationId xmlns:a16="http://schemas.microsoft.com/office/drawing/2014/main" id="{46B7FDEF-958A-4C09-A634-AFC3245813F5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33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50FC015-2DFA-497A-84D5-4013FDBB1427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34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9E3A0A90-C905-45B0-9953-1E496803EC40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35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5436D117-9FDB-4F31-90E1-C2F4D6504F4D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36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26FF6829-BEEB-449E-AC8E-6B70984AED3A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37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0DB64F82-734C-45F5-ACEC-C38D8A84D1DE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38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A22F5DAD-9C28-419E-9526-B59FB6EABBF0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39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305483A0-6BC3-41BD-8736-6BB23E510CD6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40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02EF0052-7CA9-443C-85BE-60B388204C25}"/>
              </a:ext>
            </a:extLst>
          </xdr:cNvPr>
          <xdr:cNvSpPr/>
        </xdr:nvSpPr>
        <xdr:spPr>
          <a:xfrm>
            <a:off x="6404211" y="173087"/>
            <a:ext cx="1280645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41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FD53CFD0-BFF8-4BE7-BCB9-1F54A952F8F9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42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59661F91-E5AA-4BA5-9437-403E5BC81A80}"/>
              </a:ext>
            </a:extLst>
          </xdr:cNvPr>
          <xdr:cNvSpPr/>
        </xdr:nvSpPr>
        <xdr:spPr>
          <a:xfrm>
            <a:off x="9442446" y="125095"/>
            <a:ext cx="966312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43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1C4F530A-D74A-4531-8383-F25787DE2889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44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DCFECCC9-98DC-4406-B16E-7FB7C8D2B151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55114</xdr:colOff>
      <xdr:row>1</xdr:row>
      <xdr:rowOff>144517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BAC920C8-11B3-46C1-87DA-0F491F00F33C}"/>
            </a:ext>
          </a:extLst>
        </xdr:cNvPr>
        <xdr:cNvGrpSpPr/>
      </xdr:nvGrpSpPr>
      <xdr:grpSpPr>
        <a:xfrm>
          <a:off x="0" y="0"/>
          <a:ext cx="9593252" cy="328448"/>
          <a:chOff x="1" y="82550"/>
          <a:chExt cx="13105451" cy="406401"/>
        </a:xfrm>
      </xdr:grpSpPr>
      <xdr:grpSp>
        <xdr:nvGrpSpPr>
          <xdr:cNvPr id="4" name="组 5" descr="&quot;&quot;" title="导航图形">
            <a:extLst>
              <a:ext uri="{FF2B5EF4-FFF2-40B4-BE49-F238E27FC236}">
                <a16:creationId xmlns:a16="http://schemas.microsoft.com/office/drawing/2014/main" id="{3AA04605-07B6-4D7F-BD09-32E9EDD0CBE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17" name="自选图形 4">
              <a:extLst>
                <a:ext uri="{FF2B5EF4-FFF2-40B4-BE49-F238E27FC236}">
                  <a16:creationId xmlns:a16="http://schemas.microsoft.com/office/drawing/2014/main" id="{A2E6739A-71C7-487B-B1D6-3FDA1E26F6DD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4C7695B-75AD-48D3-907B-6D2DD450D7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9" name="矩形 10">
              <a:extLst>
                <a:ext uri="{FF2B5EF4-FFF2-40B4-BE49-F238E27FC236}">
                  <a16:creationId xmlns:a16="http://schemas.microsoft.com/office/drawing/2014/main" id="{D96D4750-48DF-43B1-B50E-AB07795974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20" name="任意多边形  8">
              <a:extLst>
                <a:ext uri="{FF2B5EF4-FFF2-40B4-BE49-F238E27FC236}">
                  <a16:creationId xmlns:a16="http://schemas.microsoft.com/office/drawing/2014/main" id="{F1C91931-A529-4761-8A21-75971C3D844E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1" name="任意多边形  8">
              <a:extLst>
                <a:ext uri="{FF2B5EF4-FFF2-40B4-BE49-F238E27FC236}">
                  <a16:creationId xmlns:a16="http://schemas.microsoft.com/office/drawing/2014/main" id="{983BB7AE-1CCC-44C7-8E9F-1A88CD2E3CA4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2" name="任意多边形  8">
              <a:extLst>
                <a:ext uri="{FF2B5EF4-FFF2-40B4-BE49-F238E27FC236}">
                  <a16:creationId xmlns:a16="http://schemas.microsoft.com/office/drawing/2014/main" id="{A9896468-1200-4557-9ACE-1DA52C99DA9B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3" name="任意多边形  8">
              <a:extLst>
                <a:ext uri="{FF2B5EF4-FFF2-40B4-BE49-F238E27FC236}">
                  <a16:creationId xmlns:a16="http://schemas.microsoft.com/office/drawing/2014/main" id="{26F2CAA0-D609-4C0B-8426-A89EEE8AEB32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4" name="任意多边形  8">
              <a:extLst>
                <a:ext uri="{FF2B5EF4-FFF2-40B4-BE49-F238E27FC236}">
                  <a16:creationId xmlns:a16="http://schemas.microsoft.com/office/drawing/2014/main" id="{AE1D83F3-3ABB-460F-93BF-50C3370E8F19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5" name="任意多边形  8">
              <a:extLst>
                <a:ext uri="{FF2B5EF4-FFF2-40B4-BE49-F238E27FC236}">
                  <a16:creationId xmlns:a16="http://schemas.microsoft.com/office/drawing/2014/main" id="{59613BB5-1E40-4747-A12A-89326AD99EA8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6" name="任意多边形  8">
              <a:extLst>
                <a:ext uri="{FF2B5EF4-FFF2-40B4-BE49-F238E27FC236}">
                  <a16:creationId xmlns:a16="http://schemas.microsoft.com/office/drawing/2014/main" id="{51685283-6E01-4E79-936C-E7487044E1DE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7" name="任意多边形  8">
              <a:extLst>
                <a:ext uri="{FF2B5EF4-FFF2-40B4-BE49-F238E27FC236}">
                  <a16:creationId xmlns:a16="http://schemas.microsoft.com/office/drawing/2014/main" id="{5741D5AE-5791-4255-B7BD-37138B408931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8" name="任意多边形  8">
              <a:extLst>
                <a:ext uri="{FF2B5EF4-FFF2-40B4-BE49-F238E27FC236}">
                  <a16:creationId xmlns:a16="http://schemas.microsoft.com/office/drawing/2014/main" id="{0784C43E-E1D9-4E6D-AC70-ABEA7733DDDC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9" name="任意多边形  8">
              <a:extLst>
                <a:ext uri="{FF2B5EF4-FFF2-40B4-BE49-F238E27FC236}">
                  <a16:creationId xmlns:a16="http://schemas.microsoft.com/office/drawing/2014/main" id="{E3DF8B5C-BEC2-45E1-B904-E183834ED754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0" name="任意多边形  8">
              <a:extLst>
                <a:ext uri="{FF2B5EF4-FFF2-40B4-BE49-F238E27FC236}">
                  <a16:creationId xmlns:a16="http://schemas.microsoft.com/office/drawing/2014/main" id="{59079738-61ED-407E-A5B1-342C80C86EE4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1" name="任意多边形  8">
              <a:extLst>
                <a:ext uri="{FF2B5EF4-FFF2-40B4-BE49-F238E27FC236}">
                  <a16:creationId xmlns:a16="http://schemas.microsoft.com/office/drawing/2014/main" id="{1192209B-240C-4B09-9280-DED4FEE7220A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5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CF575410-4F9B-4B0E-B15C-820996ED8BC6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900C3957-756F-4955-A25A-04A3940D789E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66857242-F3D7-4EEB-9FE1-8B927D8E24D8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B875E3F5-76B8-4666-A7F2-11DB29172DEB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CBBA1680-EFD2-47BE-B9EB-AA6E51C604B0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8666F9F2-2705-4A06-902E-CF47826172C5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F3EE6F97-7AD1-4DB3-B374-CEBB11DD02A0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2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2D48A7DE-3808-438E-B1B4-539D5B69FB74}"/>
              </a:ext>
            </a:extLst>
          </xdr:cNvPr>
          <xdr:cNvSpPr/>
        </xdr:nvSpPr>
        <xdr:spPr>
          <a:xfrm>
            <a:off x="6472000" y="178579"/>
            <a:ext cx="1157392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E064E73C-F882-4CEE-A7D2-BD2567F4E962}"/>
              </a:ext>
            </a:extLst>
          </xdr:cNvPr>
          <xdr:cNvSpPr/>
        </xdr:nvSpPr>
        <xdr:spPr>
          <a:xfrm>
            <a:off x="8483595" y="125095"/>
            <a:ext cx="952498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AB67576F-0794-412E-9100-650899286419}"/>
              </a:ext>
            </a:extLst>
          </xdr:cNvPr>
          <xdr:cNvSpPr/>
        </xdr:nvSpPr>
        <xdr:spPr>
          <a:xfrm>
            <a:off x="9442446" y="125095"/>
            <a:ext cx="95398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5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7B927729-8699-4BDC-AF8C-9BCB49C0753F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6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EDE60860-EC0D-4839-BA08-D5EBB10FE441}"/>
              </a:ext>
            </a:extLst>
          </xdr:cNvPr>
          <xdr:cNvSpPr/>
        </xdr:nvSpPr>
        <xdr:spPr>
          <a:xfrm>
            <a:off x="7506140" y="178542"/>
            <a:ext cx="1064863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208390</xdr:colOff>
      <xdr:row>1</xdr:row>
      <xdr:rowOff>144517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8782B0E4-0ED9-4252-A324-97F2E01EE5D6}"/>
            </a:ext>
          </a:extLst>
        </xdr:cNvPr>
        <xdr:cNvGrpSpPr/>
      </xdr:nvGrpSpPr>
      <xdr:grpSpPr>
        <a:xfrm>
          <a:off x="0" y="0"/>
          <a:ext cx="9523183" cy="328448"/>
          <a:chOff x="1" y="82550"/>
          <a:chExt cx="13105451" cy="406401"/>
        </a:xfrm>
      </xdr:grpSpPr>
      <xdr:grpSp>
        <xdr:nvGrpSpPr>
          <xdr:cNvPr id="4" name="组 5" descr="&quot;&quot;" title="导航图形">
            <a:extLst>
              <a:ext uri="{FF2B5EF4-FFF2-40B4-BE49-F238E27FC236}">
                <a16:creationId xmlns:a16="http://schemas.microsoft.com/office/drawing/2014/main" id="{A2A0CEB2-C106-41F5-A89C-CEB99B739952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17" name="自选图形 4">
              <a:extLst>
                <a:ext uri="{FF2B5EF4-FFF2-40B4-BE49-F238E27FC236}">
                  <a16:creationId xmlns:a16="http://schemas.microsoft.com/office/drawing/2014/main" id="{74303E99-F71F-4901-9634-912CB26732EA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F5D73536-7CEA-4D3A-9EC9-3F9BE826C9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9" name="矩形 10">
              <a:extLst>
                <a:ext uri="{FF2B5EF4-FFF2-40B4-BE49-F238E27FC236}">
                  <a16:creationId xmlns:a16="http://schemas.microsoft.com/office/drawing/2014/main" id="{0572FAF7-42B2-4BDD-83B0-8A2F7E1A19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20" name="任意多边形  8">
              <a:extLst>
                <a:ext uri="{FF2B5EF4-FFF2-40B4-BE49-F238E27FC236}">
                  <a16:creationId xmlns:a16="http://schemas.microsoft.com/office/drawing/2014/main" id="{3E0A1B7B-46A7-473F-B426-E183368EC73B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1" name="任意多边形  8">
              <a:extLst>
                <a:ext uri="{FF2B5EF4-FFF2-40B4-BE49-F238E27FC236}">
                  <a16:creationId xmlns:a16="http://schemas.microsoft.com/office/drawing/2014/main" id="{2354A2AA-A5A0-46B1-96B3-A29A7F060162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2" name="任意多边形  8">
              <a:extLst>
                <a:ext uri="{FF2B5EF4-FFF2-40B4-BE49-F238E27FC236}">
                  <a16:creationId xmlns:a16="http://schemas.microsoft.com/office/drawing/2014/main" id="{3BF63F53-DEDA-43CF-9F3C-6A538A338B97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3" name="任意多边形  8">
              <a:extLst>
                <a:ext uri="{FF2B5EF4-FFF2-40B4-BE49-F238E27FC236}">
                  <a16:creationId xmlns:a16="http://schemas.microsoft.com/office/drawing/2014/main" id="{CDE871C8-E01F-45EE-A12F-D8F31B806324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4" name="任意多边形  8">
              <a:extLst>
                <a:ext uri="{FF2B5EF4-FFF2-40B4-BE49-F238E27FC236}">
                  <a16:creationId xmlns:a16="http://schemas.microsoft.com/office/drawing/2014/main" id="{28B7A66B-ACD6-4492-9697-E4A0877D8CD8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5" name="任意多边形  8">
              <a:extLst>
                <a:ext uri="{FF2B5EF4-FFF2-40B4-BE49-F238E27FC236}">
                  <a16:creationId xmlns:a16="http://schemas.microsoft.com/office/drawing/2014/main" id="{E808B08D-98B9-4DF5-890E-3E810D8C4D81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6" name="任意多边形  8">
              <a:extLst>
                <a:ext uri="{FF2B5EF4-FFF2-40B4-BE49-F238E27FC236}">
                  <a16:creationId xmlns:a16="http://schemas.microsoft.com/office/drawing/2014/main" id="{52B3CCDB-511E-441F-9B7C-0F722C624769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7" name="任意多边形  8">
              <a:extLst>
                <a:ext uri="{FF2B5EF4-FFF2-40B4-BE49-F238E27FC236}">
                  <a16:creationId xmlns:a16="http://schemas.microsoft.com/office/drawing/2014/main" id="{E9CAAD7A-AB1E-4BED-A793-ED820C3FC458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8" name="任意多边形  8">
              <a:extLst>
                <a:ext uri="{FF2B5EF4-FFF2-40B4-BE49-F238E27FC236}">
                  <a16:creationId xmlns:a16="http://schemas.microsoft.com/office/drawing/2014/main" id="{87C8C3E8-8F83-4CE8-8D1A-B588703351D3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9" name="任意多边形  8">
              <a:extLst>
                <a:ext uri="{FF2B5EF4-FFF2-40B4-BE49-F238E27FC236}">
                  <a16:creationId xmlns:a16="http://schemas.microsoft.com/office/drawing/2014/main" id="{A8FC2B5A-8056-4D89-B4EB-F3AE98643C31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0" name="任意多边形  8">
              <a:extLst>
                <a:ext uri="{FF2B5EF4-FFF2-40B4-BE49-F238E27FC236}">
                  <a16:creationId xmlns:a16="http://schemas.microsoft.com/office/drawing/2014/main" id="{4F6FA2BA-1864-442C-B757-881FC44D87FF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1" name="任意多边形  8">
              <a:extLst>
                <a:ext uri="{FF2B5EF4-FFF2-40B4-BE49-F238E27FC236}">
                  <a16:creationId xmlns:a16="http://schemas.microsoft.com/office/drawing/2014/main" id="{ADC272DA-E7BF-4B7F-950E-137694D26CB2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5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7A6D457-F99A-46C7-819C-66492499E57A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D447726B-8F60-49A1-BACB-E3C8F02CAA0F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956B1C3A-9828-4960-9E43-6EAF4BF7C092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46AEB9F4-8586-4F34-BA3C-2CC1139A2034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13A8EE4A-2622-43DC-81BF-3EA641B92A60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60AB078C-56FA-4948-9E8A-8723C587EB99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A53DE15A-DC7C-48CE-95E8-A000B6079697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2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762A4372-FF17-4B6B-8DDA-E28E761ACDA0}"/>
              </a:ext>
            </a:extLst>
          </xdr:cNvPr>
          <xdr:cNvSpPr/>
        </xdr:nvSpPr>
        <xdr:spPr>
          <a:xfrm>
            <a:off x="6472000" y="178579"/>
            <a:ext cx="1157392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42D8ADCB-2060-4E55-AAB4-814C818E5839}"/>
              </a:ext>
            </a:extLst>
          </xdr:cNvPr>
          <xdr:cNvSpPr/>
        </xdr:nvSpPr>
        <xdr:spPr>
          <a:xfrm>
            <a:off x="8428131" y="125095"/>
            <a:ext cx="1050063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1C6070A9-685C-4FD5-A699-129D1DA4BA40}"/>
              </a:ext>
            </a:extLst>
          </xdr:cNvPr>
          <xdr:cNvSpPr/>
        </xdr:nvSpPr>
        <xdr:spPr>
          <a:xfrm>
            <a:off x="9442446" y="125095"/>
            <a:ext cx="966312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5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5C7EBF8B-12C4-46C0-A6D9-2ABC811AFD6C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6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BB8FD609-9815-49A4-9C47-673253604BB8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243424</xdr:colOff>
      <xdr:row>1</xdr:row>
      <xdr:rowOff>144517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0059BD2E-4D5F-4C9D-9AA9-3E961D5ED310}"/>
            </a:ext>
          </a:extLst>
        </xdr:cNvPr>
        <xdr:cNvGrpSpPr/>
      </xdr:nvGrpSpPr>
      <xdr:grpSpPr>
        <a:xfrm>
          <a:off x="0" y="0"/>
          <a:ext cx="9518803" cy="328448"/>
          <a:chOff x="1" y="82550"/>
          <a:chExt cx="13105451" cy="406401"/>
        </a:xfrm>
      </xdr:grpSpPr>
      <xdr:grpSp>
        <xdr:nvGrpSpPr>
          <xdr:cNvPr id="4" name="组 5" descr="&quot;&quot;" title="导航图形">
            <a:extLst>
              <a:ext uri="{FF2B5EF4-FFF2-40B4-BE49-F238E27FC236}">
                <a16:creationId xmlns:a16="http://schemas.microsoft.com/office/drawing/2014/main" id="{3C27E3AB-7B76-447E-9EBC-C3EC440EF728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17" name="自选图形 4">
              <a:extLst>
                <a:ext uri="{FF2B5EF4-FFF2-40B4-BE49-F238E27FC236}">
                  <a16:creationId xmlns:a16="http://schemas.microsoft.com/office/drawing/2014/main" id="{ABDF4E96-A4FD-4F19-B1F0-C4E078A9CA69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EB83FAB1-769D-436B-9457-8A6BC4170C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9" name="矩形 10">
              <a:extLst>
                <a:ext uri="{FF2B5EF4-FFF2-40B4-BE49-F238E27FC236}">
                  <a16:creationId xmlns:a16="http://schemas.microsoft.com/office/drawing/2014/main" id="{509F43CC-C0EF-4AB8-A971-22B7E31D05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20" name="任意多边形  8">
              <a:extLst>
                <a:ext uri="{FF2B5EF4-FFF2-40B4-BE49-F238E27FC236}">
                  <a16:creationId xmlns:a16="http://schemas.microsoft.com/office/drawing/2014/main" id="{965D5AEA-A7F9-4131-819B-E94D574DCA85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1" name="任意多边形  8">
              <a:extLst>
                <a:ext uri="{FF2B5EF4-FFF2-40B4-BE49-F238E27FC236}">
                  <a16:creationId xmlns:a16="http://schemas.microsoft.com/office/drawing/2014/main" id="{60A2E3EE-CD06-4D9E-ACB9-5E219CDDF861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2" name="任意多边形  8">
              <a:extLst>
                <a:ext uri="{FF2B5EF4-FFF2-40B4-BE49-F238E27FC236}">
                  <a16:creationId xmlns:a16="http://schemas.microsoft.com/office/drawing/2014/main" id="{21ADB2AA-A947-4682-BC19-306D8826B8DB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3" name="任意多边形  8">
              <a:extLst>
                <a:ext uri="{FF2B5EF4-FFF2-40B4-BE49-F238E27FC236}">
                  <a16:creationId xmlns:a16="http://schemas.microsoft.com/office/drawing/2014/main" id="{070F9B95-8979-4872-86BF-469ABB58A39C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4" name="任意多边形  8">
              <a:extLst>
                <a:ext uri="{FF2B5EF4-FFF2-40B4-BE49-F238E27FC236}">
                  <a16:creationId xmlns:a16="http://schemas.microsoft.com/office/drawing/2014/main" id="{BCFA1E72-FD6B-41F5-8623-71C99060AC77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5" name="任意多边形  8">
              <a:extLst>
                <a:ext uri="{FF2B5EF4-FFF2-40B4-BE49-F238E27FC236}">
                  <a16:creationId xmlns:a16="http://schemas.microsoft.com/office/drawing/2014/main" id="{7473E8F2-6DFF-4681-913E-B43EE27E361E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6" name="任意多边形  8">
              <a:extLst>
                <a:ext uri="{FF2B5EF4-FFF2-40B4-BE49-F238E27FC236}">
                  <a16:creationId xmlns:a16="http://schemas.microsoft.com/office/drawing/2014/main" id="{FC529639-3183-4AB1-8ED3-A54020322C9D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7" name="任意多边形  8">
              <a:extLst>
                <a:ext uri="{FF2B5EF4-FFF2-40B4-BE49-F238E27FC236}">
                  <a16:creationId xmlns:a16="http://schemas.microsoft.com/office/drawing/2014/main" id="{EAD090CD-207A-44EE-B61E-96BAAFFB2901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8" name="任意多边形  8">
              <a:extLst>
                <a:ext uri="{FF2B5EF4-FFF2-40B4-BE49-F238E27FC236}">
                  <a16:creationId xmlns:a16="http://schemas.microsoft.com/office/drawing/2014/main" id="{55360821-2B4D-4B2A-A20D-F4B56816D0F0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9" name="任意多边形  8">
              <a:extLst>
                <a:ext uri="{FF2B5EF4-FFF2-40B4-BE49-F238E27FC236}">
                  <a16:creationId xmlns:a16="http://schemas.microsoft.com/office/drawing/2014/main" id="{9388C0D3-25A7-4C99-994D-3E74B6024C8E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0" name="任意多边形  8">
              <a:extLst>
                <a:ext uri="{FF2B5EF4-FFF2-40B4-BE49-F238E27FC236}">
                  <a16:creationId xmlns:a16="http://schemas.microsoft.com/office/drawing/2014/main" id="{C16A3E5E-520F-4C6D-9D40-D8D2EF8235E7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1" name="任意多边形  8">
              <a:extLst>
                <a:ext uri="{FF2B5EF4-FFF2-40B4-BE49-F238E27FC236}">
                  <a16:creationId xmlns:a16="http://schemas.microsoft.com/office/drawing/2014/main" id="{11617BFA-5261-49F0-8662-22F5EFADFC3E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5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E3A2AF6-757A-4A46-AEED-938D2A44E940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15714280-D1B0-4C5E-BD65-FAF6E1CF9CDF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5CDEA555-8631-4DA4-A158-277C490C19A9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52D4F50B-246A-41B7-A17B-E33A6FB988FF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230D937E-BB82-451C-B4F8-C211C5318C7E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DBE9F43C-28BF-4332-9F15-2C39804A29C4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E7EBD6FF-8F8C-402D-B41F-B4381C3ABAB0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2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744D22DF-ACB6-41B8-AE84-EEA2BB9314EB}"/>
              </a:ext>
            </a:extLst>
          </xdr:cNvPr>
          <xdr:cNvSpPr/>
        </xdr:nvSpPr>
        <xdr:spPr>
          <a:xfrm>
            <a:off x="6472000" y="178579"/>
            <a:ext cx="1157392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8F09DA29-50CA-4278-99DD-19021016827F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649809DF-0CEB-4194-A59B-56ED0EC4390C}"/>
              </a:ext>
            </a:extLst>
          </xdr:cNvPr>
          <xdr:cNvSpPr/>
        </xdr:nvSpPr>
        <xdr:spPr>
          <a:xfrm>
            <a:off x="9380819" y="119602"/>
            <a:ext cx="99712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5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CEFA52F0-AD94-43CF-9CE9-7204B8315060}"/>
              </a:ext>
            </a:extLst>
          </xdr:cNvPr>
          <xdr:cNvSpPr/>
        </xdr:nvSpPr>
        <xdr:spPr>
          <a:xfrm>
            <a:off x="10428048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6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BD6FBFC9-4038-4E91-B0B2-7CC59859515C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190873</xdr:colOff>
      <xdr:row>1</xdr:row>
      <xdr:rowOff>144517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2A0228D9-2D5E-4FD5-B828-BF969855C5B3}"/>
            </a:ext>
          </a:extLst>
        </xdr:cNvPr>
        <xdr:cNvGrpSpPr/>
      </xdr:nvGrpSpPr>
      <xdr:grpSpPr>
        <a:xfrm>
          <a:off x="0" y="0"/>
          <a:ext cx="9538511" cy="328448"/>
          <a:chOff x="1" y="82550"/>
          <a:chExt cx="13105451" cy="406401"/>
        </a:xfrm>
      </xdr:grpSpPr>
      <xdr:grpSp>
        <xdr:nvGrpSpPr>
          <xdr:cNvPr id="3" name="组 5" descr="&quot;&quot;" title="导航图形">
            <a:extLst>
              <a:ext uri="{FF2B5EF4-FFF2-40B4-BE49-F238E27FC236}">
                <a16:creationId xmlns:a16="http://schemas.microsoft.com/office/drawing/2014/main" id="{B795A828-750C-4DCA-BF6B-E1C313068FDE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" y="82550"/>
            <a:ext cx="13105451" cy="406401"/>
            <a:chOff x="9" y="0"/>
            <a:chExt cx="1325" cy="47"/>
          </a:xfrm>
        </xdr:grpSpPr>
        <xdr:sp macro="" textlink="">
          <xdr:nvSpPr>
            <xdr:cNvPr id="16" name="自选图形 4">
              <a:extLst>
                <a:ext uri="{FF2B5EF4-FFF2-40B4-BE49-F238E27FC236}">
                  <a16:creationId xmlns:a16="http://schemas.microsoft.com/office/drawing/2014/main" id="{9E1270B4-EE4A-41A5-8BDE-7E043FB218AF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9" y="0"/>
              <a:ext cx="784" cy="4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A4C8E65B-4EB3-4ED8-B0FB-A28EC97C22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0"/>
              <a:ext cx="808" cy="4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" name="矩形 10">
              <a:extLst>
                <a:ext uri="{FF2B5EF4-FFF2-40B4-BE49-F238E27FC236}">
                  <a16:creationId xmlns:a16="http://schemas.microsoft.com/office/drawing/2014/main" id="{53E60365-8CDA-4CE2-829F-8A07B85B43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" y="39"/>
              <a:ext cx="1325" cy="8"/>
            </a:xfrm>
            <a:prstGeom prst="rect">
              <a:avLst/>
            </a:prstGeom>
            <a:solidFill>
              <a:schemeClr val="bg1"/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19" name="任意多边形  8">
              <a:extLst>
                <a:ext uri="{FF2B5EF4-FFF2-40B4-BE49-F238E27FC236}">
                  <a16:creationId xmlns:a16="http://schemas.microsoft.com/office/drawing/2014/main" id="{A9D52D15-B785-4BE9-A850-94D980E7C8E7}"/>
                </a:ext>
              </a:extLst>
            </xdr:cNvPr>
            <xdr:cNvSpPr>
              <a:spLocks/>
            </xdr:cNvSpPr>
          </xdr:nvSpPr>
          <xdr:spPr bwMode="auto">
            <a:xfrm>
              <a:off x="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0" name="任意多边形  8">
              <a:extLst>
                <a:ext uri="{FF2B5EF4-FFF2-40B4-BE49-F238E27FC236}">
                  <a16:creationId xmlns:a16="http://schemas.microsoft.com/office/drawing/2014/main" id="{B8AEB0C4-950F-4BCA-BAAE-A0D143F4DD17}"/>
                </a:ext>
              </a:extLst>
            </xdr:cNvPr>
            <xdr:cNvSpPr>
              <a:spLocks/>
            </xdr:cNvSpPr>
          </xdr:nvSpPr>
          <xdr:spPr bwMode="auto">
            <a:xfrm>
              <a:off x="10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1" name="任意多边形  8">
              <a:extLst>
                <a:ext uri="{FF2B5EF4-FFF2-40B4-BE49-F238E27FC236}">
                  <a16:creationId xmlns:a16="http://schemas.microsoft.com/office/drawing/2014/main" id="{248137E0-EF7B-4920-AC43-6C8856D9CC51}"/>
                </a:ext>
              </a:extLst>
            </xdr:cNvPr>
            <xdr:cNvSpPr>
              <a:spLocks/>
            </xdr:cNvSpPr>
          </xdr:nvSpPr>
          <xdr:spPr bwMode="auto">
            <a:xfrm>
              <a:off x="197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2" name="任意多边形  8">
              <a:extLst>
                <a:ext uri="{FF2B5EF4-FFF2-40B4-BE49-F238E27FC236}">
                  <a16:creationId xmlns:a16="http://schemas.microsoft.com/office/drawing/2014/main" id="{D16F9735-B2BB-41B0-BE52-445ED0B4E177}"/>
                </a:ext>
              </a:extLst>
            </xdr:cNvPr>
            <xdr:cNvSpPr>
              <a:spLocks/>
            </xdr:cNvSpPr>
          </xdr:nvSpPr>
          <xdr:spPr bwMode="auto">
            <a:xfrm>
              <a:off x="29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3" name="任意多边形  8">
              <a:extLst>
                <a:ext uri="{FF2B5EF4-FFF2-40B4-BE49-F238E27FC236}">
                  <a16:creationId xmlns:a16="http://schemas.microsoft.com/office/drawing/2014/main" id="{C92384B9-FF97-4B96-932A-816829F5B82C}"/>
                </a:ext>
              </a:extLst>
            </xdr:cNvPr>
            <xdr:cNvSpPr>
              <a:spLocks/>
            </xdr:cNvSpPr>
          </xdr:nvSpPr>
          <xdr:spPr bwMode="auto">
            <a:xfrm>
              <a:off x="385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4" name="任意多边形  8">
              <a:extLst>
                <a:ext uri="{FF2B5EF4-FFF2-40B4-BE49-F238E27FC236}">
                  <a16:creationId xmlns:a16="http://schemas.microsoft.com/office/drawing/2014/main" id="{5B12C37D-24F3-4080-B243-73E5B5DF066D}"/>
                </a:ext>
              </a:extLst>
            </xdr:cNvPr>
            <xdr:cNvSpPr>
              <a:spLocks/>
            </xdr:cNvSpPr>
          </xdr:nvSpPr>
          <xdr:spPr bwMode="auto">
            <a:xfrm>
              <a:off x="480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5" name="任意多边形  8">
              <a:extLst>
                <a:ext uri="{FF2B5EF4-FFF2-40B4-BE49-F238E27FC236}">
                  <a16:creationId xmlns:a16="http://schemas.microsoft.com/office/drawing/2014/main" id="{174EFA2F-E011-4563-8C1D-79ED5B130E0F}"/>
                </a:ext>
              </a:extLst>
            </xdr:cNvPr>
            <xdr:cNvSpPr>
              <a:spLocks/>
            </xdr:cNvSpPr>
          </xdr:nvSpPr>
          <xdr:spPr bwMode="auto">
            <a:xfrm>
              <a:off x="57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6" name="任意多边形  8">
              <a:extLst>
                <a:ext uri="{FF2B5EF4-FFF2-40B4-BE49-F238E27FC236}">
                  <a16:creationId xmlns:a16="http://schemas.microsoft.com/office/drawing/2014/main" id="{69B46F83-4BB3-4BC6-ADA0-7DDDC25F071C}"/>
                </a:ext>
              </a:extLst>
            </xdr:cNvPr>
            <xdr:cNvSpPr>
              <a:spLocks/>
            </xdr:cNvSpPr>
          </xdr:nvSpPr>
          <xdr:spPr bwMode="auto">
            <a:xfrm>
              <a:off x="666" y="6"/>
              <a:ext cx="109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7" name="任意多边形  8">
              <a:extLst>
                <a:ext uri="{FF2B5EF4-FFF2-40B4-BE49-F238E27FC236}">
                  <a16:creationId xmlns:a16="http://schemas.microsoft.com/office/drawing/2014/main" id="{4A336E97-8D22-4D1A-8018-AAE94E894790}"/>
                </a:ext>
              </a:extLst>
            </xdr:cNvPr>
            <xdr:cNvSpPr>
              <a:spLocks/>
            </xdr:cNvSpPr>
          </xdr:nvSpPr>
          <xdr:spPr bwMode="auto">
            <a:xfrm>
              <a:off x="769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8" name="任意多边形  8">
              <a:extLst>
                <a:ext uri="{FF2B5EF4-FFF2-40B4-BE49-F238E27FC236}">
                  <a16:creationId xmlns:a16="http://schemas.microsoft.com/office/drawing/2014/main" id="{C787FBF7-6C4A-4E07-A4AA-3987CA7DFB71}"/>
                </a:ext>
              </a:extLst>
            </xdr:cNvPr>
            <xdr:cNvSpPr>
              <a:spLocks/>
            </xdr:cNvSpPr>
          </xdr:nvSpPr>
          <xdr:spPr bwMode="auto">
            <a:xfrm>
              <a:off x="863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29" name="任意多边形  8">
              <a:extLst>
                <a:ext uri="{FF2B5EF4-FFF2-40B4-BE49-F238E27FC236}">
                  <a16:creationId xmlns:a16="http://schemas.microsoft.com/office/drawing/2014/main" id="{A5DA63D1-AF64-45D4-BA04-3773935B3DAF}"/>
                </a:ext>
              </a:extLst>
            </xdr:cNvPr>
            <xdr:cNvSpPr>
              <a:spLocks/>
            </xdr:cNvSpPr>
          </xdr:nvSpPr>
          <xdr:spPr bwMode="auto">
            <a:xfrm>
              <a:off x="958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  <xdr:sp macro="" textlink="">
          <xdr:nvSpPr>
            <xdr:cNvPr id="30" name="任意多边形  8">
              <a:extLst>
                <a:ext uri="{FF2B5EF4-FFF2-40B4-BE49-F238E27FC236}">
                  <a16:creationId xmlns:a16="http://schemas.microsoft.com/office/drawing/2014/main" id="{30A8CD18-F125-4DDD-8439-35DEA92F7C04}"/>
                </a:ext>
              </a:extLst>
            </xdr:cNvPr>
            <xdr:cNvSpPr>
              <a:spLocks/>
            </xdr:cNvSpPr>
          </xdr:nvSpPr>
          <xdr:spPr bwMode="auto">
            <a:xfrm>
              <a:off x="1052" y="6"/>
              <a:ext cx="101" cy="33"/>
            </a:xfrm>
            <a:custGeom>
              <a:avLst/>
              <a:gdLst>
                <a:gd name="T0" fmla="*/ 112 w 1209"/>
                <a:gd name="T1" fmla="*/ 0 h 159"/>
                <a:gd name="T2" fmla="*/ 1099 w 1209"/>
                <a:gd name="T3" fmla="*/ 0 h 159"/>
                <a:gd name="T4" fmla="*/ 1107 w 1209"/>
                <a:gd name="T5" fmla="*/ 3 h 159"/>
                <a:gd name="T6" fmla="*/ 1115 w 1209"/>
                <a:gd name="T7" fmla="*/ 7 h 159"/>
                <a:gd name="T8" fmla="*/ 1121 w 1209"/>
                <a:gd name="T9" fmla="*/ 13 h 159"/>
                <a:gd name="T10" fmla="*/ 1209 w 1209"/>
                <a:gd name="T11" fmla="*/ 159 h 159"/>
                <a:gd name="T12" fmla="*/ 0 w 1209"/>
                <a:gd name="T13" fmla="*/ 159 h 159"/>
                <a:gd name="T14" fmla="*/ 89 w 1209"/>
                <a:gd name="T15" fmla="*/ 13 h 159"/>
                <a:gd name="T16" fmla="*/ 95 w 1209"/>
                <a:gd name="T17" fmla="*/ 7 h 159"/>
                <a:gd name="T18" fmla="*/ 103 w 1209"/>
                <a:gd name="T19" fmla="*/ 3 h 159"/>
                <a:gd name="T20" fmla="*/ 112 w 1209"/>
                <a:gd name="T21" fmla="*/ 0 h 1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1209" h="159">
                  <a:moveTo>
                    <a:pt x="112" y="0"/>
                  </a:moveTo>
                  <a:lnTo>
                    <a:pt x="1099" y="0"/>
                  </a:lnTo>
                  <a:lnTo>
                    <a:pt x="1107" y="3"/>
                  </a:lnTo>
                  <a:lnTo>
                    <a:pt x="1115" y="7"/>
                  </a:lnTo>
                  <a:lnTo>
                    <a:pt x="1121" y="13"/>
                  </a:lnTo>
                  <a:lnTo>
                    <a:pt x="1209" y="159"/>
                  </a:lnTo>
                  <a:lnTo>
                    <a:pt x="0" y="159"/>
                  </a:lnTo>
                  <a:lnTo>
                    <a:pt x="89" y="13"/>
                  </a:lnTo>
                  <a:lnTo>
                    <a:pt x="95" y="7"/>
                  </a:lnTo>
                  <a:lnTo>
                    <a:pt x="103" y="3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xdr:spPr>
        </xdr:sp>
      </xdr:grpSp>
      <xdr:sp macro="" textlink="">
        <xdr:nvSpPr>
          <xdr:cNvPr id="4" name="减重跟踪器" descr="导航按钮" title="减重跟踪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3DA1409C-9284-48A2-932F-4479B9181D24}"/>
              </a:ext>
            </a:extLst>
          </xdr:cNvPr>
          <xdr:cNvSpPr/>
        </xdr:nvSpPr>
        <xdr:spPr>
          <a:xfrm>
            <a:off x="1" y="125095"/>
            <a:ext cx="1054100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94A1AE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精确匹配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94A1AE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5" name="数据输入" descr="导航按钮" title="数据输入">
            <a:hlinkClick xmlns:r="http://schemas.openxmlformats.org/officeDocument/2006/relationships" r:id="rId2" tooltip="单击查看“数据输入”工作表"/>
            <a:extLst>
              <a:ext uri="{FF2B5EF4-FFF2-40B4-BE49-F238E27FC236}">
                <a16:creationId xmlns:a16="http://schemas.microsoft.com/office/drawing/2014/main" id="{D8BF9936-B7E3-4321-B15C-D68951BBA1C0}"/>
              </a:ext>
            </a:extLst>
          </xdr:cNvPr>
          <xdr:cNvSpPr/>
        </xdr:nvSpPr>
        <xdr:spPr>
          <a:xfrm>
            <a:off x="1030053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模糊匹配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6" name="数据输入" descr="导航按钮" title="数据输入">
            <a:hlinkClick xmlns:r="http://schemas.openxmlformats.org/officeDocument/2006/relationships" r:id="rId3" tooltip="单击查看“数据输入”工作表"/>
            <a:extLst>
              <a:ext uri="{FF2B5EF4-FFF2-40B4-BE49-F238E27FC236}">
                <a16:creationId xmlns:a16="http://schemas.microsoft.com/office/drawing/2014/main" id="{D1A9B526-23B1-43FF-90C8-D5085DF8DFE3}"/>
              </a:ext>
            </a:extLst>
          </xdr:cNvPr>
          <xdr:cNvSpPr/>
        </xdr:nvSpPr>
        <xdr:spPr>
          <a:xfrm>
            <a:off x="1842853" y="173651"/>
            <a:ext cx="1040046" cy="25400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错误值显示空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7" name="数据输入" descr="导航按钮" title="数据输入">
            <a:hlinkClick xmlns:r="http://schemas.openxmlformats.org/officeDocument/2006/relationships" r:id="rId4" tooltip="单击查看“数据输入”工作表"/>
            <a:extLst>
              <a:ext uri="{FF2B5EF4-FFF2-40B4-BE49-F238E27FC236}">
                <a16:creationId xmlns:a16="http://schemas.microsoft.com/office/drawing/2014/main" id="{9FA8A936-7CCC-4C0D-9E25-463BC76AAE55}"/>
              </a:ext>
            </a:extLst>
          </xdr:cNvPr>
          <xdr:cNvSpPr/>
        </xdr:nvSpPr>
        <xdr:spPr>
          <a:xfrm>
            <a:off x="289695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包含查找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8" name="数据输入" descr="导航按钮" title="数据输入">
            <a:hlinkClick xmlns:r="http://schemas.openxmlformats.org/officeDocument/2006/relationships" r:id="rId5" tooltip="单击查看“数据输入”工作表"/>
            <a:extLst>
              <a:ext uri="{FF2B5EF4-FFF2-40B4-BE49-F238E27FC236}">
                <a16:creationId xmlns:a16="http://schemas.microsoft.com/office/drawing/2014/main" id="{4A2C5DA4-6472-4EAC-A7F4-A7C0CD9328E0}"/>
              </a:ext>
            </a:extLst>
          </xdr:cNvPr>
          <xdr:cNvSpPr/>
        </xdr:nvSpPr>
        <xdr:spPr>
          <a:xfrm>
            <a:off x="38304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反向查找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9" name="数据输入" descr="导航按钮" title="数据输入">
            <a:hlinkClick xmlns:r="http://schemas.openxmlformats.org/officeDocument/2006/relationships" r:id="rId6" tooltip="单击查看“数据输入”工作表"/>
            <a:extLst>
              <a:ext uri="{FF2B5EF4-FFF2-40B4-BE49-F238E27FC236}">
                <a16:creationId xmlns:a16="http://schemas.microsoft.com/office/drawing/2014/main" id="{0676B818-6B70-4D83-8C76-31B104BD7734}"/>
              </a:ext>
            </a:extLst>
          </xdr:cNvPr>
          <xdr:cNvSpPr/>
        </xdr:nvSpPr>
        <xdr:spPr>
          <a:xfrm>
            <a:off x="4782902" y="125095"/>
            <a:ext cx="773346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" name="数据输入" descr="导航按钮" title="数据输入">
            <a:hlinkClick xmlns:r="http://schemas.openxmlformats.org/officeDocument/2006/relationships" r:id="rId7" tooltip="单击查看“数据输入”工作表"/>
            <a:extLst>
              <a:ext uri="{FF2B5EF4-FFF2-40B4-BE49-F238E27FC236}">
                <a16:creationId xmlns:a16="http://schemas.microsoft.com/office/drawing/2014/main" id="{2062B650-7267-4B9D-9CA2-DECAA8827094}"/>
              </a:ext>
            </a:extLst>
          </xdr:cNvPr>
          <xdr:cNvSpPr/>
        </xdr:nvSpPr>
        <xdr:spPr>
          <a:xfrm>
            <a:off x="5621101" y="125095"/>
            <a:ext cx="88764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多条件查找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" name="数据输入" descr="导航按钮" title="数据输入">
            <a:hlinkClick xmlns:r="http://schemas.openxmlformats.org/officeDocument/2006/relationships" r:id="rId8" tooltip="单击查看“数据输入”工作表"/>
            <a:extLst>
              <a:ext uri="{FF2B5EF4-FFF2-40B4-BE49-F238E27FC236}">
                <a16:creationId xmlns:a16="http://schemas.microsoft.com/office/drawing/2014/main" id="{D550D3C6-6C08-4508-9979-74904A5B0BFF}"/>
              </a:ext>
            </a:extLst>
          </xdr:cNvPr>
          <xdr:cNvSpPr/>
        </xdr:nvSpPr>
        <xdr:spPr>
          <a:xfrm>
            <a:off x="6472000" y="178579"/>
            <a:ext cx="1157392" cy="244141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合并单元格查找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2" name="数据输入" descr="导航按钮" title="数据输入">
            <a:hlinkClick xmlns:r="http://schemas.openxmlformats.org/officeDocument/2006/relationships" r:id="rId9" tooltip="单击查看“数据输入”工作表"/>
            <a:extLst>
              <a:ext uri="{FF2B5EF4-FFF2-40B4-BE49-F238E27FC236}">
                <a16:creationId xmlns:a16="http://schemas.microsoft.com/office/drawing/2014/main" id="{0573E455-0665-466C-B621-B835965E2862}"/>
              </a:ext>
            </a:extLst>
          </xdr:cNvPr>
          <xdr:cNvSpPr/>
        </xdr:nvSpPr>
        <xdr:spPr>
          <a:xfrm>
            <a:off x="8483595" y="125095"/>
            <a:ext cx="952499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多列查找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" name="数据输入" descr="导航按钮" title="数据输入">
            <a:hlinkClick xmlns:r="http://schemas.openxmlformats.org/officeDocument/2006/relationships" r:id="rId10" tooltip="单击查看“数据输入”工作表"/>
            <a:extLst>
              <a:ext uri="{FF2B5EF4-FFF2-40B4-BE49-F238E27FC236}">
                <a16:creationId xmlns:a16="http://schemas.microsoft.com/office/drawing/2014/main" id="{B27D2D1C-A8EB-4681-A474-01B5014AAEC5}"/>
              </a:ext>
            </a:extLst>
          </xdr:cNvPr>
          <xdr:cNvSpPr/>
        </xdr:nvSpPr>
        <xdr:spPr>
          <a:xfrm>
            <a:off x="9442446" y="125095"/>
            <a:ext cx="947824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制作工资条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" name="数据输入" descr="导航按钮" title="数据输入">
            <a:hlinkClick xmlns:r="http://schemas.openxmlformats.org/officeDocument/2006/relationships" r:id="rId11" tooltip="单击查看“数据输入”工作表"/>
            <a:extLst>
              <a:ext uri="{FF2B5EF4-FFF2-40B4-BE49-F238E27FC236}">
                <a16:creationId xmlns:a16="http://schemas.microsoft.com/office/drawing/2014/main" id="{4D9A2808-B219-4B82-AE50-54B89B1B2BA6}"/>
              </a:ext>
            </a:extLst>
          </xdr:cNvPr>
          <xdr:cNvSpPr/>
        </xdr:nvSpPr>
        <xdr:spPr>
          <a:xfrm>
            <a:off x="10390269" y="125095"/>
            <a:ext cx="844287" cy="351113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1" i="0" u="none" strike="noStrike" kern="0" cap="none" spc="0" normalizeH="0" baseline="0" noProof="0">
                <a:ln>
                  <a:noFill/>
                </a:ln>
                <a:solidFill>
                  <a:srgbClr val="FF6B6B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奇葩用法</a:t>
            </a:r>
            <a:endParaRPr kumimoji="0" lang="zh-CN" altLang="zh-CN" sz="800" b="1" i="0" u="none" strike="noStrike" kern="0" cap="none" spc="0" normalizeH="0" baseline="0" noProof="0">
              <a:ln>
                <a:noFill/>
              </a:ln>
              <a:solidFill>
                <a:srgbClr val="FF6B6B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5" name="数据输入" descr="导航按钮" title="数据输入">
            <a:hlinkClick xmlns:r="http://schemas.openxmlformats.org/officeDocument/2006/relationships" r:id="rId12" tooltip="单击查看“数据输入”工作表"/>
            <a:extLst>
              <a:ext uri="{FF2B5EF4-FFF2-40B4-BE49-F238E27FC236}">
                <a16:creationId xmlns:a16="http://schemas.microsoft.com/office/drawing/2014/main" id="{9E3D4375-D527-40B5-8D30-24BF215D2D82}"/>
              </a:ext>
            </a:extLst>
          </xdr:cNvPr>
          <xdr:cNvSpPr/>
        </xdr:nvSpPr>
        <xdr:spPr>
          <a:xfrm>
            <a:off x="7543801" y="189526"/>
            <a:ext cx="977899" cy="222250"/>
          </a:xfrm>
          <a:prstGeom prst="rect">
            <a:avLst/>
          </a:prstGeom>
          <a:noFill/>
          <a:ln w="19050" cap="rnd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批量查找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(</a:t>
            </a:r>
            <a:r>
              <a:rPr kumimoji="0" lang="zh-CN" altLang="en-US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新</a:t>
            </a:r>
            <a:r>
              <a:rPr kumimoji="0" lang="en-US" altLang="zh-CN" sz="700" b="1" i="0" u="none" strike="noStrike" kern="0" cap="none" spc="0" normalizeH="0" baseline="0" noProof="0">
                <a:ln>
                  <a:noFill/>
                </a:ln>
                <a:solidFill>
                  <a:srgbClr val="556270">
                    <a:lumMod val="60000"/>
                    <a:lumOff val="40000"/>
                  </a:srgb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)</a:t>
            </a:r>
            <a:endParaRPr kumimoji="0" lang="zh-CN" altLang="zh-CN" sz="700" b="1" i="0" u="none" strike="noStrike" kern="0" cap="none" spc="0" normalizeH="0" baseline="0" noProof="0">
              <a:ln>
                <a:noFill/>
              </a:ln>
              <a:solidFill>
                <a:srgbClr val="556270">
                  <a:lumMod val="60000"/>
                  <a:lumOff val="40000"/>
                </a:srgbClr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4A19B9-C44E-4DB8-B958-18D656396F44}" name="表1_5" displayName="表1_5" ref="A3:D11" totalsRowShown="0" headerRowDxfId="73" dataDxfId="71" headerRowBorderDxfId="72" tableBorderDxfId="70" totalsRowBorderDxfId="69">
  <autoFilter ref="A3:D11" xr:uid="{D3522528-BC26-4916-8F83-55A24F6C1BC0}"/>
  <tableColumns count="4">
    <tableColumn id="3" xr3:uid="{16E14628-F43D-45FE-88DD-DC5EDBF08AC6}" name="姓名" dataDxfId="68"/>
    <tableColumn id="1" xr3:uid="{9B41978E-0AF9-4A0A-8C14-6EB31A68D614}" name="性别" dataDxfId="67"/>
    <tableColumn id="9" xr3:uid="{BF101098-FBB0-4F99-B982-78A3C74BB96D}" name="基本工资" dataDxfId="66"/>
    <tableColumn id="13" xr3:uid="{F77917DE-8363-401E-A717-DDAB3A7BF264}" name="奖金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8480F1-BDB5-4EDF-8EBA-449CC38B7912}" name="表5" displayName="表5" ref="A3:B8" totalsRowShown="0">
  <autoFilter ref="A3:B8" xr:uid="{25285A9E-AE25-47CF-BF41-01EDABBC5A49}"/>
  <tableColumns count="2">
    <tableColumn id="1" xr3:uid="{1D9EDC1C-397D-47EF-B7EE-61F9D949743F}" name="销售额"/>
    <tableColumn id="2" xr3:uid="{E51E3B09-62F4-4FE0-B20B-8C5EFD584369}" name="提成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D8A906-E106-4414-9BDE-C07ADE29ED75}" name="表1_53" displayName="表1_53" ref="A3:D11" totalsRowShown="0" headerRowDxfId="63" dataDxfId="61" headerRowBorderDxfId="62" tableBorderDxfId="60" totalsRowBorderDxfId="59">
  <autoFilter ref="A3:D11" xr:uid="{0690CC5B-32AB-412C-832C-84FC2FF78414}"/>
  <tableColumns count="4">
    <tableColumn id="3" xr3:uid="{572F7026-2A2E-4DC5-89C2-5BE62543B607}" name="姓名" dataDxfId="58"/>
    <tableColumn id="1" xr3:uid="{196E8E00-568D-4C6C-A9BF-05B4ACB2E1FC}" name="性别" dataDxfId="57"/>
    <tableColumn id="9" xr3:uid="{BB38A612-DB88-490E-9CFA-E49274AD05D5}" name="基本工资" dataDxfId="56"/>
    <tableColumn id="13" xr3:uid="{2461E574-E8A1-44AC-809D-B10F55D02013}" name="奖金" dataDxfId="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A7501F-E3ED-4522-92B6-DED4D1A8485F}" name="表1_537" displayName="表1_537" ref="A3:D11" totalsRowShown="0" headerRowDxfId="54" dataDxfId="52" headerRowBorderDxfId="53" tableBorderDxfId="51" totalsRowBorderDxfId="50">
  <autoFilter ref="A3:D11" xr:uid="{222D525C-3C7B-4E59-8C2F-0AC9EA437808}"/>
  <tableColumns count="4">
    <tableColumn id="3" xr3:uid="{9222E5FF-7238-42AD-B390-8608CA218440}" name="姓名" dataDxfId="49"/>
    <tableColumn id="1" xr3:uid="{34620A08-24D1-4BFD-8754-0913CB41E838}" name="性别" dataDxfId="48"/>
    <tableColumn id="9" xr3:uid="{9E6FF15A-E2D8-4B8A-999F-30CB257DE5DF}" name="基本工资" dataDxfId="47"/>
    <tableColumn id="13" xr3:uid="{F06A1877-5790-4BA9-983D-995440D4E539}" name="奖金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6AB122-F3AE-44EA-BFC4-61C913DA1654}" name="表7" displayName="表7" ref="A3:D12" totalsRowShown="0" headerRowDxfId="45" dataDxfId="43" headerRowBorderDxfId="44" tableBorderDxfId="42" totalsRowBorderDxfId="41">
  <autoFilter ref="A3:D12" xr:uid="{C14800D0-93DC-4A47-9C7E-4AF4CB938B81}"/>
  <tableColumns count="4">
    <tableColumn id="1" xr3:uid="{5B6FB460-406A-4405-9CF2-B62A1D283806}" name="城市" dataDxfId="40"/>
    <tableColumn id="2" xr3:uid="{EABAAEF7-2206-4D6F-9E67-30C7FC2300A1}" name="公司名称" dataDxfId="39"/>
    <tableColumn id="3" xr3:uid="{EA17A64E-6D31-48AC-B61D-0F7B19EEE867}" name="姓名" dataDxfId="38"/>
    <tableColumn id="4" xr3:uid="{F2BA718C-A42A-4B6C-9717-81705D18CFE7}" name="销售额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47E10D-3241-488C-ADD6-40AE3D742B6E}" name="表7_9" displayName="表7_9" ref="A3:D12" totalsRowShown="0" headerRowDxfId="36" dataDxfId="34" headerRowBorderDxfId="35" tableBorderDxfId="33" totalsRowBorderDxfId="32">
  <autoFilter ref="A3:D12" xr:uid="{C14800D0-93DC-4A47-9C7E-4AF4CB938B81}"/>
  <tableColumns count="4">
    <tableColumn id="3" xr3:uid="{83445792-742E-4F76-A996-ED85E30CF1D6}" name="姓名" dataDxfId="31"/>
    <tableColumn id="1" xr3:uid="{0EAD4688-92CC-4E03-AF87-5FED8E351085}" name="城市" dataDxfId="30"/>
    <tableColumn id="2" xr3:uid="{D1A5DF4E-031A-494C-AC4B-9778BCC0CDB0}" name="公司名称" dataDxfId="29"/>
    <tableColumn id="4" xr3:uid="{D2F47523-2592-4289-9D86-FE2DECB9D359}" name="销售额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F04C5B-34F6-4D40-864A-876E56275703}" name="表7_910" displayName="表7_910" ref="A3:D12" totalsRowShown="0" headerRowDxfId="27" dataDxfId="25" headerRowBorderDxfId="26" tableBorderDxfId="24" totalsRowBorderDxfId="23">
  <autoFilter ref="A3:D12" xr:uid="{C14800D0-93DC-4A47-9C7E-4AF4CB938B81}"/>
  <tableColumns count="4">
    <tableColumn id="1" xr3:uid="{2DFAC527-EA2A-4C6E-A8DB-062E8ABD7D51}" name="城市" dataDxfId="22"/>
    <tableColumn id="2" xr3:uid="{B7BFBCE7-5C14-411C-B209-0C346AE67EDF}" name="公司名称" dataDxfId="21"/>
    <tableColumn id="3" xr3:uid="{E5BB065E-F128-4D08-AB01-F3A612EC670D}" name="姓名" dataDxfId="20"/>
    <tableColumn id="4" xr3:uid="{0B6CFA6F-44A0-430A-BF3C-6ECFC0319090}" name="销售额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AD757-8F14-499E-B1E1-39C9A56BA1A7}" name="表3" displayName="表3" ref="A3:B6" totalsRowShown="0">
  <autoFilter ref="A3:B6" xr:uid="{80158B1E-EADB-476A-A938-BE908991823F}"/>
  <tableColumns count="2">
    <tableColumn id="1" xr3:uid="{7F0E53FC-8199-460C-A094-276957AE70EA}" name="城市" dataDxfId="18"/>
    <tableColumn id="2" xr3:uid="{B4912E35-6759-4D8F-8F80-187D5E980ECF}" name="奖金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68AAD0-1DCD-4F71-AC70-51BAA3DD629E}" name="表7_912" displayName="表7_912" ref="A3:D12" totalsRowShown="0" headerRowDxfId="17" dataDxfId="15" headerRowBorderDxfId="16" tableBorderDxfId="14" totalsRowBorderDxfId="13">
  <autoFilter ref="A3:D12" xr:uid="{1AC7B607-6832-4372-9C35-C968CF57F8A5}"/>
  <tableColumns count="4">
    <tableColumn id="3" xr3:uid="{8AF8912C-D8B5-4800-8630-CF26A8636B0E}" name="姓名" dataDxfId="12"/>
    <tableColumn id="1" xr3:uid="{D5AC688B-8F00-4259-A0C8-5BCC687256A6}" name="城市" dataDxfId="11"/>
    <tableColumn id="2" xr3:uid="{BEDFDFCC-6FC4-408D-B29B-3FF97B08A7FD}" name="公司名称" dataDxfId="10"/>
    <tableColumn id="4" xr3:uid="{17069750-C012-438B-9669-C06D1CB5ACC2}" name="销售额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A5A0F-3C73-47E0-8663-A7DD5BE0B6C3}" name="表1" displayName="表1" ref="B3:E11" totalsRowShown="0" headerRowDxfId="8" dataDxfId="6" headerRowBorderDxfId="7" tableBorderDxfId="5" totalsRowBorderDxfId="4">
  <autoFilter ref="B3:E11" xr:uid="{11B008BF-85E0-45CF-8E09-5604A0697446}"/>
  <tableColumns count="4">
    <tableColumn id="3" xr3:uid="{FA266F0A-C899-447B-892A-C4E28A2FB685}" name="姓名" dataDxfId="3"/>
    <tableColumn id="1" xr3:uid="{819C102B-CBA2-4ED8-AF74-F159F6B3B48F}" name="性别" dataDxfId="2"/>
    <tableColumn id="9" xr3:uid="{012757A6-8F65-44A2-AFE7-BE69784B15F0}" name="基本工资" dataDxfId="1"/>
    <tableColumn id="13" xr3:uid="{4A3F9FE9-88AA-4EC1-A9C4-1FF32613581F}" name="奖金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0945-875F-4D20-81FE-7EF70D74C951}">
  <dimension ref="A1:AV49"/>
  <sheetViews>
    <sheetView tabSelected="1" topLeftCell="A7" zoomScale="115" zoomScaleNormal="115" workbookViewId="0">
      <selection activeCell="O7" sqref="O7"/>
    </sheetView>
  </sheetViews>
  <sheetFormatPr defaultColWidth="8.625" defaultRowHeight="14.25" x14ac:dyDescent="0.2"/>
  <cols>
    <col min="1" max="3" width="9.5" style="34" customWidth="1"/>
    <col min="4" max="13" width="9.25" style="34" customWidth="1"/>
    <col min="14" max="16384" width="8.625" style="34"/>
  </cols>
  <sheetData>
    <row r="1" spans="1:13" s="59" customFormat="1" ht="13.5" customHeight="1" x14ac:dyDescent="0.2"/>
    <row r="2" spans="1:13" s="59" customFormat="1" ht="15" customHeight="1" x14ac:dyDescent="0.2"/>
    <row r="3" spans="1:13" s="33" customFormat="1" ht="26.25" customHeight="1" x14ac:dyDescent="0.2">
      <c r="A3" s="69" t="s">
        <v>78</v>
      </c>
      <c r="B3" s="69"/>
      <c r="C3" s="70"/>
      <c r="D3" s="32"/>
      <c r="E3" s="62"/>
      <c r="F3" s="63"/>
    </row>
    <row r="4" spans="1:13" s="33" customFormat="1" ht="26.25" customHeight="1" x14ac:dyDescent="0.2">
      <c r="A4" s="74" t="s">
        <v>79</v>
      </c>
      <c r="B4" s="74"/>
      <c r="C4" s="75" t="s">
        <v>80</v>
      </c>
      <c r="D4" s="75"/>
      <c r="E4" s="75"/>
      <c r="F4" s="75"/>
      <c r="G4" s="75"/>
      <c r="H4" s="75"/>
      <c r="I4" s="75"/>
      <c r="J4" s="75"/>
      <c r="K4" s="75"/>
      <c r="L4" s="75"/>
      <c r="M4" s="75"/>
    </row>
    <row r="5" spans="1:13" s="33" customFormat="1" ht="24.75" customHeight="1" x14ac:dyDescent="0.2">
      <c r="A5" s="76" t="s">
        <v>81</v>
      </c>
      <c r="B5" s="76"/>
      <c r="C5" s="77" t="s">
        <v>82</v>
      </c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s="33" customFormat="1" ht="16.5" customHeight="1" x14ac:dyDescent="0.2">
      <c r="A6" s="76" t="s">
        <v>83</v>
      </c>
      <c r="B6" s="76"/>
      <c r="C6" s="78" t="s">
        <v>84</v>
      </c>
      <c r="D6" s="79"/>
      <c r="E6" s="79"/>
      <c r="F6" s="79"/>
      <c r="G6" s="79"/>
      <c r="H6" s="79"/>
      <c r="I6" s="79"/>
      <c r="J6" s="79"/>
      <c r="K6" s="79"/>
      <c r="L6" s="79"/>
      <c r="M6" s="79"/>
    </row>
    <row r="7" spans="1:13" s="33" customFormat="1" ht="16.5" customHeight="1" x14ac:dyDescent="0.2">
      <c r="A7" s="76" t="s">
        <v>85</v>
      </c>
      <c r="B7" s="76"/>
      <c r="C7" s="77" t="s">
        <v>86</v>
      </c>
      <c r="D7" s="77"/>
      <c r="E7" s="77"/>
      <c r="F7" s="77"/>
      <c r="G7" s="77"/>
      <c r="H7" s="77"/>
      <c r="I7" s="77"/>
      <c r="J7" s="77"/>
      <c r="K7" s="77"/>
      <c r="L7" s="77"/>
      <c r="M7" s="77"/>
    </row>
    <row r="8" spans="1:13" s="33" customFormat="1" ht="16.5" customHeight="1" x14ac:dyDescent="0.2">
      <c r="A8" s="76" t="s">
        <v>87</v>
      </c>
      <c r="B8" s="76"/>
      <c r="C8" s="77" t="s">
        <v>88</v>
      </c>
      <c r="D8" s="77"/>
      <c r="E8" s="77"/>
      <c r="F8" s="77"/>
      <c r="G8" s="77"/>
      <c r="H8" s="77"/>
      <c r="I8" s="77"/>
      <c r="J8" s="77"/>
      <c r="K8" s="77"/>
      <c r="L8" s="77"/>
      <c r="M8" s="77"/>
    </row>
    <row r="9" spans="1:13" s="33" customFormat="1" ht="24.75" customHeight="1" x14ac:dyDescent="0.2">
      <c r="A9" s="80" t="s">
        <v>89</v>
      </c>
      <c r="B9" s="81" t="s">
        <v>90</v>
      </c>
      <c r="C9" s="77" t="s">
        <v>91</v>
      </c>
      <c r="D9" s="77"/>
      <c r="E9" s="77"/>
      <c r="F9" s="77"/>
      <c r="G9" s="77"/>
      <c r="H9" s="77"/>
      <c r="I9" s="77"/>
      <c r="J9" s="77"/>
      <c r="K9" s="77"/>
      <c r="L9" s="77"/>
      <c r="M9" s="77"/>
    </row>
    <row r="10" spans="1:13" s="33" customFormat="1" ht="24.75" customHeight="1" x14ac:dyDescent="0.2">
      <c r="A10" s="80"/>
      <c r="B10" s="81" t="s">
        <v>92</v>
      </c>
      <c r="C10" s="77" t="s">
        <v>93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</row>
    <row r="11" spans="1:13" s="33" customFormat="1" ht="39.75" customHeight="1" x14ac:dyDescent="0.2">
      <c r="A11" s="80"/>
      <c r="B11" s="82" t="s">
        <v>94</v>
      </c>
      <c r="C11" s="77" t="s">
        <v>95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</row>
    <row r="12" spans="1:13" s="33" customFormat="1" ht="24.75" customHeight="1" x14ac:dyDescent="0.2">
      <c r="A12" s="80"/>
      <c r="B12" s="82" t="s">
        <v>96</v>
      </c>
      <c r="C12" s="83" t="s">
        <v>97</v>
      </c>
      <c r="D12" s="83"/>
      <c r="E12" s="83"/>
      <c r="F12" s="83"/>
      <c r="G12" s="83"/>
      <c r="H12" s="83"/>
      <c r="I12" s="83"/>
      <c r="J12" s="83"/>
      <c r="K12" s="83"/>
      <c r="L12" s="83"/>
      <c r="M12" s="83"/>
    </row>
    <row r="13" spans="1:13" s="33" customFormat="1" ht="24.75" customHeight="1" x14ac:dyDescent="0.2">
      <c r="A13" s="80" t="s">
        <v>98</v>
      </c>
      <c r="B13" s="77" t="s">
        <v>99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</row>
    <row r="14" spans="1:13" ht="76.5" customHeight="1" x14ac:dyDescent="0.2">
      <c r="A14" s="85" t="s">
        <v>100</v>
      </c>
      <c r="B14" s="77" t="s">
        <v>101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</row>
    <row r="15" spans="1:13" ht="21" customHeight="1" x14ac:dyDescent="0.2">
      <c r="B15" s="71" t="s">
        <v>102</v>
      </c>
      <c r="C15" s="72"/>
      <c r="D15" s="72"/>
      <c r="E15" s="72"/>
      <c r="F15" s="72"/>
      <c r="G15" s="72"/>
      <c r="H15" s="72"/>
      <c r="I15" s="72"/>
      <c r="J15" s="72"/>
      <c r="K15" s="72"/>
      <c r="L15" s="73"/>
    </row>
    <row r="16" spans="1:13" s="35" customFormat="1" ht="16.5" customHeight="1" x14ac:dyDescent="0.2"/>
    <row r="17" spans="1:48" s="35" customFormat="1" ht="16.5" customHeight="1" x14ac:dyDescent="0.2">
      <c r="B17" s="35" t="s">
        <v>103</v>
      </c>
      <c r="F17" s="34"/>
      <c r="G17" s="34"/>
      <c r="H17" s="34"/>
      <c r="I17" s="34"/>
      <c r="J17" s="34"/>
      <c r="K17" s="34"/>
      <c r="L17" s="34"/>
    </row>
    <row r="18" spans="1:48" s="35" customFormat="1" ht="16.5" customHeight="1" x14ac:dyDescent="0.2">
      <c r="B18" s="35" t="s">
        <v>104</v>
      </c>
      <c r="F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</row>
    <row r="19" spans="1:48" s="35" customFormat="1" ht="16.5" customHeight="1" x14ac:dyDescent="0.2">
      <c r="B19" s="35" t="s">
        <v>105</v>
      </c>
      <c r="F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</row>
    <row r="20" spans="1:48" s="35" customFormat="1" ht="16.5" customHeight="1" x14ac:dyDescent="0.2"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</row>
    <row r="21" spans="1:48" s="35" customFormat="1" ht="16.5" customHeight="1" x14ac:dyDescent="0.2"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s="35" customFormat="1" ht="16.5" customHeight="1" x14ac:dyDescent="0.2"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s="35" customFormat="1" ht="16.5" customHeight="1" x14ac:dyDescent="0.2"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s="35" customFormat="1" ht="16.5" customHeight="1" x14ac:dyDescent="0.2">
      <c r="A24" s="36" t="s">
        <v>106</v>
      </c>
      <c r="B24" s="35" t="s">
        <v>107</v>
      </c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</row>
    <row r="25" spans="1:48" s="35" customFormat="1" ht="16.5" customHeight="1" x14ac:dyDescent="0.2"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s="35" customFormat="1" ht="16.5" customHeight="1" x14ac:dyDescent="0.2">
      <c r="B26" s="64" t="s">
        <v>108</v>
      </c>
      <c r="C26" s="65"/>
      <c r="D26" s="65"/>
      <c r="E26" s="66"/>
      <c r="G26" s="35" t="s">
        <v>109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s="35" customFormat="1" ht="16.5" customHeight="1" x14ac:dyDescent="0.2">
      <c r="B27" s="37" t="s">
        <v>110</v>
      </c>
      <c r="C27" s="38" t="s">
        <v>111</v>
      </c>
      <c r="D27" s="39" t="s">
        <v>112</v>
      </c>
      <c r="E27" s="40" t="s">
        <v>113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</row>
    <row r="28" spans="1:48" s="35" customFormat="1" ht="16.5" customHeight="1" x14ac:dyDescent="0.2">
      <c r="B28" s="41" t="s">
        <v>114</v>
      </c>
      <c r="C28" s="39">
        <v>3</v>
      </c>
      <c r="D28" s="39">
        <v>139</v>
      </c>
      <c r="E28" s="42">
        <f>C28*D28</f>
        <v>417</v>
      </c>
      <c r="G28" s="43" t="s">
        <v>110</v>
      </c>
      <c r="H28" s="44" t="s">
        <v>115</v>
      </c>
      <c r="I28" s="45" t="s">
        <v>116</v>
      </c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</row>
    <row r="29" spans="1:48" s="35" customFormat="1" ht="16.5" customHeight="1" x14ac:dyDescent="0.2">
      <c r="B29" s="41" t="s">
        <v>117</v>
      </c>
      <c r="C29" s="39">
        <v>6</v>
      </c>
      <c r="D29" s="39">
        <v>35</v>
      </c>
      <c r="E29" s="42">
        <f t="shared" ref="E29:E36" si="0">C29*D29</f>
        <v>210</v>
      </c>
      <c r="G29" s="46" t="s">
        <v>112</v>
      </c>
      <c r="H29" s="47">
        <f>VLOOKUP(H28,B28:D36,3,0)</f>
        <v>99</v>
      </c>
      <c r="I29" s="48" t="s">
        <v>118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s="35" customFormat="1" ht="16.5" customHeight="1" x14ac:dyDescent="0.2">
      <c r="B30" s="41" t="s">
        <v>119</v>
      </c>
      <c r="C30" s="39">
        <v>2</v>
      </c>
      <c r="D30" s="39">
        <v>186</v>
      </c>
      <c r="E30" s="42">
        <f t="shared" si="0"/>
        <v>372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s="35" customFormat="1" ht="16.5" customHeight="1" x14ac:dyDescent="0.2">
      <c r="B31" s="41" t="s">
        <v>115</v>
      </c>
      <c r="C31" s="39">
        <v>5</v>
      </c>
      <c r="D31" s="39">
        <v>99</v>
      </c>
      <c r="E31" s="42">
        <f t="shared" si="0"/>
        <v>495</v>
      </c>
      <c r="H31" s="35" t="s">
        <v>120</v>
      </c>
      <c r="I31" s="35" t="s">
        <v>121</v>
      </c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s="35" customFormat="1" ht="16.5" customHeight="1" x14ac:dyDescent="0.2">
      <c r="B32" s="41" t="s">
        <v>122</v>
      </c>
      <c r="C32" s="39">
        <v>1</v>
      </c>
      <c r="D32" s="39">
        <v>358</v>
      </c>
      <c r="E32" s="42">
        <f t="shared" si="0"/>
        <v>358</v>
      </c>
      <c r="I32" s="35" t="s">
        <v>123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  <row r="33" spans="1:48" s="35" customFormat="1" ht="16.5" customHeight="1" x14ac:dyDescent="0.2">
      <c r="A33" s="36"/>
      <c r="B33" s="41" t="s">
        <v>124</v>
      </c>
      <c r="C33" s="39">
        <v>3</v>
      </c>
      <c r="D33" s="39">
        <v>68</v>
      </c>
      <c r="E33" s="42">
        <f t="shared" si="0"/>
        <v>204</v>
      </c>
      <c r="I33" s="35" t="s">
        <v>125</v>
      </c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spans="1:48" s="35" customFormat="1" ht="16.5" customHeight="1" x14ac:dyDescent="0.2">
      <c r="B34" s="41" t="s">
        <v>126</v>
      </c>
      <c r="C34" s="39">
        <v>8</v>
      </c>
      <c r="D34" s="39">
        <v>29</v>
      </c>
      <c r="E34" s="42">
        <f t="shared" si="0"/>
        <v>232</v>
      </c>
      <c r="H34" s="49"/>
      <c r="I34" s="35" t="s">
        <v>127</v>
      </c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</row>
    <row r="35" spans="1:48" s="35" customFormat="1" ht="16.5" customHeight="1" x14ac:dyDescent="0.2">
      <c r="B35" s="41" t="s">
        <v>128</v>
      </c>
      <c r="C35" s="39">
        <v>4</v>
      </c>
      <c r="D35" s="39">
        <v>209</v>
      </c>
      <c r="E35" s="42">
        <f t="shared" si="0"/>
        <v>836</v>
      </c>
      <c r="H35" s="49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</row>
    <row r="36" spans="1:48" s="35" customFormat="1" ht="16.5" customHeight="1" x14ac:dyDescent="0.2">
      <c r="B36" s="41" t="s">
        <v>129</v>
      </c>
      <c r="C36" s="39">
        <v>2</v>
      </c>
      <c r="D36" s="39">
        <v>169</v>
      </c>
      <c r="E36" s="42">
        <f t="shared" si="0"/>
        <v>338</v>
      </c>
      <c r="H36" s="49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</row>
    <row r="37" spans="1:48" s="35" customFormat="1" ht="16.5" customHeight="1" x14ac:dyDescent="0.2">
      <c r="B37" s="41"/>
      <c r="C37" s="39"/>
      <c r="D37" s="39"/>
      <c r="E37" s="42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 spans="1:48" s="35" customFormat="1" ht="16.5" customHeight="1" x14ac:dyDescent="0.2">
      <c r="B38" s="50"/>
      <c r="C38" s="51"/>
      <c r="D38" s="51"/>
      <c r="E38" s="47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</row>
    <row r="39" spans="1:48" s="35" customFormat="1" ht="16.5" customHeight="1" x14ac:dyDescent="0.2"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</row>
    <row r="40" spans="1:48" s="35" customFormat="1" ht="16.5" customHeight="1" x14ac:dyDescent="0.2">
      <c r="H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s="35" customFormat="1" ht="16.5" customHeight="1" x14ac:dyDescent="0.2">
      <c r="A41" s="36" t="s">
        <v>130</v>
      </c>
      <c r="B41" s="35" t="s">
        <v>131</v>
      </c>
      <c r="C41" s="35" t="s">
        <v>132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s="35" customFormat="1" ht="16.5" customHeight="1" x14ac:dyDescent="0.2"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s="35" customFormat="1" ht="16.5" customHeight="1" x14ac:dyDescent="0.2"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spans="1:48" s="35" customFormat="1" ht="16.5" customHeight="1" x14ac:dyDescent="0.2">
      <c r="B44" s="43" t="s">
        <v>112</v>
      </c>
      <c r="C44" s="44">
        <v>99</v>
      </c>
      <c r="D44" s="45" t="s">
        <v>116</v>
      </c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</row>
    <row r="45" spans="1:48" s="35" customFormat="1" ht="16.5" customHeight="1" x14ac:dyDescent="0.2">
      <c r="B45" s="46" t="s">
        <v>133</v>
      </c>
      <c r="C45" s="47">
        <f>VLOOKUP(C44,IF({1,0},D28:D38,C28:C38),2,0)</f>
        <v>5</v>
      </c>
      <c r="D45" s="48" t="s">
        <v>134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</row>
    <row r="46" spans="1:48" s="35" customFormat="1" ht="16.5" customHeight="1" x14ac:dyDescent="0.2"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</row>
    <row r="47" spans="1:48" s="35" customFormat="1" ht="16.5" customHeight="1" x14ac:dyDescent="0.2">
      <c r="B47" s="34"/>
      <c r="C47" s="34"/>
      <c r="D47" s="34"/>
      <c r="E47" s="34"/>
      <c r="F47" s="34"/>
      <c r="G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</row>
    <row r="48" spans="1:48" ht="16.5" customHeight="1" x14ac:dyDescent="0.2"/>
    <row r="49" ht="16.5" customHeight="1" x14ac:dyDescent="0.2"/>
  </sheetData>
  <mergeCells count="20">
    <mergeCell ref="B15:L15"/>
    <mergeCell ref="B26:E26"/>
    <mergeCell ref="C9:M9"/>
    <mergeCell ref="C10:M10"/>
    <mergeCell ref="C11:M11"/>
    <mergeCell ref="C12:M12"/>
    <mergeCell ref="B13:M13"/>
    <mergeCell ref="B14:M14"/>
    <mergeCell ref="A6:B6"/>
    <mergeCell ref="C6:M6"/>
    <mergeCell ref="A7:B7"/>
    <mergeCell ref="C7:M7"/>
    <mergeCell ref="A8:B8"/>
    <mergeCell ref="C8:M8"/>
    <mergeCell ref="A3:C3"/>
    <mergeCell ref="E3:F3"/>
    <mergeCell ref="A4:B4"/>
    <mergeCell ref="C4:M4"/>
    <mergeCell ref="A5:B5"/>
    <mergeCell ref="C5:M5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8774-5D35-44A8-89E0-6CE381C17BF4}">
  <dimension ref="A1:G11"/>
  <sheetViews>
    <sheetView zoomScale="145" zoomScaleNormal="145" workbookViewId="0"/>
  </sheetViews>
  <sheetFormatPr defaultRowHeight="14.25" x14ac:dyDescent="0.2"/>
  <cols>
    <col min="5" max="5" width="5.125" customWidth="1"/>
  </cols>
  <sheetData>
    <row r="1" spans="1:7" s="60" customFormat="1" x14ac:dyDescent="0.2"/>
    <row r="2" spans="1:7" s="60" customFormat="1" x14ac:dyDescent="0.2"/>
    <row r="3" spans="1:7" ht="15" thickBot="1" x14ac:dyDescent="0.25">
      <c r="A3" s="2" t="s">
        <v>1</v>
      </c>
      <c r="B3" s="1" t="s">
        <v>20</v>
      </c>
      <c r="C3" s="3" t="s">
        <v>24</v>
      </c>
      <c r="D3" s="2" t="s">
        <v>15</v>
      </c>
      <c r="F3" s="13" t="s">
        <v>1</v>
      </c>
      <c r="G3" s="13" t="s">
        <v>15</v>
      </c>
    </row>
    <row r="4" spans="1:7" ht="15" thickTop="1" x14ac:dyDescent="0.2">
      <c r="A4" s="5" t="s">
        <v>3</v>
      </c>
      <c r="B4" s="4" t="s">
        <v>21</v>
      </c>
      <c r="C4" s="9">
        <v>648</v>
      </c>
      <c r="D4" s="8">
        <v>100</v>
      </c>
      <c r="F4" t="s">
        <v>4</v>
      </c>
      <c r="G4">
        <f>VLOOKUP(F4,A:D,4,0)</f>
        <v>150</v>
      </c>
    </row>
    <row r="5" spans="1:7" x14ac:dyDescent="0.2">
      <c r="A5" s="5" t="s">
        <v>14</v>
      </c>
      <c r="B5" s="4" t="s">
        <v>21</v>
      </c>
      <c r="C5" s="9">
        <v>259.2</v>
      </c>
      <c r="D5" s="8">
        <v>200</v>
      </c>
      <c r="F5" t="s">
        <v>7</v>
      </c>
      <c r="G5">
        <f>VLOOKUP(F5,A:D,4,0)</f>
        <v>250</v>
      </c>
    </row>
    <row r="6" spans="1:7" x14ac:dyDescent="0.2">
      <c r="A6" s="5" t="s">
        <v>4</v>
      </c>
      <c r="B6" s="4" t="s">
        <v>22</v>
      </c>
      <c r="C6" s="9">
        <v>288</v>
      </c>
      <c r="D6" s="8">
        <v>150</v>
      </c>
    </row>
    <row r="7" spans="1:7" x14ac:dyDescent="0.2">
      <c r="A7" s="5" t="s">
        <v>6</v>
      </c>
      <c r="B7" s="4" t="s">
        <v>21</v>
      </c>
      <c r="C7" s="9">
        <v>172.8</v>
      </c>
      <c r="D7" s="8">
        <v>100</v>
      </c>
    </row>
    <row r="8" spans="1:7" x14ac:dyDescent="0.2">
      <c r="A8" s="5" t="s">
        <v>26</v>
      </c>
      <c r="B8" s="4" t="s">
        <v>21</v>
      </c>
      <c r="C8" s="9">
        <v>144</v>
      </c>
      <c r="D8" s="8">
        <v>200</v>
      </c>
    </row>
    <row r="9" spans="1:7" x14ac:dyDescent="0.2">
      <c r="A9" s="5" t="s">
        <v>7</v>
      </c>
      <c r="B9" s="4" t="s">
        <v>22</v>
      </c>
      <c r="C9" s="9">
        <v>345.6</v>
      </c>
      <c r="D9" s="8">
        <v>250</v>
      </c>
    </row>
    <row r="10" spans="1:7" x14ac:dyDescent="0.2">
      <c r="A10" s="5" t="s">
        <v>9</v>
      </c>
      <c r="B10" s="4" t="s">
        <v>21</v>
      </c>
      <c r="C10" s="9">
        <v>216</v>
      </c>
      <c r="D10" s="8">
        <v>32</v>
      </c>
    </row>
    <row r="11" spans="1:7" x14ac:dyDescent="0.2">
      <c r="A11" s="5" t="s">
        <v>10</v>
      </c>
      <c r="B11" s="4" t="s">
        <v>21</v>
      </c>
      <c r="C11" s="9">
        <v>270</v>
      </c>
      <c r="D11" s="8">
        <v>99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E6A8-6680-4F37-87F7-2526BE58BBA8}">
  <dimension ref="A1:E8"/>
  <sheetViews>
    <sheetView showGridLines="0" zoomScale="145" zoomScaleNormal="145" workbookViewId="0"/>
  </sheetViews>
  <sheetFormatPr defaultRowHeight="14.25" x14ac:dyDescent="0.2"/>
  <sheetData>
    <row r="1" spans="1:5" s="60" customFormat="1" x14ac:dyDescent="0.2"/>
    <row r="2" spans="1:5" s="60" customFormat="1" x14ac:dyDescent="0.2"/>
    <row r="3" spans="1:5" x14ac:dyDescent="0.2">
      <c r="A3" t="s">
        <v>11</v>
      </c>
      <c r="B3" t="s">
        <v>27</v>
      </c>
      <c r="D3" s="15" t="s">
        <v>11</v>
      </c>
      <c r="E3" s="12" t="s">
        <v>27</v>
      </c>
    </row>
    <row r="4" spans="1:5" x14ac:dyDescent="0.2">
      <c r="A4">
        <v>0</v>
      </c>
      <c r="B4" s="14">
        <v>0</v>
      </c>
      <c r="D4">
        <v>400</v>
      </c>
      <c r="E4" s="6">
        <f>VLOOKUP(D4,A:B,2,1)</f>
        <v>0</v>
      </c>
    </row>
    <row r="5" spans="1:5" x14ac:dyDescent="0.2">
      <c r="A5">
        <v>500</v>
      </c>
      <c r="B5" s="14">
        <v>0.01</v>
      </c>
      <c r="D5">
        <v>2100</v>
      </c>
      <c r="E5" s="6">
        <f>VLOOKUP(D5,A:B,2,1)</f>
        <v>0.03</v>
      </c>
    </row>
    <row r="6" spans="1:5" x14ac:dyDescent="0.2">
      <c r="A6">
        <v>1000</v>
      </c>
      <c r="B6" s="14">
        <v>0.02</v>
      </c>
    </row>
    <row r="7" spans="1:5" x14ac:dyDescent="0.2">
      <c r="A7">
        <v>2000</v>
      </c>
      <c r="B7" s="14">
        <v>0.03</v>
      </c>
    </row>
    <row r="8" spans="1:5" x14ac:dyDescent="0.2">
      <c r="A8">
        <v>5000</v>
      </c>
      <c r="B8" s="14">
        <v>0.04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5588-7A26-401C-8D67-20065521DFF7}">
  <dimension ref="A1:G11"/>
  <sheetViews>
    <sheetView zoomScale="145" zoomScaleNormal="145" workbookViewId="0"/>
  </sheetViews>
  <sheetFormatPr defaultRowHeight="14.25" x14ac:dyDescent="0.2"/>
  <sheetData>
    <row r="1" spans="1:7" s="60" customFormat="1" x14ac:dyDescent="0.2"/>
    <row r="2" spans="1:7" s="60" customFormat="1" x14ac:dyDescent="0.2"/>
    <row r="3" spans="1:7" ht="15" thickBot="1" x14ac:dyDescent="0.25">
      <c r="A3" s="2" t="s">
        <v>1</v>
      </c>
      <c r="B3" s="1" t="s">
        <v>20</v>
      </c>
      <c r="C3" s="3" t="s">
        <v>24</v>
      </c>
      <c r="D3" s="2" t="s">
        <v>15</v>
      </c>
      <c r="F3" s="13" t="s">
        <v>1</v>
      </c>
      <c r="G3" s="52" t="s">
        <v>24</v>
      </c>
    </row>
    <row r="4" spans="1:7" ht="15" thickTop="1" x14ac:dyDescent="0.2">
      <c r="A4" s="5" t="s">
        <v>3</v>
      </c>
      <c r="B4" s="4" t="s">
        <v>21</v>
      </c>
      <c r="C4" s="9">
        <v>648</v>
      </c>
      <c r="D4" s="8">
        <v>100</v>
      </c>
      <c r="F4" t="s">
        <v>13</v>
      </c>
      <c r="G4">
        <f>VLOOKUP(F4,A:C,3,0)</f>
        <v>259.2</v>
      </c>
    </row>
    <row r="5" spans="1:7" x14ac:dyDescent="0.2">
      <c r="A5" s="5" t="s">
        <v>14</v>
      </c>
      <c r="B5" s="4" t="s">
        <v>21</v>
      </c>
      <c r="C5" s="9">
        <v>259.2</v>
      </c>
      <c r="D5" s="8">
        <v>200</v>
      </c>
      <c r="F5" t="s">
        <v>4</v>
      </c>
      <c r="G5">
        <f>VLOOKUP(F5,A:C,3,0)</f>
        <v>288</v>
      </c>
    </row>
    <row r="6" spans="1:7" x14ac:dyDescent="0.2">
      <c r="A6" s="5" t="s">
        <v>4</v>
      </c>
      <c r="B6" s="4" t="s">
        <v>22</v>
      </c>
      <c r="C6" s="9">
        <v>288</v>
      </c>
      <c r="D6" s="8">
        <v>150</v>
      </c>
      <c r="F6" t="s">
        <v>138</v>
      </c>
      <c r="G6" t="e">
        <f>VLOOKUP(F6,A:C,3,0)</f>
        <v>#N/A</v>
      </c>
    </row>
    <row r="7" spans="1:7" x14ac:dyDescent="0.2">
      <c r="A7" s="5" t="s">
        <v>6</v>
      </c>
      <c r="B7" s="4" t="s">
        <v>21</v>
      </c>
      <c r="C7" s="9">
        <v>172.8</v>
      </c>
      <c r="D7" s="8">
        <v>100</v>
      </c>
    </row>
    <row r="8" spans="1:7" x14ac:dyDescent="0.2">
      <c r="A8" s="5" t="s">
        <v>26</v>
      </c>
      <c r="B8" s="4" t="s">
        <v>21</v>
      </c>
      <c r="C8" s="9">
        <v>144</v>
      </c>
      <c r="D8" s="8">
        <v>200</v>
      </c>
    </row>
    <row r="9" spans="1:7" x14ac:dyDescent="0.2">
      <c r="A9" s="5" t="s">
        <v>7</v>
      </c>
      <c r="B9" s="4" t="s">
        <v>22</v>
      </c>
      <c r="C9" s="9">
        <v>345.6</v>
      </c>
      <c r="D9" s="8">
        <v>150</v>
      </c>
    </row>
    <row r="10" spans="1:7" x14ac:dyDescent="0.2">
      <c r="A10" s="5" t="s">
        <v>9</v>
      </c>
      <c r="B10" s="4" t="s">
        <v>21</v>
      </c>
      <c r="C10" s="9">
        <v>216</v>
      </c>
      <c r="D10" s="8">
        <v>32</v>
      </c>
    </row>
    <row r="11" spans="1:7" x14ac:dyDescent="0.2">
      <c r="A11" s="5" t="s">
        <v>10</v>
      </c>
      <c r="B11" s="4" t="s">
        <v>21</v>
      </c>
      <c r="C11" s="9">
        <v>270</v>
      </c>
      <c r="D11" s="8">
        <v>99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014C-6AE5-4338-A296-C300180C7241}">
  <dimension ref="A1:G11"/>
  <sheetViews>
    <sheetView zoomScale="145" zoomScaleNormal="145" workbookViewId="0">
      <selection activeCell="I7" sqref="I7"/>
    </sheetView>
  </sheetViews>
  <sheetFormatPr defaultRowHeight="14.25" x14ac:dyDescent="0.2"/>
  <sheetData>
    <row r="1" spans="1:7" s="60" customFormat="1" x14ac:dyDescent="0.2"/>
    <row r="2" spans="1:7" s="60" customFormat="1" x14ac:dyDescent="0.2"/>
    <row r="3" spans="1:7" ht="15" thickBot="1" x14ac:dyDescent="0.25">
      <c r="A3" s="2" t="s">
        <v>1</v>
      </c>
      <c r="B3" s="1" t="s">
        <v>20</v>
      </c>
      <c r="C3" s="3" t="s">
        <v>24</v>
      </c>
      <c r="D3" s="2" t="s">
        <v>15</v>
      </c>
      <c r="F3" s="52" t="s">
        <v>135</v>
      </c>
      <c r="G3" s="13" t="s">
        <v>15</v>
      </c>
    </row>
    <row r="4" spans="1:7" ht="15" thickTop="1" x14ac:dyDescent="0.2">
      <c r="A4" s="5" t="s">
        <v>3</v>
      </c>
      <c r="B4" s="4" t="s">
        <v>21</v>
      </c>
      <c r="C4" s="9">
        <v>648</v>
      </c>
      <c r="D4" s="8">
        <v>100</v>
      </c>
      <c r="F4" t="s">
        <v>136</v>
      </c>
      <c r="G4" t="e">
        <f>VLOOKUP(F4,A:D,4,0)</f>
        <v>#N/A</v>
      </c>
    </row>
    <row r="5" spans="1:7" x14ac:dyDescent="0.2">
      <c r="A5" s="5" t="s">
        <v>14</v>
      </c>
      <c r="B5" s="4" t="s">
        <v>21</v>
      </c>
      <c r="C5" s="9">
        <v>259.2</v>
      </c>
      <c r="D5" s="8">
        <v>200</v>
      </c>
      <c r="F5" t="s">
        <v>137</v>
      </c>
      <c r="G5" t="e">
        <f>VLOOKUP(F5,A:D,4,0)</f>
        <v>#N/A</v>
      </c>
    </row>
    <row r="6" spans="1:7" x14ac:dyDescent="0.2">
      <c r="A6" s="5" t="s">
        <v>4</v>
      </c>
      <c r="B6" s="4" t="s">
        <v>22</v>
      </c>
      <c r="C6" s="9">
        <v>288</v>
      </c>
      <c r="D6" s="8">
        <v>150</v>
      </c>
    </row>
    <row r="7" spans="1:7" x14ac:dyDescent="0.2">
      <c r="A7" s="5" t="s">
        <v>6</v>
      </c>
      <c r="B7" s="4" t="s">
        <v>21</v>
      </c>
      <c r="C7" s="9">
        <v>172.8</v>
      </c>
      <c r="D7" s="8">
        <v>100</v>
      </c>
    </row>
    <row r="8" spans="1:7" x14ac:dyDescent="0.2">
      <c r="A8" s="5" t="s">
        <v>26</v>
      </c>
      <c r="B8" s="4" t="s">
        <v>21</v>
      </c>
      <c r="C8" s="9">
        <v>144</v>
      </c>
      <c r="D8" s="8">
        <v>200</v>
      </c>
    </row>
    <row r="9" spans="1:7" x14ac:dyDescent="0.2">
      <c r="A9" s="5" t="s">
        <v>7</v>
      </c>
      <c r="B9" s="4" t="s">
        <v>22</v>
      </c>
      <c r="C9" s="9">
        <v>345.6</v>
      </c>
      <c r="D9" s="8">
        <v>150</v>
      </c>
    </row>
    <row r="10" spans="1:7" x14ac:dyDescent="0.2">
      <c r="A10" s="5" t="s">
        <v>9</v>
      </c>
      <c r="B10" s="4" t="s">
        <v>21</v>
      </c>
      <c r="C10" s="9">
        <v>216</v>
      </c>
      <c r="D10" s="8">
        <v>32</v>
      </c>
    </row>
    <row r="11" spans="1:7" x14ac:dyDescent="0.2">
      <c r="A11" s="5" t="s">
        <v>10</v>
      </c>
      <c r="B11" s="4" t="s">
        <v>21</v>
      </c>
      <c r="C11" s="9">
        <v>270</v>
      </c>
      <c r="D11" s="8">
        <v>99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0C71-236C-461B-AFA8-C737E863B438}">
  <dimension ref="A1:G12"/>
  <sheetViews>
    <sheetView zoomScale="145" zoomScaleNormal="145" workbookViewId="0"/>
  </sheetViews>
  <sheetFormatPr defaultRowHeight="14.25" x14ac:dyDescent="0.2"/>
  <cols>
    <col min="2" max="2" width="11.5" customWidth="1"/>
  </cols>
  <sheetData>
    <row r="1" spans="1:7" s="60" customFormat="1" x14ac:dyDescent="0.2"/>
    <row r="2" spans="1:7" s="60" customFormat="1" x14ac:dyDescent="0.2"/>
    <row r="3" spans="1:7" ht="15" thickBot="1" x14ac:dyDescent="0.25">
      <c r="A3" s="1" t="s">
        <v>0</v>
      </c>
      <c r="B3" s="2" t="s">
        <v>139</v>
      </c>
      <c r="C3" s="2" t="s">
        <v>1</v>
      </c>
      <c r="D3" s="3" t="s">
        <v>147</v>
      </c>
      <c r="F3" t="s">
        <v>28</v>
      </c>
      <c r="G3" t="s">
        <v>162</v>
      </c>
    </row>
    <row r="4" spans="1:7" ht="15" thickTop="1" x14ac:dyDescent="0.2">
      <c r="A4" s="4" t="s">
        <v>2</v>
      </c>
      <c r="B4" s="5" t="s">
        <v>140</v>
      </c>
      <c r="C4" s="5" t="s">
        <v>3</v>
      </c>
      <c r="D4" s="53">
        <v>648</v>
      </c>
      <c r="F4" t="s">
        <v>144</v>
      </c>
      <c r="G4" t="str">
        <f>VLOOKUP(F4,IF({1,0},C:C,B:B),2,0)</f>
        <v>就业广兑</v>
      </c>
    </row>
    <row r="5" spans="1:7" x14ac:dyDescent="0.2">
      <c r="A5" s="4" t="s">
        <v>141</v>
      </c>
      <c r="B5" s="5" t="s">
        <v>142</v>
      </c>
      <c r="C5" s="5" t="s">
        <v>143</v>
      </c>
      <c r="D5" s="53">
        <v>259.2</v>
      </c>
      <c r="F5" t="s">
        <v>6</v>
      </c>
      <c r="G5" t="str">
        <f>VLOOKUP(F5,IF({1,0},C:C,B:B),2,0)</f>
        <v>留学服务中心</v>
      </c>
    </row>
    <row r="6" spans="1:7" x14ac:dyDescent="0.2">
      <c r="A6" s="4" t="s">
        <v>2</v>
      </c>
      <c r="B6" s="5" t="s">
        <v>148</v>
      </c>
      <c r="C6" s="5" t="s">
        <v>149</v>
      </c>
      <c r="D6" s="53">
        <v>288</v>
      </c>
    </row>
    <row r="7" spans="1:7" x14ac:dyDescent="0.2">
      <c r="A7" s="4" t="s">
        <v>2</v>
      </c>
      <c r="B7" s="5" t="s">
        <v>150</v>
      </c>
      <c r="C7" s="5" t="s">
        <v>151</v>
      </c>
      <c r="D7" s="53">
        <v>172.8</v>
      </c>
    </row>
    <row r="8" spans="1:7" x14ac:dyDescent="0.2">
      <c r="A8" s="4" t="s">
        <v>5</v>
      </c>
      <c r="B8" s="5" t="s">
        <v>152</v>
      </c>
      <c r="C8" s="5" t="s">
        <v>153</v>
      </c>
      <c r="D8" s="53">
        <v>144</v>
      </c>
    </row>
    <row r="9" spans="1:7" x14ac:dyDescent="0.2">
      <c r="A9" s="4" t="s">
        <v>2</v>
      </c>
      <c r="B9" s="5" t="s">
        <v>154</v>
      </c>
      <c r="C9" s="5" t="s">
        <v>155</v>
      </c>
      <c r="D9" s="53">
        <v>345.6</v>
      </c>
    </row>
    <row r="10" spans="1:7" x14ac:dyDescent="0.2">
      <c r="A10" s="4" t="s">
        <v>8</v>
      </c>
      <c r="B10" s="5" t="s">
        <v>156</v>
      </c>
      <c r="C10" s="5" t="s">
        <v>157</v>
      </c>
      <c r="D10" s="53">
        <v>216</v>
      </c>
    </row>
    <row r="11" spans="1:7" x14ac:dyDescent="0.2">
      <c r="A11" s="4" t="s">
        <v>2</v>
      </c>
      <c r="B11" s="5" t="s">
        <v>158</v>
      </c>
      <c r="C11" s="5" t="s">
        <v>159</v>
      </c>
      <c r="D11" s="53">
        <v>270</v>
      </c>
    </row>
    <row r="12" spans="1:7" x14ac:dyDescent="0.2">
      <c r="A12" s="54" t="s">
        <v>2</v>
      </c>
      <c r="B12" s="55" t="s">
        <v>160</v>
      </c>
      <c r="C12" s="55" t="s">
        <v>161</v>
      </c>
      <c r="D12" s="56">
        <v>540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2114-ABD0-4E70-92C4-A69339CF675B}">
  <dimension ref="A1:I15"/>
  <sheetViews>
    <sheetView zoomScale="145" zoomScaleNormal="145" workbookViewId="0">
      <selection activeCell="E5" sqref="E5"/>
    </sheetView>
  </sheetViews>
  <sheetFormatPr defaultRowHeight="14.25" x14ac:dyDescent="0.2"/>
  <cols>
    <col min="3" max="3" width="9.875" customWidth="1"/>
    <col min="7" max="7" width="11.875" customWidth="1"/>
    <col min="8" max="8" width="12" customWidth="1"/>
  </cols>
  <sheetData>
    <row r="1" spans="1:9" s="60" customFormat="1" x14ac:dyDescent="0.2"/>
    <row r="2" spans="1:9" s="60" customFormat="1" x14ac:dyDescent="0.2"/>
    <row r="3" spans="1:9" ht="15" thickBot="1" x14ac:dyDescent="0.25">
      <c r="A3" s="2" t="s">
        <v>1</v>
      </c>
      <c r="B3" s="1" t="s">
        <v>0</v>
      </c>
      <c r="C3" s="2" t="s">
        <v>139</v>
      </c>
      <c r="D3" s="3" t="s">
        <v>147</v>
      </c>
      <c r="F3" s="57" t="s">
        <v>28</v>
      </c>
      <c r="G3" s="57" t="s">
        <v>12</v>
      </c>
      <c r="H3" s="57" t="s">
        <v>163</v>
      </c>
      <c r="I3" s="57" t="s">
        <v>11</v>
      </c>
    </row>
    <row r="4" spans="1:9" ht="15" thickTop="1" x14ac:dyDescent="0.2">
      <c r="A4" s="5" t="s">
        <v>3</v>
      </c>
      <c r="B4" s="4" t="s">
        <v>2</v>
      </c>
      <c r="C4" s="5" t="s">
        <v>140</v>
      </c>
      <c r="D4" s="53">
        <v>648</v>
      </c>
      <c r="F4" s="57" t="s">
        <v>144</v>
      </c>
      <c r="G4" s="57" t="str">
        <f t="shared" ref="G4:I5" si="0">VLOOKUP($F4,$A:$D,COLUMN(B3),0)</f>
        <v>天津</v>
      </c>
      <c r="H4" s="57" t="str">
        <f t="shared" si="0"/>
        <v>就业广兑</v>
      </c>
      <c r="I4" s="57">
        <f t="shared" si="0"/>
        <v>172.8</v>
      </c>
    </row>
    <row r="5" spans="1:9" x14ac:dyDescent="0.2">
      <c r="A5" s="5" t="s">
        <v>143</v>
      </c>
      <c r="B5" s="4" t="s">
        <v>141</v>
      </c>
      <c r="C5" s="5" t="s">
        <v>142</v>
      </c>
      <c r="D5" s="53">
        <v>259.2</v>
      </c>
      <c r="F5" s="57" t="s">
        <v>6</v>
      </c>
      <c r="G5" s="57" t="str">
        <f t="shared" si="0"/>
        <v>北京</v>
      </c>
      <c r="H5" s="57" t="str">
        <f t="shared" si="0"/>
        <v>留学服务中心</v>
      </c>
      <c r="I5" s="57">
        <f t="shared" si="0"/>
        <v>144</v>
      </c>
    </row>
    <row r="6" spans="1:9" x14ac:dyDescent="0.2">
      <c r="A6" s="5" t="s">
        <v>149</v>
      </c>
      <c r="B6" s="4" t="s">
        <v>2</v>
      </c>
      <c r="C6" s="5" t="s">
        <v>148</v>
      </c>
      <c r="D6" s="53">
        <v>288</v>
      </c>
    </row>
    <row r="7" spans="1:9" x14ac:dyDescent="0.2">
      <c r="A7" s="5" t="s">
        <v>151</v>
      </c>
      <c r="B7" s="4" t="s">
        <v>2</v>
      </c>
      <c r="C7" s="5" t="s">
        <v>150</v>
      </c>
      <c r="D7" s="53">
        <v>172.8</v>
      </c>
    </row>
    <row r="8" spans="1:9" x14ac:dyDescent="0.2">
      <c r="A8" s="5" t="s">
        <v>153</v>
      </c>
      <c r="B8" s="4" t="s">
        <v>5</v>
      </c>
      <c r="C8" s="5" t="s">
        <v>152</v>
      </c>
      <c r="D8" s="53">
        <v>144</v>
      </c>
      <c r="F8" s="57" t="s">
        <v>28</v>
      </c>
      <c r="G8" s="57" t="s">
        <v>163</v>
      </c>
      <c r="H8" s="57" t="s">
        <v>12</v>
      </c>
      <c r="I8" s="57" t="s">
        <v>11</v>
      </c>
    </row>
    <row r="9" spans="1:9" x14ac:dyDescent="0.2">
      <c r="A9" s="5" t="s">
        <v>155</v>
      </c>
      <c r="B9" s="4" t="s">
        <v>2</v>
      </c>
      <c r="C9" s="5" t="s">
        <v>154</v>
      </c>
      <c r="D9" s="53">
        <v>345.6</v>
      </c>
      <c r="F9" s="57" t="s">
        <v>144</v>
      </c>
      <c r="G9" s="57" t="str">
        <f>VLOOKUP($F9,$A:$D,MATCH(G$8,表7_9[#Headers],0),0)</f>
        <v>就业广兑</v>
      </c>
      <c r="H9" s="57" t="str">
        <f>VLOOKUP($F9,$A:$D,MATCH(H$8,表7_9[#Headers],0),0)</f>
        <v>天津</v>
      </c>
      <c r="I9" s="57">
        <f>VLOOKUP($F9,$A:$D,MATCH(I$8,表7_9[#Headers],0),0)</f>
        <v>172.8</v>
      </c>
    </row>
    <row r="10" spans="1:9" x14ac:dyDescent="0.2">
      <c r="A10" s="5" t="s">
        <v>157</v>
      </c>
      <c r="B10" s="4" t="s">
        <v>8</v>
      </c>
      <c r="C10" s="5" t="s">
        <v>156</v>
      </c>
      <c r="D10" s="53">
        <v>216</v>
      </c>
      <c r="F10" s="57"/>
      <c r="G10" s="57" t="e">
        <f>VLOOKUP($F10,$A:$D,MATCH(G$8,表7_9[#Headers],0),0)</f>
        <v>#N/A</v>
      </c>
      <c r="H10" s="57" t="e">
        <f>VLOOKUP($F10,$A:$D,MATCH(H$8,表7_9[#Headers],0),0)</f>
        <v>#N/A</v>
      </c>
      <c r="I10" s="57" t="e">
        <f>VLOOKUP($F10,$A:$D,MATCH(I$8,表7_9[#Headers],0),0)</f>
        <v>#N/A</v>
      </c>
    </row>
    <row r="11" spans="1:9" x14ac:dyDescent="0.2">
      <c r="A11" s="5" t="s">
        <v>159</v>
      </c>
      <c r="B11" s="4" t="s">
        <v>2</v>
      </c>
      <c r="C11" s="5" t="s">
        <v>158</v>
      </c>
      <c r="D11" s="53">
        <v>270</v>
      </c>
    </row>
    <row r="12" spans="1:9" x14ac:dyDescent="0.2">
      <c r="A12" s="55" t="s">
        <v>161</v>
      </c>
      <c r="B12" s="54" t="s">
        <v>2</v>
      </c>
      <c r="C12" s="55" t="s">
        <v>160</v>
      </c>
      <c r="D12" s="56">
        <v>540</v>
      </c>
    </row>
    <row r="13" spans="1:9" x14ac:dyDescent="0.2">
      <c r="F13" s="57" t="s">
        <v>28</v>
      </c>
      <c r="G13" s="57" t="s">
        <v>162</v>
      </c>
      <c r="H13" s="57" t="s">
        <v>12</v>
      </c>
      <c r="I13" s="57" t="s">
        <v>11</v>
      </c>
    </row>
    <row r="14" spans="1:9" x14ac:dyDescent="0.2">
      <c r="F14" s="57" t="s">
        <v>144</v>
      </c>
      <c r="G14" s="57" t="str">
        <f>VLOOKUP($F14,$A:$D,MATCH("*"&amp;G$13&amp;"*",表7_9[#Headers],0),0)</f>
        <v>就业广兑</v>
      </c>
      <c r="H14" s="57" t="str">
        <f>VLOOKUP($F14,$A:$D,MATCH("*"&amp;H$13&amp;"*",表7_9[#Headers],0),0)</f>
        <v>天津</v>
      </c>
      <c r="I14" s="57">
        <f>VLOOKUP($F14,$A:$D,MATCH("*"&amp;I$13&amp;"*",表7_9[#Headers],0),0)</f>
        <v>172.8</v>
      </c>
    </row>
    <row r="15" spans="1:9" x14ac:dyDescent="0.2">
      <c r="F15" s="57" t="s">
        <v>6</v>
      </c>
      <c r="G15" s="57" t="str">
        <f>VLOOKUP($F15,$A:$D,MATCH("*"&amp;G$13&amp;"*",表7_9[#Headers],0),0)</f>
        <v>留学服务中心</v>
      </c>
      <c r="H15" s="57" t="str">
        <f>VLOOKUP($F15,$A:$D,MATCH("*"&amp;H$13&amp;"*",表7_9[#Headers],0),0)</f>
        <v>北京</v>
      </c>
      <c r="I15" s="57">
        <f>VLOOKUP($F15,$A:$D,MATCH("*"&amp;I$13&amp;"*",表7_9[#Headers],0),0)</f>
        <v>144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D9CE-8EF4-4546-801B-2AD65FD725B8}">
  <dimension ref="A1:H12"/>
  <sheetViews>
    <sheetView zoomScale="145" zoomScaleNormal="145" workbookViewId="0"/>
  </sheetViews>
  <sheetFormatPr defaultRowHeight="14.25" x14ac:dyDescent="0.2"/>
  <cols>
    <col min="2" max="2" width="10.75" customWidth="1"/>
    <col min="5" max="5" width="6.875" customWidth="1"/>
    <col min="6" max="6" width="12.125" customWidth="1"/>
  </cols>
  <sheetData>
    <row r="1" spans="1:8" s="60" customFormat="1" x14ac:dyDescent="0.2"/>
    <row r="2" spans="1:8" s="60" customFormat="1" x14ac:dyDescent="0.2"/>
    <row r="3" spans="1:8" ht="15" thickBot="1" x14ac:dyDescent="0.25">
      <c r="A3" s="1" t="s">
        <v>0</v>
      </c>
      <c r="B3" s="2" t="s">
        <v>139</v>
      </c>
      <c r="C3" s="2" t="s">
        <v>1</v>
      </c>
      <c r="D3" s="3" t="s">
        <v>147</v>
      </c>
      <c r="F3" s="13" t="s">
        <v>139</v>
      </c>
      <c r="G3" s="13" t="s">
        <v>1</v>
      </c>
      <c r="H3" s="58" t="s">
        <v>147</v>
      </c>
    </row>
    <row r="4" spans="1:8" ht="15" thickTop="1" x14ac:dyDescent="0.2">
      <c r="A4" s="4" t="s">
        <v>2</v>
      </c>
      <c r="B4" s="5" t="s">
        <v>140</v>
      </c>
      <c r="C4" s="5" t="s">
        <v>3</v>
      </c>
      <c r="D4" s="53">
        <v>648</v>
      </c>
      <c r="F4" t="s">
        <v>145</v>
      </c>
      <c r="G4" t="s">
        <v>6</v>
      </c>
    </row>
    <row r="5" spans="1:8" x14ac:dyDescent="0.2">
      <c r="A5" s="4" t="s">
        <v>141</v>
      </c>
      <c r="B5" s="5" t="s">
        <v>142</v>
      </c>
      <c r="C5" s="5" t="s">
        <v>143</v>
      </c>
      <c r="D5" s="53">
        <v>259.2</v>
      </c>
      <c r="F5" t="s">
        <v>146</v>
      </c>
      <c r="G5" t="s">
        <v>6</v>
      </c>
    </row>
    <row r="6" spans="1:8" x14ac:dyDescent="0.2">
      <c r="A6" s="4" t="s">
        <v>2</v>
      </c>
      <c r="B6" s="5" t="s">
        <v>148</v>
      </c>
      <c r="C6" s="5" t="s">
        <v>149</v>
      </c>
      <c r="D6" s="53">
        <v>288</v>
      </c>
    </row>
    <row r="7" spans="1:8" x14ac:dyDescent="0.2">
      <c r="A7" s="4" t="s">
        <v>2</v>
      </c>
      <c r="B7" s="5" t="s">
        <v>150</v>
      </c>
      <c r="C7" s="5" t="s">
        <v>151</v>
      </c>
      <c r="D7" s="53">
        <v>172.8</v>
      </c>
    </row>
    <row r="8" spans="1:8" x14ac:dyDescent="0.2">
      <c r="A8" s="4" t="s">
        <v>5</v>
      </c>
      <c r="B8" s="5" t="s">
        <v>152</v>
      </c>
      <c r="C8" s="5" t="s">
        <v>153</v>
      </c>
      <c r="D8" s="53">
        <v>144</v>
      </c>
    </row>
    <row r="9" spans="1:8" x14ac:dyDescent="0.2">
      <c r="A9" s="4" t="s">
        <v>2</v>
      </c>
      <c r="B9" s="5" t="s">
        <v>154</v>
      </c>
      <c r="C9" s="5" t="s">
        <v>153</v>
      </c>
      <c r="D9" s="53">
        <v>345.6</v>
      </c>
    </row>
    <row r="10" spans="1:8" x14ac:dyDescent="0.2">
      <c r="A10" s="4" t="s">
        <v>8</v>
      </c>
      <c r="B10" s="5" t="s">
        <v>156</v>
      </c>
      <c r="C10" s="5" t="s">
        <v>157</v>
      </c>
      <c r="D10" s="53">
        <v>216</v>
      </c>
    </row>
    <row r="11" spans="1:8" x14ac:dyDescent="0.2">
      <c r="A11" s="4" t="s">
        <v>2</v>
      </c>
      <c r="B11" s="5" t="s">
        <v>158</v>
      </c>
      <c r="C11" s="5" t="s">
        <v>159</v>
      </c>
      <c r="D11" s="53">
        <v>270</v>
      </c>
    </row>
    <row r="12" spans="1:8" x14ac:dyDescent="0.2">
      <c r="A12" s="54" t="s">
        <v>2</v>
      </c>
      <c r="B12" s="55" t="s">
        <v>160</v>
      </c>
      <c r="C12" s="55" t="s">
        <v>161</v>
      </c>
      <c r="D12" s="56">
        <v>540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6C0D-DD0C-4607-A501-AD4C4B772CD1}">
  <dimension ref="A1:G9"/>
  <sheetViews>
    <sheetView zoomScale="145" zoomScaleNormal="145" workbookViewId="0"/>
  </sheetViews>
  <sheetFormatPr defaultRowHeight="17.45" customHeight="1" x14ac:dyDescent="0.2"/>
  <sheetData>
    <row r="1" spans="1:7" s="60" customFormat="1" ht="17.45" customHeight="1" x14ac:dyDescent="0.2"/>
    <row r="2" spans="1:7" s="60" customFormat="1" ht="17.45" customHeight="1" x14ac:dyDescent="0.2"/>
    <row r="3" spans="1:7" ht="17.45" customHeight="1" thickBot="1" x14ac:dyDescent="0.25">
      <c r="A3" s="13" t="s">
        <v>12</v>
      </c>
      <c r="B3" s="13" t="s">
        <v>15</v>
      </c>
      <c r="E3" s="13" t="s">
        <v>12</v>
      </c>
      <c r="F3" s="13" t="s">
        <v>28</v>
      </c>
      <c r="G3" s="13" t="s">
        <v>15</v>
      </c>
    </row>
    <row r="4" spans="1:7" ht="17.45" customHeight="1" thickTop="1" x14ac:dyDescent="0.2">
      <c r="A4" t="s">
        <v>16</v>
      </c>
      <c r="B4">
        <v>100</v>
      </c>
      <c r="E4" s="67" t="s">
        <v>16</v>
      </c>
      <c r="F4" t="s">
        <v>29</v>
      </c>
      <c r="G4">
        <f t="shared" ref="G4:G9" si="0">VLOOKUP(E4,A:B,2,0)</f>
        <v>100</v>
      </c>
    </row>
    <row r="5" spans="1:7" ht="17.45" customHeight="1" x14ac:dyDescent="0.2">
      <c r="A5" t="s">
        <v>17</v>
      </c>
      <c r="B5">
        <v>150</v>
      </c>
      <c r="E5" s="68"/>
      <c r="F5" t="s">
        <v>30</v>
      </c>
      <c r="G5" t="e">
        <f t="shared" si="0"/>
        <v>#N/A</v>
      </c>
    </row>
    <row r="6" spans="1:7" ht="17.45" customHeight="1" x14ac:dyDescent="0.2">
      <c r="A6" t="s">
        <v>18</v>
      </c>
      <c r="B6">
        <v>200</v>
      </c>
      <c r="E6" s="68"/>
      <c r="F6" t="s">
        <v>31</v>
      </c>
      <c r="G6" t="e">
        <f t="shared" si="0"/>
        <v>#N/A</v>
      </c>
    </row>
    <row r="7" spans="1:7" ht="17.45" customHeight="1" x14ac:dyDescent="0.2">
      <c r="E7" s="68" t="s">
        <v>18</v>
      </c>
      <c r="F7" t="s">
        <v>32</v>
      </c>
      <c r="G7">
        <f t="shared" si="0"/>
        <v>200</v>
      </c>
    </row>
    <row r="8" spans="1:7" ht="17.45" customHeight="1" x14ac:dyDescent="0.2">
      <c r="E8" s="68"/>
      <c r="F8" t="s">
        <v>33</v>
      </c>
      <c r="G8" t="e">
        <f t="shared" si="0"/>
        <v>#N/A</v>
      </c>
    </row>
    <row r="9" spans="1:7" ht="17.45" customHeight="1" x14ac:dyDescent="0.2">
      <c r="E9" s="68"/>
      <c r="F9" t="s">
        <v>34</v>
      </c>
      <c r="G9" t="e">
        <f t="shared" si="0"/>
        <v>#N/A</v>
      </c>
    </row>
  </sheetData>
  <mergeCells count="2">
    <mergeCell ref="E4:E6"/>
    <mergeCell ref="E7:E9"/>
  </mergeCells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EC0C-327C-42A4-8601-FFA0C66A068D}">
  <dimension ref="A1:G11"/>
  <sheetViews>
    <sheetView zoomScale="145" zoomScaleNormal="145" workbookViewId="0"/>
  </sheetViews>
  <sheetFormatPr defaultRowHeight="14.25" x14ac:dyDescent="0.2"/>
  <cols>
    <col min="1" max="1" width="8.625" style="10"/>
  </cols>
  <sheetData>
    <row r="1" spans="1:7" s="60" customFormat="1" x14ac:dyDescent="0.2">
      <c r="A1" s="61"/>
    </row>
    <row r="2" spans="1:7" s="60" customFormat="1" x14ac:dyDescent="0.2">
      <c r="A2" s="61"/>
    </row>
    <row r="3" spans="1:7" x14ac:dyDescent="0.2">
      <c r="A3" s="10" t="s">
        <v>12</v>
      </c>
      <c r="B3" t="s">
        <v>15</v>
      </c>
      <c r="E3" s="10" t="s">
        <v>0</v>
      </c>
      <c r="F3" t="s">
        <v>1</v>
      </c>
      <c r="G3" t="s">
        <v>15</v>
      </c>
    </row>
    <row r="4" spans="1:7" x14ac:dyDescent="0.2">
      <c r="A4" s="10" t="s">
        <v>16</v>
      </c>
      <c r="B4">
        <v>100</v>
      </c>
      <c r="E4" s="11" t="s">
        <v>2</v>
      </c>
      <c r="F4" t="s">
        <v>3</v>
      </c>
      <c r="G4" cm="1">
        <f t="array" ref="G4:G11">VLOOKUP(E4:E11,A:B,2,0)</f>
        <v>100</v>
      </c>
    </row>
    <row r="5" spans="1:7" x14ac:dyDescent="0.2">
      <c r="A5" s="10" t="s">
        <v>17</v>
      </c>
      <c r="B5">
        <v>200</v>
      </c>
      <c r="E5" s="11" t="str">
        <f t="shared" ref="E5:E6" si="0">E4</f>
        <v>天津</v>
      </c>
      <c r="F5" t="s">
        <v>13</v>
      </c>
      <c r="G5">
        <v>100</v>
      </c>
    </row>
    <row r="6" spans="1:7" x14ac:dyDescent="0.2">
      <c r="A6" s="10" t="s">
        <v>18</v>
      </c>
      <c r="B6">
        <v>150</v>
      </c>
      <c r="E6" s="11" t="str">
        <f t="shared" si="0"/>
        <v>天津</v>
      </c>
      <c r="F6" t="s">
        <v>4</v>
      </c>
      <c r="G6">
        <v>100</v>
      </c>
    </row>
    <row r="7" spans="1:7" x14ac:dyDescent="0.2">
      <c r="E7" s="11" t="s">
        <v>8</v>
      </c>
      <c r="F7" t="s">
        <v>6</v>
      </c>
      <c r="G7">
        <v>200</v>
      </c>
    </row>
    <row r="8" spans="1:7" x14ac:dyDescent="0.2">
      <c r="E8" s="11" t="str">
        <f t="shared" ref="E8:E9" si="1">E7</f>
        <v>张家口</v>
      </c>
      <c r="F8" t="s">
        <v>6</v>
      </c>
      <c r="G8">
        <v>200</v>
      </c>
    </row>
    <row r="9" spans="1:7" x14ac:dyDescent="0.2">
      <c r="E9" s="11" t="str">
        <f t="shared" si="1"/>
        <v>张家口</v>
      </c>
      <c r="F9" t="s">
        <v>7</v>
      </c>
      <c r="G9">
        <v>200</v>
      </c>
    </row>
    <row r="10" spans="1:7" x14ac:dyDescent="0.2">
      <c r="E10" s="11" t="s">
        <v>5</v>
      </c>
      <c r="G10">
        <v>150</v>
      </c>
    </row>
    <row r="11" spans="1:7" x14ac:dyDescent="0.2">
      <c r="E11" s="11" t="str">
        <f>E10</f>
        <v>北京</v>
      </c>
      <c r="F11" t="s">
        <v>10</v>
      </c>
      <c r="G11">
        <v>150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0D60-7685-4183-8B57-F15D57AF4B22}">
  <dimension ref="A1:I12"/>
  <sheetViews>
    <sheetView zoomScale="145" zoomScaleNormal="145" workbookViewId="0"/>
  </sheetViews>
  <sheetFormatPr defaultRowHeight="14.25" x14ac:dyDescent="0.2"/>
  <cols>
    <col min="1" max="1" width="8.625" style="10"/>
    <col min="7" max="7" width="12.5" customWidth="1"/>
    <col min="8" max="8" width="11.5" customWidth="1"/>
  </cols>
  <sheetData>
    <row r="1" spans="1:9" s="60" customFormat="1" x14ac:dyDescent="0.2">
      <c r="A1" s="61"/>
    </row>
    <row r="2" spans="1:9" s="60" customFormat="1" x14ac:dyDescent="0.2">
      <c r="A2" s="61"/>
    </row>
    <row r="3" spans="1:9" ht="15" thickBot="1" x14ac:dyDescent="0.25">
      <c r="A3" s="2" t="s">
        <v>1</v>
      </c>
      <c r="B3" s="1" t="s">
        <v>0</v>
      </c>
      <c r="C3" s="2" t="s">
        <v>139</v>
      </c>
      <c r="D3" s="3" t="s">
        <v>147</v>
      </c>
      <c r="F3" s="57" t="s">
        <v>28</v>
      </c>
      <c r="G3" s="57" t="s">
        <v>12</v>
      </c>
      <c r="H3" s="57" t="s">
        <v>163</v>
      </c>
      <c r="I3" s="57" t="s">
        <v>11</v>
      </c>
    </row>
    <row r="4" spans="1:9" ht="15" thickTop="1" x14ac:dyDescent="0.2">
      <c r="A4" s="5" t="s">
        <v>3</v>
      </c>
      <c r="B4" s="4" t="s">
        <v>2</v>
      </c>
      <c r="C4" s="5" t="s">
        <v>140</v>
      </c>
      <c r="D4" s="53">
        <v>648</v>
      </c>
      <c r="F4" s="57" t="s">
        <v>144</v>
      </c>
      <c r="G4" s="57" t="str" cm="1">
        <f t="array" ref="G4:I4">VLOOKUP(F4,A:D,{2,3,4},0)</f>
        <v>天津</v>
      </c>
      <c r="H4" s="57" t="str">
        <v>就业广兑</v>
      </c>
      <c r="I4" s="57">
        <v>172.8</v>
      </c>
    </row>
    <row r="5" spans="1:9" x14ac:dyDescent="0.2">
      <c r="A5" s="5" t="s">
        <v>143</v>
      </c>
      <c r="B5" s="4" t="s">
        <v>141</v>
      </c>
      <c r="C5" s="5" t="s">
        <v>142</v>
      </c>
      <c r="D5" s="53">
        <v>259.2</v>
      </c>
      <c r="F5" s="57" t="s">
        <v>6</v>
      </c>
      <c r="G5" s="57" t="str" cm="1">
        <f t="array" ref="G5:I5">VLOOKUP(F5,A:D,{2,3,4},0)</f>
        <v>北京</v>
      </c>
      <c r="H5" s="57" t="str">
        <v>留学服务中心</v>
      </c>
      <c r="I5" s="57">
        <v>144</v>
      </c>
    </row>
    <row r="6" spans="1:9" x14ac:dyDescent="0.2">
      <c r="A6" s="5" t="s">
        <v>149</v>
      </c>
      <c r="B6" s="4" t="s">
        <v>2</v>
      </c>
      <c r="C6" s="5" t="s">
        <v>148</v>
      </c>
      <c r="D6" s="53">
        <v>288</v>
      </c>
    </row>
    <row r="7" spans="1:9" x14ac:dyDescent="0.2">
      <c r="A7" s="5" t="s">
        <v>151</v>
      </c>
      <c r="B7" s="4" t="s">
        <v>2</v>
      </c>
      <c r="C7" s="5" t="s">
        <v>150</v>
      </c>
      <c r="D7" s="53">
        <v>172.8</v>
      </c>
    </row>
    <row r="8" spans="1:9" x14ac:dyDescent="0.2">
      <c r="A8" s="5" t="s">
        <v>153</v>
      </c>
      <c r="B8" s="4" t="s">
        <v>5</v>
      </c>
      <c r="C8" s="5" t="s">
        <v>152</v>
      </c>
      <c r="D8" s="53">
        <v>144</v>
      </c>
      <c r="F8" s="57" t="s">
        <v>28</v>
      </c>
      <c r="G8" s="57" t="s">
        <v>163</v>
      </c>
      <c r="H8" s="57" t="s">
        <v>12</v>
      </c>
      <c r="I8" s="57" t="s">
        <v>11</v>
      </c>
    </row>
    <row r="9" spans="1:9" x14ac:dyDescent="0.2">
      <c r="A9" s="5" t="s">
        <v>155</v>
      </c>
      <c r="B9" s="4" t="s">
        <v>2</v>
      </c>
      <c r="C9" s="5" t="s">
        <v>154</v>
      </c>
      <c r="D9" s="53">
        <v>345.6</v>
      </c>
      <c r="F9" s="57" t="s">
        <v>144</v>
      </c>
      <c r="G9" s="57" t="str" cm="1">
        <f t="array" ref="G9:I9">VLOOKUP(F9,A:D,{3,2,4},0)</f>
        <v>就业广兑</v>
      </c>
      <c r="H9" s="57" t="str">
        <v>天津</v>
      </c>
      <c r="I9" s="57">
        <v>172.8</v>
      </c>
    </row>
    <row r="10" spans="1:9" x14ac:dyDescent="0.2">
      <c r="A10" s="5" t="s">
        <v>157</v>
      </c>
      <c r="B10" s="4" t="s">
        <v>8</v>
      </c>
      <c r="C10" s="5" t="s">
        <v>156</v>
      </c>
      <c r="D10" s="53">
        <v>216</v>
      </c>
      <c r="F10" s="57"/>
      <c r="G10" s="57" t="e" cm="1">
        <f t="array" ref="G10">VLOOKUP(F10,A:D,{3,2,4},0)</f>
        <v>#N/A</v>
      </c>
      <c r="H10" s="57"/>
      <c r="I10" s="57"/>
    </row>
    <row r="11" spans="1:9" x14ac:dyDescent="0.2">
      <c r="A11" s="5" t="s">
        <v>159</v>
      </c>
      <c r="B11" s="4" t="s">
        <v>2</v>
      </c>
      <c r="C11" s="5" t="s">
        <v>158</v>
      </c>
      <c r="D11" s="53">
        <v>270</v>
      </c>
    </row>
    <row r="12" spans="1:9" x14ac:dyDescent="0.2">
      <c r="A12" s="55" t="s">
        <v>161</v>
      </c>
      <c r="B12" s="54" t="s">
        <v>2</v>
      </c>
      <c r="C12" s="55" t="s">
        <v>160</v>
      </c>
      <c r="D12" s="56">
        <v>540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zoomScale="145" zoomScaleNormal="145" workbookViewId="0"/>
  </sheetViews>
  <sheetFormatPr defaultRowHeight="14.25" x14ac:dyDescent="0.2"/>
  <cols>
    <col min="1" max="1" width="4.125" customWidth="1"/>
    <col min="3" max="3" width="6.625" customWidth="1"/>
    <col min="4" max="4" width="9.375" customWidth="1"/>
    <col min="5" max="5" width="6.125" customWidth="1"/>
    <col min="6" max="6" width="7" customWidth="1"/>
    <col min="12" max="12" width="7.75" customWidth="1"/>
  </cols>
  <sheetData>
    <row r="1" spans="1:12" s="60" customFormat="1" x14ac:dyDescent="0.2"/>
    <row r="2" spans="1:12" s="60" customFormat="1" x14ac:dyDescent="0.2"/>
    <row r="3" spans="1:12" ht="15" thickBot="1" x14ac:dyDescent="0.25">
      <c r="B3" s="2" t="s">
        <v>1</v>
      </c>
      <c r="C3" s="1" t="s">
        <v>20</v>
      </c>
      <c r="D3" s="3" t="s">
        <v>24</v>
      </c>
      <c r="E3" s="2" t="s">
        <v>15</v>
      </c>
      <c r="H3" t="s">
        <v>1</v>
      </c>
      <c r="I3" t="s">
        <v>19</v>
      </c>
      <c r="J3" t="s">
        <v>23</v>
      </c>
      <c r="K3" t="s">
        <v>25</v>
      </c>
    </row>
    <row r="4" spans="1:12" ht="15" thickTop="1" x14ac:dyDescent="0.2">
      <c r="A4">
        <v>1</v>
      </c>
      <c r="B4" s="5" t="s">
        <v>3</v>
      </c>
      <c r="C4" s="4" t="s">
        <v>21</v>
      </c>
      <c r="D4" s="9">
        <v>648</v>
      </c>
      <c r="E4" s="8">
        <v>100</v>
      </c>
      <c r="G4">
        <v>1</v>
      </c>
      <c r="H4" t="str">
        <f>VLOOKUP($G4,$A$4:$E$11,COLUMN(B3),0)</f>
        <v>张颖</v>
      </c>
      <c r="I4" t="str">
        <f t="shared" ref="I4:K4" si="0">VLOOKUP($G4,$A$4:$E$11,COLUMN(C3),0)</f>
        <v>男</v>
      </c>
      <c r="J4">
        <f t="shared" si="0"/>
        <v>648</v>
      </c>
      <c r="K4">
        <f t="shared" si="0"/>
        <v>100</v>
      </c>
    </row>
    <row r="5" spans="1:12" x14ac:dyDescent="0.2">
      <c r="A5">
        <v>2</v>
      </c>
      <c r="B5" s="5" t="s">
        <v>14</v>
      </c>
      <c r="C5" s="4" t="s">
        <v>21</v>
      </c>
      <c r="D5" s="9">
        <v>259.2</v>
      </c>
      <c r="E5" s="8">
        <v>200</v>
      </c>
    </row>
    <row r="6" spans="1:12" x14ac:dyDescent="0.2">
      <c r="A6">
        <v>3</v>
      </c>
      <c r="B6" s="5" t="s">
        <v>4</v>
      </c>
      <c r="C6" s="4" t="s">
        <v>22</v>
      </c>
      <c r="D6" s="9">
        <v>288</v>
      </c>
      <c r="E6" s="8">
        <v>150</v>
      </c>
      <c r="H6" t="s">
        <v>1</v>
      </c>
      <c r="I6" t="s">
        <v>19</v>
      </c>
      <c r="J6" t="s">
        <v>23</v>
      </c>
      <c r="K6" t="s">
        <v>25</v>
      </c>
    </row>
    <row r="7" spans="1:12" x14ac:dyDescent="0.2">
      <c r="A7">
        <v>4</v>
      </c>
      <c r="B7" s="5" t="s">
        <v>6</v>
      </c>
      <c r="C7" s="4" t="s">
        <v>21</v>
      </c>
      <c r="D7" s="9">
        <v>172.8</v>
      </c>
      <c r="E7" s="8">
        <v>100</v>
      </c>
      <c r="G7">
        <v>2</v>
      </c>
      <c r="H7" t="str">
        <f t="shared" ref="H7" si="1">VLOOKUP($G7,$A$4:$E$11,COLUMN(B6),0)</f>
        <v>孙建杰</v>
      </c>
      <c r="I7" t="str">
        <f t="shared" ref="I7" si="2">VLOOKUP($G7,$A$4:$E$11,COLUMN(C6),0)</f>
        <v>男</v>
      </c>
      <c r="J7">
        <f t="shared" ref="J7" si="3">VLOOKUP($G7,$A$4:$E$11,COLUMN(D6),0)</f>
        <v>259.2</v>
      </c>
      <c r="K7">
        <f t="shared" ref="K7" si="4">VLOOKUP($G7,$A$4:$E$11,COLUMN(E6),0)</f>
        <v>200</v>
      </c>
    </row>
    <row r="8" spans="1:12" x14ac:dyDescent="0.2">
      <c r="A8">
        <v>5</v>
      </c>
      <c r="B8" s="5" t="s">
        <v>26</v>
      </c>
      <c r="C8" s="4" t="s">
        <v>21</v>
      </c>
      <c r="D8" s="9">
        <v>144</v>
      </c>
      <c r="E8" s="8">
        <v>200</v>
      </c>
      <c r="L8" s="7"/>
    </row>
    <row r="9" spans="1:12" x14ac:dyDescent="0.2">
      <c r="A9">
        <v>6</v>
      </c>
      <c r="B9" s="5" t="s">
        <v>7</v>
      </c>
      <c r="C9" s="4" t="s">
        <v>22</v>
      </c>
      <c r="D9" s="9">
        <v>345.6</v>
      </c>
      <c r="E9" s="8">
        <v>150</v>
      </c>
      <c r="H9" t="s">
        <v>1</v>
      </c>
      <c r="I9" t="s">
        <v>19</v>
      </c>
      <c r="J9" t="s">
        <v>23</v>
      </c>
      <c r="K9" t="s">
        <v>25</v>
      </c>
    </row>
    <row r="10" spans="1:12" x14ac:dyDescent="0.2">
      <c r="A10">
        <v>7</v>
      </c>
      <c r="B10" s="5" t="s">
        <v>9</v>
      </c>
      <c r="C10" s="4" t="s">
        <v>21</v>
      </c>
      <c r="D10" s="9">
        <v>216</v>
      </c>
      <c r="E10" s="8">
        <v>32</v>
      </c>
      <c r="G10">
        <v>3</v>
      </c>
      <c r="H10" t="str">
        <f t="shared" ref="H10" si="5">VLOOKUP($G10,$A$4:$E$11,COLUMN(B9),0)</f>
        <v>孙林</v>
      </c>
      <c r="I10" t="str">
        <f t="shared" ref="I10" si="6">VLOOKUP($G10,$A$4:$E$11,COLUMN(C9),0)</f>
        <v>女</v>
      </c>
      <c r="J10">
        <f t="shared" ref="J10" si="7">VLOOKUP($G10,$A$4:$E$11,COLUMN(D9),0)</f>
        <v>288</v>
      </c>
      <c r="K10">
        <f t="shared" ref="K10" si="8">VLOOKUP($G10,$A$4:$E$11,COLUMN(E9),0)</f>
        <v>150</v>
      </c>
    </row>
    <row r="11" spans="1:12" x14ac:dyDescent="0.2">
      <c r="A11">
        <v>8</v>
      </c>
      <c r="B11" s="5" t="s">
        <v>10</v>
      </c>
      <c r="C11" s="4" t="s">
        <v>21</v>
      </c>
      <c r="D11" s="9">
        <v>270</v>
      </c>
      <c r="E11" s="8">
        <v>99</v>
      </c>
    </row>
    <row r="12" spans="1:12" x14ac:dyDescent="0.2">
      <c r="H12" t="s">
        <v>1</v>
      </c>
      <c r="I12" t="s">
        <v>19</v>
      </c>
      <c r="J12" t="s">
        <v>23</v>
      </c>
      <c r="K12" t="s">
        <v>25</v>
      </c>
    </row>
    <row r="13" spans="1:12" x14ac:dyDescent="0.2">
      <c r="G13">
        <v>4</v>
      </c>
      <c r="H13" t="str">
        <f t="shared" ref="H13" si="9">VLOOKUP($G13,$A$4:$E$11,COLUMN(B12),0)</f>
        <v>金士鹏</v>
      </c>
      <c r="I13" t="str">
        <f t="shared" ref="I13" si="10">VLOOKUP($G13,$A$4:$E$11,COLUMN(C12),0)</f>
        <v>男</v>
      </c>
      <c r="J13">
        <f t="shared" ref="J13" si="11">VLOOKUP($G13,$A$4:$E$11,COLUMN(D12),0)</f>
        <v>172.8</v>
      </c>
      <c r="K13">
        <f t="shared" ref="K13" si="12">VLOOKUP($G13,$A$4:$E$11,COLUMN(E12),0)</f>
        <v>100</v>
      </c>
    </row>
    <row r="15" spans="1:12" x14ac:dyDescent="0.2">
      <c r="H15" t="s">
        <v>1</v>
      </c>
      <c r="I15" t="s">
        <v>19</v>
      </c>
      <c r="J15" t="s">
        <v>23</v>
      </c>
      <c r="K15" t="s">
        <v>25</v>
      </c>
    </row>
    <row r="16" spans="1:12" x14ac:dyDescent="0.2">
      <c r="G16">
        <v>5</v>
      </c>
      <c r="H16" t="str">
        <f t="shared" ref="H16" si="13">VLOOKUP($G16,$A$4:$E$11,COLUMN(B15),0)</f>
        <v>金大鸟</v>
      </c>
      <c r="I16" t="str">
        <f t="shared" ref="I16" si="14">VLOOKUP($G16,$A$4:$E$11,COLUMN(C15),0)</f>
        <v>男</v>
      </c>
      <c r="J16">
        <f t="shared" ref="J16" si="15">VLOOKUP($G16,$A$4:$E$11,COLUMN(D15),0)</f>
        <v>144</v>
      </c>
      <c r="K16">
        <f t="shared" ref="K16" si="16">VLOOKUP($G16,$A$4:$E$11,COLUMN(E15),0)</f>
        <v>200</v>
      </c>
    </row>
    <row r="18" spans="7:11" x14ac:dyDescent="0.2">
      <c r="H18" t="s">
        <v>1</v>
      </c>
      <c r="I18" t="s">
        <v>19</v>
      </c>
      <c r="J18" t="s">
        <v>23</v>
      </c>
      <c r="K18" t="s">
        <v>25</v>
      </c>
    </row>
    <row r="19" spans="7:11" x14ac:dyDescent="0.2">
      <c r="G19">
        <v>6</v>
      </c>
      <c r="H19" t="str">
        <f t="shared" ref="H19" si="17">VLOOKUP($G19,$A$4:$E$11,COLUMN(B18),0)</f>
        <v>李芳</v>
      </c>
      <c r="I19" t="str">
        <f t="shared" ref="I19" si="18">VLOOKUP($G19,$A$4:$E$11,COLUMN(C18),0)</f>
        <v>女</v>
      </c>
      <c r="J19">
        <f t="shared" ref="J19" si="19">VLOOKUP($G19,$A$4:$E$11,COLUMN(D18),0)</f>
        <v>345.6</v>
      </c>
      <c r="K19">
        <f t="shared" ref="K19" si="20">VLOOKUP($G19,$A$4:$E$11,COLUMN(E18),0)</f>
        <v>150</v>
      </c>
    </row>
    <row r="21" spans="7:11" x14ac:dyDescent="0.2">
      <c r="H21" t="s">
        <v>1</v>
      </c>
      <c r="I21" t="s">
        <v>19</v>
      </c>
      <c r="J21" t="s">
        <v>23</v>
      </c>
      <c r="K21" t="s">
        <v>25</v>
      </c>
    </row>
    <row r="22" spans="7:11" x14ac:dyDescent="0.2">
      <c r="G22">
        <v>7</v>
      </c>
      <c r="H22" t="str">
        <f t="shared" ref="H22" si="21">VLOOKUP($G22,$A$4:$E$11,COLUMN(B21),0)</f>
        <v>赵军</v>
      </c>
      <c r="I22" t="str">
        <f t="shared" ref="I22" si="22">VLOOKUP($G22,$A$4:$E$11,COLUMN(C21),0)</f>
        <v>男</v>
      </c>
      <c r="J22">
        <f t="shared" ref="J22" si="23">VLOOKUP($G22,$A$4:$E$11,COLUMN(D21),0)</f>
        <v>216</v>
      </c>
      <c r="K22">
        <f t="shared" ref="K22" si="24">VLOOKUP($G22,$A$4:$E$11,COLUMN(E21),0)</f>
        <v>32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6840-BAE5-43A7-B174-6650ED4757CA}">
  <dimension ref="B1:H14"/>
  <sheetViews>
    <sheetView showGridLines="0" zoomScale="145" zoomScaleNormal="145" workbookViewId="0"/>
  </sheetViews>
  <sheetFormatPr defaultRowHeight="14.25" x14ac:dyDescent="0.2"/>
  <cols>
    <col min="3" max="3" width="10.625" customWidth="1"/>
    <col min="4" max="4" width="12.375" bestFit="1" customWidth="1"/>
    <col min="8" max="8" width="10" customWidth="1"/>
  </cols>
  <sheetData>
    <row r="1" spans="2:8" s="60" customFormat="1" x14ac:dyDescent="0.2"/>
    <row r="2" spans="2:8" s="60" customFormat="1" x14ac:dyDescent="0.2"/>
    <row r="4" spans="2:8" ht="20.25" x14ac:dyDescent="0.2">
      <c r="B4" s="24" t="s">
        <v>35</v>
      </c>
      <c r="C4" s="25" t="s">
        <v>36</v>
      </c>
      <c r="D4" s="26" t="s">
        <v>69</v>
      </c>
      <c r="E4" s="26" t="s">
        <v>70</v>
      </c>
      <c r="F4" s="26" t="s">
        <v>71</v>
      </c>
      <c r="G4" s="26" t="s">
        <v>72</v>
      </c>
      <c r="H4" s="26" t="s">
        <v>73</v>
      </c>
    </row>
    <row r="5" spans="2:8" s="29" customFormat="1" ht="23.1" customHeight="1" x14ac:dyDescent="0.2">
      <c r="B5" s="27"/>
      <c r="C5" s="28" t="str">
        <f>IFERROR(VLOOKUP($B$5,机密!$A$1:$G$15,COLUMN(B2),0),"")</f>
        <v/>
      </c>
      <c r="D5" s="28" t="str">
        <f>IFERROR(VLOOKUP($B$5,机密!$A$1:$G$15,COLUMN(C2),0),"")</f>
        <v/>
      </c>
      <c r="E5" s="28" t="str">
        <f>IFERROR(VLOOKUP($B$5,机密!$A$1:$G$15,COLUMN(D2),0),"")</f>
        <v/>
      </c>
      <c r="F5" s="28" t="str">
        <f>IFERROR(VLOOKUP($B$5,机密!$A$1:$G$15,COLUMN(E2),0),"")</f>
        <v/>
      </c>
      <c r="G5" s="28" t="str">
        <f>IFERROR(VLOOKUP($B$5,机密!$A$1:$G$15,COLUMN(F2),0),"")</f>
        <v/>
      </c>
      <c r="H5" s="28" t="str">
        <f>IFERROR(VLOOKUP($B$5,机密!$A$1:$G$15,COLUMN(G2),0),"")</f>
        <v/>
      </c>
    </row>
    <row r="6" spans="2:8" x14ac:dyDescent="0.2">
      <c r="B6" s="30"/>
      <c r="C6" t="str">
        <f>IFERROR(VLOOKUP($B6,机密!$A:$G,COLUMN(B3),0),"")</f>
        <v/>
      </c>
      <c r="D6" t="str">
        <f>IFERROR(VLOOKUP($B6,机密!$A:$G,COLUMN(C3),0),"")</f>
        <v/>
      </c>
      <c r="E6" t="str">
        <f>IFERROR(VLOOKUP($B6,机密!$A:$G,COLUMN(D3),0),"")</f>
        <v/>
      </c>
      <c r="F6" t="str">
        <f>IFERROR(VLOOKUP($B6,机密!$A:$G,COLUMN(E3),0),"")</f>
        <v/>
      </c>
      <c r="G6" t="str">
        <f>IFERROR(VLOOKUP($B6,机密!$A:$G,COLUMN(F3),0),"")</f>
        <v/>
      </c>
      <c r="H6" t="str">
        <f>IFERROR(VLOOKUP($B6,机密!$A:$G,COLUMN(G3),0),"")</f>
        <v/>
      </c>
    </row>
    <row r="12" spans="2:8" x14ac:dyDescent="0.2">
      <c r="B12" s="31" t="s">
        <v>74</v>
      </c>
    </row>
    <row r="13" spans="2:8" x14ac:dyDescent="0.2">
      <c r="B13" s="31" t="s">
        <v>75</v>
      </c>
    </row>
    <row r="14" spans="2:8" x14ac:dyDescent="0.2">
      <c r="B14" s="31" t="s">
        <v>76</v>
      </c>
    </row>
  </sheetData>
  <phoneticPr fontId="3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D91F-4BAE-4227-A873-C60F798D9DD1}">
  <dimension ref="A1:G15"/>
  <sheetViews>
    <sheetView workbookViewId="0">
      <selection activeCell="A2" sqref="A2:G15"/>
    </sheetView>
  </sheetViews>
  <sheetFormatPr defaultRowHeight="14.25" x14ac:dyDescent="0.2"/>
  <cols>
    <col min="7" max="7" width="11" customWidth="1"/>
  </cols>
  <sheetData>
    <row r="1" spans="1:7" x14ac:dyDescent="0.2">
      <c r="A1" s="16" t="s">
        <v>35</v>
      </c>
      <c r="B1" s="17" t="s">
        <v>36</v>
      </c>
      <c r="C1" s="18" t="s">
        <v>37</v>
      </c>
      <c r="D1" s="18" t="s">
        <v>38</v>
      </c>
      <c r="E1" s="18" t="s">
        <v>39</v>
      </c>
      <c r="F1" s="18" t="s">
        <v>40</v>
      </c>
      <c r="G1" s="18" t="s">
        <v>41</v>
      </c>
    </row>
    <row r="2" spans="1:7" x14ac:dyDescent="0.2">
      <c r="A2" s="19" t="s">
        <v>77</v>
      </c>
      <c r="B2" s="20" t="s">
        <v>42</v>
      </c>
      <c r="C2" s="20">
        <v>5000</v>
      </c>
      <c r="D2" s="20"/>
      <c r="E2" s="20">
        <v>50</v>
      </c>
      <c r="F2" s="20">
        <v>200</v>
      </c>
      <c r="G2" s="21">
        <v>4850</v>
      </c>
    </row>
    <row r="3" spans="1:7" x14ac:dyDescent="0.2">
      <c r="A3" s="19" t="s">
        <v>43</v>
      </c>
      <c r="B3" s="20" t="s">
        <v>44</v>
      </c>
      <c r="C3" s="22">
        <v>5000</v>
      </c>
      <c r="D3" s="22">
        <v>100</v>
      </c>
      <c r="E3" s="22"/>
      <c r="F3" s="22"/>
      <c r="G3" s="23">
        <v>5100</v>
      </c>
    </row>
    <row r="4" spans="1:7" x14ac:dyDescent="0.2">
      <c r="A4" s="19" t="s">
        <v>45</v>
      </c>
      <c r="B4" s="20" t="s">
        <v>46</v>
      </c>
      <c r="C4" s="22">
        <v>5000</v>
      </c>
      <c r="D4" s="22"/>
      <c r="E4" s="22">
        <v>50</v>
      </c>
      <c r="F4" s="22"/>
      <c r="G4" s="23">
        <v>5050</v>
      </c>
    </row>
    <row r="5" spans="1:7" x14ac:dyDescent="0.2">
      <c r="A5" s="19" t="s">
        <v>47</v>
      </c>
      <c r="B5" s="20" t="s">
        <v>48</v>
      </c>
      <c r="C5" s="22">
        <v>5000</v>
      </c>
      <c r="D5" s="22"/>
      <c r="E5" s="22"/>
      <c r="F5" s="22"/>
      <c r="G5" s="23">
        <v>5000</v>
      </c>
    </row>
    <row r="6" spans="1:7" x14ac:dyDescent="0.2">
      <c r="A6" s="19" t="s">
        <v>49</v>
      </c>
      <c r="B6" s="20" t="s">
        <v>50</v>
      </c>
      <c r="C6" s="22">
        <v>5000</v>
      </c>
      <c r="D6" s="22">
        <v>100</v>
      </c>
      <c r="E6" s="22"/>
      <c r="F6" s="22"/>
      <c r="G6" s="23">
        <v>5100</v>
      </c>
    </row>
    <row r="7" spans="1:7" x14ac:dyDescent="0.2">
      <c r="A7" s="19" t="s">
        <v>51</v>
      </c>
      <c r="B7" s="20" t="s">
        <v>52</v>
      </c>
      <c r="C7" s="22">
        <v>5000</v>
      </c>
      <c r="D7" s="22"/>
      <c r="E7" s="22">
        <v>50</v>
      </c>
      <c r="F7" s="22"/>
      <c r="G7" s="23">
        <v>5050</v>
      </c>
    </row>
    <row r="8" spans="1:7" x14ac:dyDescent="0.2">
      <c r="A8" s="19" t="s">
        <v>53</v>
      </c>
      <c r="B8" s="20" t="s">
        <v>54</v>
      </c>
      <c r="C8" s="22">
        <v>5000</v>
      </c>
      <c r="D8" s="22"/>
      <c r="E8" s="22"/>
      <c r="F8" s="22"/>
      <c r="G8" s="23">
        <v>5000</v>
      </c>
    </row>
    <row r="9" spans="1:7" x14ac:dyDescent="0.2">
      <c r="A9" s="19" t="s">
        <v>55</v>
      </c>
      <c r="B9" s="20" t="s">
        <v>56</v>
      </c>
      <c r="C9" s="22">
        <v>5000</v>
      </c>
      <c r="D9" s="22"/>
      <c r="E9" s="22"/>
      <c r="F9" s="22">
        <v>200</v>
      </c>
      <c r="G9" s="23">
        <v>4800</v>
      </c>
    </row>
    <row r="10" spans="1:7" x14ac:dyDescent="0.2">
      <c r="A10" s="19" t="s">
        <v>57</v>
      </c>
      <c r="B10" s="20" t="s">
        <v>58</v>
      </c>
      <c r="C10" s="22">
        <v>5000</v>
      </c>
      <c r="D10" s="22">
        <v>100</v>
      </c>
      <c r="E10" s="22">
        <v>50</v>
      </c>
      <c r="F10" s="22"/>
      <c r="G10" s="23">
        <v>5150</v>
      </c>
    </row>
    <row r="11" spans="1:7" x14ac:dyDescent="0.2">
      <c r="A11" s="19" t="s">
        <v>59</v>
      </c>
      <c r="B11" s="20" t="s">
        <v>60</v>
      </c>
      <c r="C11" s="22">
        <v>5000</v>
      </c>
      <c r="D11" s="22"/>
      <c r="E11" s="22"/>
      <c r="F11" s="22"/>
      <c r="G11" s="23">
        <v>5000</v>
      </c>
    </row>
    <row r="12" spans="1:7" x14ac:dyDescent="0.2">
      <c r="A12" s="19" t="s">
        <v>61</v>
      </c>
      <c r="B12" s="20" t="s">
        <v>62</v>
      </c>
      <c r="C12" s="22">
        <v>5000</v>
      </c>
      <c r="D12" s="22"/>
      <c r="E12" s="22"/>
      <c r="F12" s="22"/>
      <c r="G12" s="23">
        <v>5000</v>
      </c>
    </row>
    <row r="13" spans="1:7" x14ac:dyDescent="0.2">
      <c r="A13" s="19" t="s">
        <v>63</v>
      </c>
      <c r="B13" s="20" t="s">
        <v>64</v>
      </c>
      <c r="C13" s="20">
        <v>5000</v>
      </c>
      <c r="D13" s="20"/>
      <c r="E13" s="20">
        <v>50</v>
      </c>
      <c r="F13" s="20"/>
      <c r="G13" s="21">
        <v>5050</v>
      </c>
    </row>
    <row r="14" spans="1:7" x14ac:dyDescent="0.2">
      <c r="A14" s="19" t="s">
        <v>65</v>
      </c>
      <c r="B14" s="20" t="s">
        <v>66</v>
      </c>
      <c r="C14" s="20">
        <v>5000</v>
      </c>
      <c r="D14" s="20">
        <v>100</v>
      </c>
      <c r="E14" s="20">
        <v>50</v>
      </c>
      <c r="F14" s="20"/>
      <c r="G14" s="21">
        <v>5150</v>
      </c>
    </row>
    <row r="15" spans="1:7" x14ac:dyDescent="0.2">
      <c r="A15" s="19" t="s">
        <v>67</v>
      </c>
      <c r="B15" s="20" t="s">
        <v>68</v>
      </c>
      <c r="C15" s="20">
        <v>5000</v>
      </c>
      <c r="D15" s="20">
        <v>100</v>
      </c>
      <c r="E15" s="20"/>
      <c r="F15" s="20"/>
      <c r="G15" s="21">
        <v>5100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VLOOKUP</vt:lpstr>
      <vt:lpstr>1精确匹配</vt:lpstr>
      <vt:lpstr>2模糊匹配</vt:lpstr>
      <vt:lpstr>3错误值显示空</vt:lpstr>
      <vt:lpstr>4包含查找</vt:lpstr>
      <vt:lpstr>5反向查找</vt:lpstr>
      <vt:lpstr>6多列查找</vt:lpstr>
      <vt:lpstr>7多条件查找</vt:lpstr>
      <vt:lpstr>8合并单元格查找</vt:lpstr>
      <vt:lpstr>9批量查找(新)</vt:lpstr>
      <vt:lpstr>10多列查找(新)</vt:lpstr>
      <vt:lpstr>11工资条</vt:lpstr>
      <vt:lpstr>12密码保护器</vt:lpstr>
      <vt:lpstr>机密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huali hushao</dc:creator>
  <cp:lastModifiedBy>Administrator</cp:lastModifiedBy>
  <dcterms:created xsi:type="dcterms:W3CDTF">2015-06-05T18:19:34Z</dcterms:created>
  <dcterms:modified xsi:type="dcterms:W3CDTF">2021-06-14T09:24:36Z</dcterms:modified>
</cp:coreProperties>
</file>