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hl125/Master thesis revise/User experience test/"/>
    </mc:Choice>
  </mc:AlternateContent>
  <xr:revisionPtr revIDLastSave="0" documentId="13_ncr:1_{D65E89B1-0CF8-294E-BD94-662835CE5EF3}" xr6:coauthVersionLast="47" xr6:coauthVersionMax="47" xr10:uidLastSave="{00000000-0000-0000-0000-000000000000}"/>
  <bookViews>
    <workbookView xWindow="0" yWindow="460" windowWidth="28800" windowHeight="15900" activeTab="3" xr2:uid="{E7C60A5D-A8B0-2B48-9CA7-D1782EFCD35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4" l="1"/>
  <c r="A5" i="4"/>
  <c r="A4" i="4"/>
  <c r="A3" i="4"/>
  <c r="A2" i="4"/>
  <c r="A6" i="3"/>
  <c r="A5" i="3"/>
  <c r="A4" i="3"/>
  <c r="A3" i="3"/>
  <c r="A2" i="3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I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D28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6" i="1"/>
  <c r="AK24" i="1" l="1"/>
  <c r="AK20" i="1"/>
  <c r="AK18" i="1"/>
  <c r="AK9" i="1"/>
  <c r="AK6" i="1"/>
  <c r="AK27" i="1" l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G6" i="1" l="1"/>
  <c r="AN6" i="1"/>
  <c r="AG9" i="1"/>
  <c r="AG20" i="1"/>
  <c r="AG18" i="1"/>
  <c r="AG24" i="1"/>
  <c r="AJ24" i="1" l="1"/>
  <c r="AL24" i="1" s="1"/>
  <c r="AH24" i="1"/>
  <c r="AJ18" i="1"/>
  <c r="AL18" i="1" s="1"/>
  <c r="AH18" i="1"/>
  <c r="AJ20" i="1"/>
  <c r="AL20" i="1" s="1"/>
  <c r="AH20" i="1"/>
  <c r="AJ9" i="1"/>
  <c r="AL9" i="1" s="1"/>
  <c r="AH9" i="1"/>
  <c r="AJ6" i="1"/>
  <c r="AL6" i="1" s="1"/>
  <c r="AH6" i="1"/>
  <c r="AG27" i="1"/>
  <c r="AG29" i="1" s="1"/>
  <c r="AL28" i="1" l="1"/>
  <c r="AL27" i="1"/>
  <c r="AJ27" i="1"/>
  <c r="AK28" i="1" s="1"/>
  <c r="AM9" i="1"/>
  <c r="AM20" i="1"/>
  <c r="AM18" i="1"/>
  <c r="AM6" i="1"/>
  <c r="AM24" i="1"/>
  <c r="AH27" i="1"/>
  <c r="AM27" i="1" l="1"/>
  <c r="AM29" i="1" s="1"/>
</calcChain>
</file>

<file path=xl/sharedStrings.xml><?xml version="1.0" encoding="utf-8"?>
<sst xmlns="http://schemas.openxmlformats.org/spreadsheetml/2006/main" count="67" uniqueCount="46">
  <si>
    <t>Questionnaire 2 - Safetweet Prototype User Experience Scale</t>
  </si>
  <si>
    <t>ID</t>
  </si>
  <si>
    <t>Category</t>
  </si>
  <si>
    <t>Question</t>
  </si>
  <si>
    <t>Score</t>
  </si>
  <si>
    <t>1 - Strongly disagree</t>
  </si>
  <si>
    <t>5 - Strongly Agree</t>
  </si>
  <si>
    <t>Content</t>
  </si>
  <si>
    <t>Usability</t>
  </si>
  <si>
    <t>Interactive</t>
  </si>
  <si>
    <t>Visual Presentation</t>
  </si>
  <si>
    <t>Subjective Feeling</t>
  </si>
  <si>
    <t>Users experience pleasure when using the site.</t>
    <phoneticPr fontId="5" type="noConversion"/>
  </si>
  <si>
    <t>Users feel respected when they use the site.</t>
    <phoneticPr fontId="5" type="noConversion"/>
  </si>
  <si>
    <t>Users feel secure when using the site.</t>
    <phoneticPr fontId="5" type="noConversion"/>
  </si>
  <si>
    <t>Page elements have consistency.</t>
    <phoneticPr fontId="5" type="noConversion"/>
  </si>
  <si>
    <t>The colour scheme is reasonable.</t>
    <phoneticPr fontId="5" type="noConversion"/>
  </si>
  <si>
    <t>The font design is reasonable.</t>
    <phoneticPr fontId="5" type="noConversion"/>
  </si>
  <si>
    <t>The layout is reasonable.</t>
    <phoneticPr fontId="5" type="noConversion"/>
  </si>
  <si>
    <t>Users can thumb up other content.</t>
    <phoneticPr fontId="5" type="noConversion"/>
  </si>
  <si>
    <t>Users can comment on other content.</t>
    <phoneticPr fontId="5" type="noConversion"/>
  </si>
  <si>
    <t>Users can decrypt messages encrypted by others.</t>
    <phoneticPr fontId="5" type="noConversion"/>
  </si>
  <si>
    <t>Users can encrypt their posts.</t>
    <phoneticPr fontId="5" type="noConversion"/>
  </si>
  <si>
    <t>Users can post information anonymously.</t>
    <phoneticPr fontId="5" type="noConversion"/>
  </si>
  <si>
    <t>Users can check for sensitive information before posting it.</t>
    <phoneticPr fontId="5" type="noConversion"/>
  </si>
  <si>
    <t>Site fit people's logical thinking.</t>
    <phoneticPr fontId="5" type="noConversion"/>
  </si>
  <si>
    <t>Site status and feedback are visible.</t>
    <phoneticPr fontId="5" type="noConversion"/>
  </si>
  <si>
    <t>The search function is effective.</t>
    <phoneticPr fontId="5" type="noConversion"/>
  </si>
  <si>
    <t>Users can post information.</t>
    <phoneticPr fontId="5" type="noConversion"/>
  </si>
  <si>
    <t>Users can manage their personal information.</t>
    <phoneticPr fontId="5" type="noConversion"/>
  </si>
  <si>
    <t>Users can get real-time information.</t>
    <phoneticPr fontId="5" type="noConversion"/>
  </si>
  <si>
    <t>The content on the site is rich and varied.</t>
    <phoneticPr fontId="5" type="noConversion"/>
  </si>
  <si>
    <t>Users can read a wealth of information.</t>
    <phoneticPr fontId="5" type="noConversion"/>
  </si>
  <si>
    <t>Average</t>
    <phoneticPr fontId="5" type="noConversion"/>
  </si>
  <si>
    <t>Question</t>
    <phoneticPr fontId="5" type="noConversion"/>
  </si>
  <si>
    <t>Weight</t>
    <phoneticPr fontId="5" type="noConversion"/>
  </si>
  <si>
    <t>Total</t>
    <phoneticPr fontId="5" type="noConversion"/>
  </si>
  <si>
    <t>Sub-core</t>
    <phoneticPr fontId="5" type="noConversion"/>
  </si>
  <si>
    <t>Total score</t>
    <phoneticPr fontId="5" type="noConversion"/>
  </si>
  <si>
    <t>Total-ave</t>
    <phoneticPr fontId="5" type="noConversion"/>
  </si>
  <si>
    <t>T-A-W</t>
    <phoneticPr fontId="5" type="noConversion"/>
  </si>
  <si>
    <t>Full</t>
    <phoneticPr fontId="5" type="noConversion"/>
  </si>
  <si>
    <t>rate</t>
    <phoneticPr fontId="5" type="noConversion"/>
  </si>
  <si>
    <t>score</t>
    <phoneticPr fontId="5" type="noConversion"/>
  </si>
  <si>
    <t>ave-score</t>
    <phoneticPr fontId="5" type="noConversion"/>
  </si>
  <si>
    <t>weight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</si>
</sst>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7">
    <font>
      <sz val="12"/>
      <color theme="1"/>
      <name val="等线"/>
      <family val="2"/>
      <charset val="134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DengXian"/>
      <family val="4"/>
      <charset val="134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7" fontId="0" fillId="0" borderId="11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D308-CAC6-C342-9A5C-0EE55A49E18C}">
  <dimension ref="A1:AO29"/>
  <sheetViews>
    <sheetView topLeftCell="AE1" workbookViewId="0">
      <selection activeCell="AK9" sqref="AK9:AK17"/>
    </sheetView>
  </sheetViews>
  <sheetFormatPr baseColWidth="10" defaultRowHeight="16"/>
  <cols>
    <col min="1" max="1" width="9.5" customWidth="1"/>
    <col min="3" max="3" width="50.83203125" customWidth="1"/>
    <col min="41" max="41" width="70" customWidth="1"/>
  </cols>
  <sheetData>
    <row r="1" spans="1:41" ht="17" thickBot="1">
      <c r="A1" s="23" t="s">
        <v>0</v>
      </c>
      <c r="B1" s="23"/>
      <c r="C1" s="23"/>
      <c r="D1" s="23"/>
    </row>
    <row r="2" spans="1:41" ht="17">
      <c r="A2" s="20" t="s">
        <v>1</v>
      </c>
      <c r="B2" s="20" t="s">
        <v>2</v>
      </c>
      <c r="C2" s="20" t="s">
        <v>3</v>
      </c>
      <c r="D2" s="1" t="s">
        <v>4</v>
      </c>
    </row>
    <row r="3" spans="1:41" ht="28">
      <c r="A3" s="22"/>
      <c r="B3" s="22"/>
      <c r="C3" s="22"/>
      <c r="D3" s="2" t="s">
        <v>5</v>
      </c>
    </row>
    <row r="4" spans="1:41" ht="29" thickBot="1">
      <c r="A4" s="21"/>
      <c r="B4" s="21"/>
      <c r="C4" s="21"/>
      <c r="D4" s="2" t="s">
        <v>6</v>
      </c>
    </row>
    <row r="5" spans="1:41" ht="17" thickBot="1">
      <c r="A5" s="4"/>
      <c r="B5" s="5"/>
      <c r="C5" s="6"/>
      <c r="D5" s="11">
        <v>1</v>
      </c>
      <c r="E5" s="12">
        <v>2</v>
      </c>
      <c r="F5" s="11">
        <v>3</v>
      </c>
      <c r="G5" s="12">
        <v>4</v>
      </c>
      <c r="H5" s="11">
        <v>5</v>
      </c>
      <c r="I5" s="12">
        <v>6</v>
      </c>
      <c r="J5" s="11">
        <v>7</v>
      </c>
      <c r="K5" s="12">
        <v>8</v>
      </c>
      <c r="L5" s="11">
        <v>9</v>
      </c>
      <c r="M5" s="12">
        <v>10</v>
      </c>
      <c r="N5" s="11">
        <v>11</v>
      </c>
      <c r="O5" s="12">
        <v>12</v>
      </c>
      <c r="P5" s="11">
        <v>13</v>
      </c>
      <c r="Q5" s="12">
        <v>14</v>
      </c>
      <c r="R5" s="11">
        <v>15</v>
      </c>
      <c r="S5" s="12">
        <v>16</v>
      </c>
      <c r="T5" s="11">
        <v>17</v>
      </c>
      <c r="U5" s="12">
        <v>18</v>
      </c>
      <c r="V5" s="11">
        <v>19</v>
      </c>
      <c r="W5" s="12">
        <v>20</v>
      </c>
      <c r="X5" s="11">
        <v>21</v>
      </c>
      <c r="Y5" s="12">
        <v>22</v>
      </c>
      <c r="Z5" s="11">
        <v>23</v>
      </c>
      <c r="AA5" s="12">
        <v>24</v>
      </c>
      <c r="AB5" s="11">
        <v>25</v>
      </c>
      <c r="AC5" s="11">
        <v>26</v>
      </c>
      <c r="AD5" s="11">
        <v>27</v>
      </c>
      <c r="AE5" s="11">
        <v>28</v>
      </c>
      <c r="AF5" s="14" t="s">
        <v>33</v>
      </c>
      <c r="AG5" s="14" t="s">
        <v>36</v>
      </c>
      <c r="AH5" s="14" t="s">
        <v>39</v>
      </c>
      <c r="AI5" s="14" t="s">
        <v>35</v>
      </c>
      <c r="AJ5" s="14" t="s">
        <v>38</v>
      </c>
      <c r="AK5" s="14" t="s">
        <v>41</v>
      </c>
      <c r="AL5" s="14" t="s">
        <v>42</v>
      </c>
      <c r="AM5" s="14" t="s">
        <v>40</v>
      </c>
      <c r="AN5" s="14" t="s">
        <v>37</v>
      </c>
      <c r="AO5" s="14" t="s">
        <v>34</v>
      </c>
    </row>
    <row r="6" spans="1:41" ht="18" thickBot="1">
      <c r="A6" s="3">
        <v>1</v>
      </c>
      <c r="B6" s="20" t="s">
        <v>7</v>
      </c>
      <c r="C6" s="7" t="s">
        <v>32</v>
      </c>
      <c r="D6" s="8">
        <v>4</v>
      </c>
      <c r="E6" s="8">
        <v>5</v>
      </c>
      <c r="F6" s="8">
        <v>3</v>
      </c>
      <c r="G6" s="8">
        <v>5</v>
      </c>
      <c r="H6" s="8">
        <v>3</v>
      </c>
      <c r="I6" s="8">
        <v>5</v>
      </c>
      <c r="J6" s="8">
        <v>3</v>
      </c>
      <c r="K6" s="8">
        <v>5</v>
      </c>
      <c r="L6" s="8">
        <v>4</v>
      </c>
      <c r="M6" s="8">
        <v>5</v>
      </c>
      <c r="N6" s="8">
        <v>3</v>
      </c>
      <c r="O6" s="8">
        <v>5</v>
      </c>
      <c r="P6" s="8">
        <v>4</v>
      </c>
      <c r="Q6" s="8">
        <v>3</v>
      </c>
      <c r="R6" s="8">
        <v>5</v>
      </c>
      <c r="S6" s="8">
        <v>4</v>
      </c>
      <c r="T6" s="8">
        <v>4</v>
      </c>
      <c r="U6" s="9">
        <v>3</v>
      </c>
      <c r="V6" s="9">
        <v>3</v>
      </c>
      <c r="W6" s="8">
        <v>4</v>
      </c>
      <c r="X6" s="8">
        <v>3</v>
      </c>
      <c r="Y6" s="8">
        <v>5</v>
      </c>
      <c r="Z6" s="8">
        <v>3</v>
      </c>
      <c r="AA6" s="8">
        <v>4</v>
      </c>
      <c r="AB6" s="10">
        <v>4</v>
      </c>
      <c r="AC6" s="15">
        <v>3</v>
      </c>
      <c r="AD6" s="8">
        <v>3</v>
      </c>
      <c r="AE6" s="8">
        <v>4</v>
      </c>
      <c r="AF6" s="17">
        <f>AVERAGE(D6:AE6)</f>
        <v>3.8928571428571428</v>
      </c>
      <c r="AG6" s="24">
        <f>SUM(AF6:AF8)</f>
        <v>11.321428571428571</v>
      </c>
      <c r="AH6" s="24">
        <f>AG6/3</f>
        <v>3.7738095238095237</v>
      </c>
      <c r="AI6" s="24">
        <v>0.33100000000000002</v>
      </c>
      <c r="AJ6" s="24">
        <f>AG6*AI6</f>
        <v>3.7473928571428572</v>
      </c>
      <c r="AK6" s="24">
        <f>15*AI6</f>
        <v>4.9649999999999999</v>
      </c>
      <c r="AL6" s="24">
        <f>AJ6/AK6</f>
        <v>0.75476190476190474</v>
      </c>
      <c r="AM6" s="24">
        <f>AH6*AI6</f>
        <v>1.2491309523809524</v>
      </c>
      <c r="AN6" s="18">
        <f>AF6*AI6</f>
        <v>1.2885357142857143</v>
      </c>
      <c r="AO6" s="13" t="s">
        <v>32</v>
      </c>
    </row>
    <row r="7" spans="1:41" ht="18" thickBot="1">
      <c r="A7" s="3">
        <v>2</v>
      </c>
      <c r="B7" s="22"/>
      <c r="C7" s="7" t="s">
        <v>31</v>
      </c>
      <c r="D7" s="8">
        <v>4</v>
      </c>
      <c r="E7" s="8">
        <v>5</v>
      </c>
      <c r="F7" s="8">
        <v>2</v>
      </c>
      <c r="G7" s="8">
        <v>5</v>
      </c>
      <c r="H7" s="8">
        <v>2</v>
      </c>
      <c r="I7" s="8">
        <v>5</v>
      </c>
      <c r="J7" s="8">
        <v>3</v>
      </c>
      <c r="K7" s="8">
        <v>3</v>
      </c>
      <c r="L7" s="8">
        <v>3</v>
      </c>
      <c r="M7" s="8">
        <v>3</v>
      </c>
      <c r="N7" s="8">
        <v>4</v>
      </c>
      <c r="O7" s="8">
        <v>3</v>
      </c>
      <c r="P7" s="8">
        <v>4</v>
      </c>
      <c r="Q7" s="8">
        <v>4</v>
      </c>
      <c r="R7" s="8">
        <v>3</v>
      </c>
      <c r="S7" s="8">
        <v>4</v>
      </c>
      <c r="T7" s="8">
        <v>3</v>
      </c>
      <c r="U7" s="9">
        <v>3</v>
      </c>
      <c r="V7" s="9">
        <v>4</v>
      </c>
      <c r="W7" s="8">
        <v>4</v>
      </c>
      <c r="X7" s="8">
        <v>3</v>
      </c>
      <c r="Y7" s="8">
        <v>5</v>
      </c>
      <c r="Z7" s="8">
        <v>3</v>
      </c>
      <c r="AA7" s="8">
        <v>4</v>
      </c>
      <c r="AB7" s="10">
        <v>4</v>
      </c>
      <c r="AC7" s="15">
        <v>2</v>
      </c>
      <c r="AD7" s="8">
        <v>2</v>
      </c>
      <c r="AE7" s="8">
        <v>4</v>
      </c>
      <c r="AF7" s="17">
        <f t="shared" ref="AF7:AF26" si="0">AVERAGE(D7:AE7)</f>
        <v>3.5</v>
      </c>
      <c r="AG7" s="25"/>
      <c r="AH7" s="25"/>
      <c r="AI7" s="25"/>
      <c r="AJ7" s="25"/>
      <c r="AK7" s="25"/>
      <c r="AL7" s="25"/>
      <c r="AM7" s="25"/>
      <c r="AN7" s="18">
        <f>AF7*AI6</f>
        <v>1.1585000000000001</v>
      </c>
      <c r="AO7" s="13" t="s">
        <v>31</v>
      </c>
    </row>
    <row r="8" spans="1:41" ht="18" thickBot="1">
      <c r="A8" s="3">
        <v>3</v>
      </c>
      <c r="B8" s="21"/>
      <c r="C8" s="7" t="s">
        <v>30</v>
      </c>
      <c r="D8" s="8">
        <v>5</v>
      </c>
      <c r="E8" s="8">
        <v>3</v>
      </c>
      <c r="F8" s="8">
        <v>4</v>
      </c>
      <c r="G8" s="8">
        <v>3</v>
      </c>
      <c r="H8" s="8">
        <v>4</v>
      </c>
      <c r="I8" s="8">
        <v>3</v>
      </c>
      <c r="J8" s="8">
        <v>3</v>
      </c>
      <c r="K8" s="8">
        <v>5</v>
      </c>
      <c r="L8" s="8">
        <v>3</v>
      </c>
      <c r="M8" s="8">
        <v>5</v>
      </c>
      <c r="N8" s="8">
        <v>3</v>
      </c>
      <c r="O8" s="8">
        <v>5</v>
      </c>
      <c r="P8" s="8">
        <v>4</v>
      </c>
      <c r="Q8" s="8">
        <v>4</v>
      </c>
      <c r="R8" s="8">
        <v>5</v>
      </c>
      <c r="S8" s="8">
        <v>4</v>
      </c>
      <c r="T8" s="8">
        <v>4</v>
      </c>
      <c r="U8" s="9">
        <v>4</v>
      </c>
      <c r="V8" s="9">
        <v>3</v>
      </c>
      <c r="W8" s="8">
        <v>4</v>
      </c>
      <c r="X8" s="8">
        <v>3</v>
      </c>
      <c r="Y8" s="8">
        <v>4</v>
      </c>
      <c r="Z8" s="8">
        <v>4</v>
      </c>
      <c r="AA8" s="8">
        <v>4</v>
      </c>
      <c r="AB8" s="10">
        <v>5</v>
      </c>
      <c r="AC8" s="15">
        <v>2</v>
      </c>
      <c r="AD8" s="8">
        <v>5</v>
      </c>
      <c r="AE8" s="8">
        <v>5</v>
      </c>
      <c r="AF8" s="17">
        <f t="shared" si="0"/>
        <v>3.9285714285714284</v>
      </c>
      <c r="AG8" s="26"/>
      <c r="AH8" s="26"/>
      <c r="AI8" s="26"/>
      <c r="AJ8" s="26"/>
      <c r="AK8" s="26"/>
      <c r="AL8" s="26"/>
      <c r="AM8" s="26"/>
      <c r="AN8" s="18">
        <f>AF8*AI6</f>
        <v>1.3003571428571428</v>
      </c>
      <c r="AO8" s="13" t="s">
        <v>30</v>
      </c>
    </row>
    <row r="9" spans="1:41" ht="18" thickBot="1">
      <c r="A9" s="3">
        <v>4</v>
      </c>
      <c r="B9" s="20" t="s">
        <v>8</v>
      </c>
      <c r="C9" s="7" t="s">
        <v>29</v>
      </c>
      <c r="D9" s="8">
        <v>4</v>
      </c>
      <c r="E9" s="8">
        <v>5</v>
      </c>
      <c r="F9" s="8">
        <v>5</v>
      </c>
      <c r="G9" s="8">
        <v>5</v>
      </c>
      <c r="H9" s="8">
        <v>5</v>
      </c>
      <c r="I9" s="8">
        <v>5</v>
      </c>
      <c r="J9" s="8">
        <v>3</v>
      </c>
      <c r="K9" s="8">
        <v>5</v>
      </c>
      <c r="L9" s="8">
        <v>3</v>
      </c>
      <c r="M9" s="8">
        <v>5</v>
      </c>
      <c r="N9" s="8">
        <v>3</v>
      </c>
      <c r="O9" s="8">
        <v>5</v>
      </c>
      <c r="P9" s="8">
        <v>4</v>
      </c>
      <c r="Q9" s="8">
        <v>3</v>
      </c>
      <c r="R9" s="8">
        <v>5</v>
      </c>
      <c r="S9" s="8">
        <v>4</v>
      </c>
      <c r="T9" s="8">
        <v>3</v>
      </c>
      <c r="U9" s="9">
        <v>4</v>
      </c>
      <c r="V9" s="9">
        <v>3</v>
      </c>
      <c r="W9" s="8">
        <v>4</v>
      </c>
      <c r="X9" s="8">
        <v>3</v>
      </c>
      <c r="Y9" s="8">
        <v>5</v>
      </c>
      <c r="Z9" s="8">
        <v>3</v>
      </c>
      <c r="AA9" s="8">
        <v>4</v>
      </c>
      <c r="AB9" s="10">
        <v>5</v>
      </c>
      <c r="AC9" s="15">
        <v>3</v>
      </c>
      <c r="AD9" s="8">
        <v>5</v>
      </c>
      <c r="AE9" s="8">
        <v>5</v>
      </c>
      <c r="AF9" s="17">
        <f t="shared" si="0"/>
        <v>4.1428571428571432</v>
      </c>
      <c r="AG9" s="24">
        <f>SUM(AF9:AF17)</f>
        <v>36.071428571428569</v>
      </c>
      <c r="AH9" s="24">
        <f>AG9/9</f>
        <v>4.0079365079365079</v>
      </c>
      <c r="AI9" s="24">
        <v>0.22120000000000001</v>
      </c>
      <c r="AJ9" s="24">
        <f>AG9*AI9</f>
        <v>7.9790000000000001</v>
      </c>
      <c r="AK9" s="24">
        <f>45*AI9</f>
        <v>9.9540000000000006</v>
      </c>
      <c r="AL9" s="24">
        <f>AJ9/AK9</f>
        <v>0.80158730158730152</v>
      </c>
      <c r="AM9" s="24">
        <f>AH9*AI9</f>
        <v>0.88655555555555554</v>
      </c>
      <c r="AN9" s="18">
        <f>AF9*AI9</f>
        <v>0.9164000000000001</v>
      </c>
      <c r="AO9" s="13" t="s">
        <v>29</v>
      </c>
    </row>
    <row r="10" spans="1:41" ht="18" thickBot="1">
      <c r="A10" s="3">
        <v>5</v>
      </c>
      <c r="B10" s="22"/>
      <c r="C10" s="7" t="s">
        <v>28</v>
      </c>
      <c r="D10" s="8">
        <v>5</v>
      </c>
      <c r="E10" s="8">
        <v>5</v>
      </c>
      <c r="F10" s="8">
        <v>4</v>
      </c>
      <c r="G10" s="8">
        <v>5</v>
      </c>
      <c r="H10" s="8">
        <v>4</v>
      </c>
      <c r="I10" s="8">
        <v>5</v>
      </c>
      <c r="J10" s="8">
        <v>3</v>
      </c>
      <c r="K10" s="8">
        <v>5</v>
      </c>
      <c r="L10" s="8">
        <v>3</v>
      </c>
      <c r="M10" s="8">
        <v>5</v>
      </c>
      <c r="N10" s="8">
        <v>2</v>
      </c>
      <c r="O10" s="8">
        <v>5</v>
      </c>
      <c r="P10" s="8">
        <v>4</v>
      </c>
      <c r="Q10" s="8">
        <v>3</v>
      </c>
      <c r="R10" s="8">
        <v>5</v>
      </c>
      <c r="S10" s="8">
        <v>4</v>
      </c>
      <c r="T10" s="8">
        <v>4</v>
      </c>
      <c r="U10" s="9">
        <v>3</v>
      </c>
      <c r="V10" s="9">
        <v>3</v>
      </c>
      <c r="W10" s="8">
        <v>4</v>
      </c>
      <c r="X10" s="8">
        <v>3</v>
      </c>
      <c r="Y10" s="8">
        <v>5</v>
      </c>
      <c r="Z10" s="8">
        <v>4</v>
      </c>
      <c r="AA10" s="8">
        <v>4</v>
      </c>
      <c r="AB10" s="10">
        <v>5</v>
      </c>
      <c r="AC10" s="15">
        <v>4</v>
      </c>
      <c r="AD10" s="8">
        <v>5</v>
      </c>
      <c r="AE10" s="8">
        <v>5</v>
      </c>
      <c r="AF10" s="17">
        <f t="shared" si="0"/>
        <v>4.1428571428571432</v>
      </c>
      <c r="AG10" s="25"/>
      <c r="AH10" s="25"/>
      <c r="AI10" s="25"/>
      <c r="AJ10" s="25"/>
      <c r="AK10" s="25"/>
      <c r="AL10" s="25"/>
      <c r="AM10" s="25"/>
      <c r="AN10" s="18">
        <f>AF10*AI9</f>
        <v>0.9164000000000001</v>
      </c>
      <c r="AO10" s="13" t="s">
        <v>28</v>
      </c>
    </row>
    <row r="11" spans="1:41" ht="18" thickBot="1">
      <c r="A11" s="3">
        <v>6</v>
      </c>
      <c r="B11" s="22"/>
      <c r="C11" s="7" t="s">
        <v>27</v>
      </c>
      <c r="D11" s="8">
        <v>4</v>
      </c>
      <c r="E11" s="8">
        <v>5</v>
      </c>
      <c r="F11" s="8">
        <v>4</v>
      </c>
      <c r="G11" s="8">
        <v>5</v>
      </c>
      <c r="H11" s="8">
        <v>4</v>
      </c>
      <c r="I11" s="8">
        <v>5</v>
      </c>
      <c r="J11" s="8">
        <v>3</v>
      </c>
      <c r="K11" s="8">
        <v>5</v>
      </c>
      <c r="L11" s="8">
        <v>3</v>
      </c>
      <c r="M11" s="8">
        <v>5</v>
      </c>
      <c r="N11" s="8">
        <v>3</v>
      </c>
      <c r="O11" s="8">
        <v>5</v>
      </c>
      <c r="P11" s="8">
        <v>4</v>
      </c>
      <c r="Q11" s="8">
        <v>3</v>
      </c>
      <c r="R11" s="8">
        <v>5</v>
      </c>
      <c r="S11" s="8">
        <v>4</v>
      </c>
      <c r="T11" s="8">
        <v>3</v>
      </c>
      <c r="U11" s="9">
        <v>3</v>
      </c>
      <c r="V11" s="9">
        <v>2</v>
      </c>
      <c r="W11" s="8">
        <v>4</v>
      </c>
      <c r="X11" s="8">
        <v>3</v>
      </c>
      <c r="Y11" s="8">
        <v>4</v>
      </c>
      <c r="Z11" s="8">
        <v>3</v>
      </c>
      <c r="AA11" s="8">
        <v>4</v>
      </c>
      <c r="AB11" s="10">
        <v>5</v>
      </c>
      <c r="AC11" s="15">
        <v>4</v>
      </c>
      <c r="AD11" s="8">
        <v>4</v>
      </c>
      <c r="AE11" s="8">
        <v>5</v>
      </c>
      <c r="AF11" s="17">
        <f t="shared" si="0"/>
        <v>3.9642857142857144</v>
      </c>
      <c r="AG11" s="25"/>
      <c r="AH11" s="25"/>
      <c r="AI11" s="25"/>
      <c r="AJ11" s="25"/>
      <c r="AK11" s="25"/>
      <c r="AL11" s="25"/>
      <c r="AM11" s="25"/>
      <c r="AN11" s="18">
        <f>AF11*AI9</f>
        <v>0.87690000000000001</v>
      </c>
      <c r="AO11" s="13" t="s">
        <v>27</v>
      </c>
    </row>
    <row r="12" spans="1:41" ht="18" thickBot="1">
      <c r="A12" s="3">
        <v>7</v>
      </c>
      <c r="B12" s="22"/>
      <c r="C12" s="7" t="s">
        <v>26</v>
      </c>
      <c r="D12" s="8">
        <v>5</v>
      </c>
      <c r="E12" s="8">
        <v>4</v>
      </c>
      <c r="F12" s="8">
        <v>3</v>
      </c>
      <c r="G12" s="8">
        <v>4</v>
      </c>
      <c r="H12" s="8">
        <v>4</v>
      </c>
      <c r="I12" s="8">
        <v>4</v>
      </c>
      <c r="J12" s="8">
        <v>3</v>
      </c>
      <c r="K12" s="8">
        <v>5</v>
      </c>
      <c r="L12" s="8">
        <v>2</v>
      </c>
      <c r="M12" s="8">
        <v>5</v>
      </c>
      <c r="N12" s="8">
        <v>4</v>
      </c>
      <c r="O12" s="8">
        <v>5</v>
      </c>
      <c r="P12" s="8">
        <v>4</v>
      </c>
      <c r="Q12" s="8">
        <v>3</v>
      </c>
      <c r="R12" s="8">
        <v>5</v>
      </c>
      <c r="S12" s="8">
        <v>4</v>
      </c>
      <c r="T12" s="8">
        <v>4</v>
      </c>
      <c r="U12" s="9">
        <v>3</v>
      </c>
      <c r="V12" s="9">
        <v>2</v>
      </c>
      <c r="W12" s="8">
        <v>4</v>
      </c>
      <c r="X12" s="8">
        <v>3</v>
      </c>
      <c r="Y12" s="8">
        <v>5</v>
      </c>
      <c r="Z12" s="8">
        <v>5</v>
      </c>
      <c r="AA12" s="8">
        <v>4</v>
      </c>
      <c r="AB12" s="10">
        <v>4</v>
      </c>
      <c r="AC12" s="15">
        <v>3</v>
      </c>
      <c r="AD12" s="8">
        <v>4</v>
      </c>
      <c r="AE12" s="8">
        <v>5</v>
      </c>
      <c r="AF12" s="17">
        <f t="shared" si="0"/>
        <v>3.9285714285714284</v>
      </c>
      <c r="AG12" s="25"/>
      <c r="AH12" s="25"/>
      <c r="AI12" s="25"/>
      <c r="AJ12" s="25"/>
      <c r="AK12" s="25"/>
      <c r="AL12" s="25"/>
      <c r="AM12" s="25"/>
      <c r="AN12" s="18">
        <f>AF12*AI9</f>
        <v>0.86899999999999999</v>
      </c>
      <c r="AO12" s="13" t="s">
        <v>26</v>
      </c>
    </row>
    <row r="13" spans="1:41" ht="18" thickBot="1">
      <c r="A13" s="3">
        <v>8</v>
      </c>
      <c r="B13" s="22"/>
      <c r="C13" s="7" t="s">
        <v>25</v>
      </c>
      <c r="D13" s="8">
        <v>5</v>
      </c>
      <c r="E13" s="8">
        <v>5</v>
      </c>
      <c r="F13" s="8">
        <v>3</v>
      </c>
      <c r="G13" s="8">
        <v>5</v>
      </c>
      <c r="H13" s="8">
        <v>3</v>
      </c>
      <c r="I13" s="8">
        <v>5</v>
      </c>
      <c r="J13" s="8">
        <v>3</v>
      </c>
      <c r="K13" s="8">
        <v>5</v>
      </c>
      <c r="L13" s="8">
        <v>2</v>
      </c>
      <c r="M13" s="8">
        <v>5</v>
      </c>
      <c r="N13" s="8">
        <v>5</v>
      </c>
      <c r="O13" s="8">
        <v>5</v>
      </c>
      <c r="P13" s="8">
        <v>4</v>
      </c>
      <c r="Q13" s="8">
        <v>3</v>
      </c>
      <c r="R13" s="8">
        <v>5</v>
      </c>
      <c r="S13" s="8">
        <v>4</v>
      </c>
      <c r="T13" s="8">
        <v>3</v>
      </c>
      <c r="U13" s="9">
        <v>4</v>
      </c>
      <c r="V13" s="9">
        <v>3</v>
      </c>
      <c r="W13" s="8">
        <v>4</v>
      </c>
      <c r="X13" s="8">
        <v>3</v>
      </c>
      <c r="Y13" s="8">
        <v>4</v>
      </c>
      <c r="Z13" s="8">
        <v>4</v>
      </c>
      <c r="AA13" s="8">
        <v>4</v>
      </c>
      <c r="AB13" s="10">
        <v>4</v>
      </c>
      <c r="AC13" s="15">
        <v>2</v>
      </c>
      <c r="AD13" s="8">
        <v>5</v>
      </c>
      <c r="AE13" s="8">
        <v>4</v>
      </c>
      <c r="AF13" s="17">
        <f t="shared" si="0"/>
        <v>3.9642857142857144</v>
      </c>
      <c r="AG13" s="25"/>
      <c r="AH13" s="25"/>
      <c r="AI13" s="25"/>
      <c r="AJ13" s="25"/>
      <c r="AK13" s="25"/>
      <c r="AL13" s="25"/>
      <c r="AM13" s="25"/>
      <c r="AN13" s="18">
        <f>AF13*AI9</f>
        <v>0.87690000000000001</v>
      </c>
      <c r="AO13" s="13" t="s">
        <v>25</v>
      </c>
    </row>
    <row r="14" spans="1:41" ht="18" thickBot="1">
      <c r="A14" s="3">
        <v>9</v>
      </c>
      <c r="B14" s="22"/>
      <c r="C14" s="7" t="s">
        <v>24</v>
      </c>
      <c r="D14" s="8">
        <v>4</v>
      </c>
      <c r="E14" s="8">
        <v>5</v>
      </c>
      <c r="F14" s="8">
        <v>3</v>
      </c>
      <c r="G14" s="8">
        <v>5</v>
      </c>
      <c r="H14" s="8">
        <v>3</v>
      </c>
      <c r="I14" s="8">
        <v>5</v>
      </c>
      <c r="J14" s="8">
        <v>3</v>
      </c>
      <c r="K14" s="8">
        <v>5</v>
      </c>
      <c r="L14" s="8">
        <v>1</v>
      </c>
      <c r="M14" s="8">
        <v>5</v>
      </c>
      <c r="N14" s="8">
        <v>5</v>
      </c>
      <c r="O14" s="8">
        <v>5</v>
      </c>
      <c r="P14" s="8">
        <v>4</v>
      </c>
      <c r="Q14" s="8">
        <v>3</v>
      </c>
      <c r="R14" s="8">
        <v>5</v>
      </c>
      <c r="S14" s="8">
        <v>4</v>
      </c>
      <c r="T14" s="8">
        <v>4</v>
      </c>
      <c r="U14" s="9">
        <v>3</v>
      </c>
      <c r="V14" s="9">
        <v>3</v>
      </c>
      <c r="W14" s="8">
        <v>4</v>
      </c>
      <c r="X14" s="8">
        <v>3</v>
      </c>
      <c r="Y14" s="8">
        <v>5</v>
      </c>
      <c r="Z14" s="8">
        <v>5</v>
      </c>
      <c r="AA14" s="8">
        <v>4</v>
      </c>
      <c r="AB14" s="10">
        <v>4</v>
      </c>
      <c r="AC14" s="15">
        <v>3</v>
      </c>
      <c r="AD14" s="8">
        <v>4</v>
      </c>
      <c r="AE14" s="8">
        <v>4</v>
      </c>
      <c r="AF14" s="17">
        <f t="shared" si="0"/>
        <v>3.9642857142857144</v>
      </c>
      <c r="AG14" s="25"/>
      <c r="AH14" s="25"/>
      <c r="AI14" s="25"/>
      <c r="AJ14" s="25"/>
      <c r="AK14" s="25"/>
      <c r="AL14" s="25"/>
      <c r="AM14" s="25"/>
      <c r="AN14" s="18">
        <f>AF14*AI9</f>
        <v>0.87690000000000001</v>
      </c>
      <c r="AO14" s="13" t="s">
        <v>24</v>
      </c>
    </row>
    <row r="15" spans="1:41" ht="18" thickBot="1">
      <c r="A15" s="3">
        <v>10</v>
      </c>
      <c r="B15" s="22"/>
      <c r="C15" s="7" t="s">
        <v>23</v>
      </c>
      <c r="D15" s="8">
        <v>5</v>
      </c>
      <c r="E15" s="8">
        <v>5</v>
      </c>
      <c r="F15" s="8">
        <v>3</v>
      </c>
      <c r="G15" s="8">
        <v>5</v>
      </c>
      <c r="H15" s="8">
        <v>2</v>
      </c>
      <c r="I15" s="8">
        <v>5</v>
      </c>
      <c r="J15" s="8">
        <v>3</v>
      </c>
      <c r="K15" s="8">
        <v>5</v>
      </c>
      <c r="L15" s="8">
        <v>2</v>
      </c>
      <c r="M15" s="8">
        <v>5</v>
      </c>
      <c r="N15" s="8">
        <v>4</v>
      </c>
      <c r="O15" s="8">
        <v>5</v>
      </c>
      <c r="P15" s="8">
        <v>4</v>
      </c>
      <c r="Q15" s="8">
        <v>3</v>
      </c>
      <c r="R15" s="8">
        <v>5</v>
      </c>
      <c r="S15" s="8">
        <v>4</v>
      </c>
      <c r="T15" s="8">
        <v>3</v>
      </c>
      <c r="U15" s="9">
        <v>4</v>
      </c>
      <c r="V15" s="9">
        <v>4</v>
      </c>
      <c r="W15" s="8">
        <v>4</v>
      </c>
      <c r="X15" s="8">
        <v>5</v>
      </c>
      <c r="Y15" s="8">
        <v>5</v>
      </c>
      <c r="Z15" s="8">
        <v>3</v>
      </c>
      <c r="AA15" s="8">
        <v>4</v>
      </c>
      <c r="AB15" s="10">
        <v>4</v>
      </c>
      <c r="AC15" s="15">
        <v>3</v>
      </c>
      <c r="AD15" s="8">
        <v>4</v>
      </c>
      <c r="AE15" s="8">
        <v>5</v>
      </c>
      <c r="AF15" s="17">
        <f t="shared" si="0"/>
        <v>4.0357142857142856</v>
      </c>
      <c r="AG15" s="25"/>
      <c r="AH15" s="25"/>
      <c r="AI15" s="25"/>
      <c r="AJ15" s="25"/>
      <c r="AK15" s="25"/>
      <c r="AL15" s="25"/>
      <c r="AM15" s="25"/>
      <c r="AN15" s="18">
        <f>AF15*AI9</f>
        <v>0.89270000000000005</v>
      </c>
      <c r="AO15" s="13" t="s">
        <v>23</v>
      </c>
    </row>
    <row r="16" spans="1:41" ht="18" thickBot="1">
      <c r="A16" s="3">
        <v>11</v>
      </c>
      <c r="B16" s="22"/>
      <c r="C16" s="7" t="s">
        <v>22</v>
      </c>
      <c r="D16" s="8">
        <v>5</v>
      </c>
      <c r="E16" s="8">
        <v>5</v>
      </c>
      <c r="F16" s="8">
        <v>2</v>
      </c>
      <c r="G16" s="8">
        <v>5</v>
      </c>
      <c r="H16" s="8">
        <v>1</v>
      </c>
      <c r="I16" s="8">
        <v>5</v>
      </c>
      <c r="J16" s="8">
        <v>3</v>
      </c>
      <c r="K16" s="8">
        <v>5</v>
      </c>
      <c r="L16" s="8">
        <v>3</v>
      </c>
      <c r="M16" s="8">
        <v>5</v>
      </c>
      <c r="N16" s="8">
        <v>3</v>
      </c>
      <c r="O16" s="8">
        <v>5</v>
      </c>
      <c r="P16" s="8">
        <v>4</v>
      </c>
      <c r="Q16" s="8">
        <v>3</v>
      </c>
      <c r="R16" s="8">
        <v>5</v>
      </c>
      <c r="S16" s="8">
        <v>4</v>
      </c>
      <c r="T16" s="8">
        <v>3</v>
      </c>
      <c r="U16" s="9">
        <v>3</v>
      </c>
      <c r="V16" s="9">
        <v>4</v>
      </c>
      <c r="W16" s="8">
        <v>4</v>
      </c>
      <c r="X16" s="8">
        <v>4</v>
      </c>
      <c r="Y16" s="8">
        <v>5</v>
      </c>
      <c r="Z16" s="8">
        <v>3</v>
      </c>
      <c r="AA16" s="8">
        <v>4</v>
      </c>
      <c r="AB16" s="10">
        <v>4</v>
      </c>
      <c r="AC16" s="15">
        <v>3</v>
      </c>
      <c r="AD16" s="8">
        <v>5</v>
      </c>
      <c r="AE16" s="8">
        <v>5</v>
      </c>
      <c r="AF16" s="17">
        <f t="shared" si="0"/>
        <v>3.9285714285714284</v>
      </c>
      <c r="AG16" s="25"/>
      <c r="AH16" s="25"/>
      <c r="AI16" s="25"/>
      <c r="AJ16" s="25"/>
      <c r="AK16" s="25"/>
      <c r="AL16" s="25"/>
      <c r="AM16" s="25"/>
      <c r="AN16" s="18">
        <f>AF16*AI9</f>
        <v>0.86899999999999999</v>
      </c>
      <c r="AO16" s="13" t="s">
        <v>22</v>
      </c>
    </row>
    <row r="17" spans="1:41" ht="18" thickBot="1">
      <c r="A17" s="3">
        <v>12</v>
      </c>
      <c r="B17" s="21"/>
      <c r="C17" s="7" t="s">
        <v>21</v>
      </c>
      <c r="D17" s="8">
        <v>5</v>
      </c>
      <c r="E17" s="8">
        <v>5</v>
      </c>
      <c r="F17" s="8">
        <v>3</v>
      </c>
      <c r="G17" s="8">
        <v>5</v>
      </c>
      <c r="H17" s="8">
        <v>3</v>
      </c>
      <c r="I17" s="8">
        <v>5</v>
      </c>
      <c r="J17" s="8">
        <v>3</v>
      </c>
      <c r="K17" s="8">
        <v>5</v>
      </c>
      <c r="L17" s="8">
        <v>4</v>
      </c>
      <c r="M17" s="8">
        <v>5</v>
      </c>
      <c r="N17" s="8">
        <v>3</v>
      </c>
      <c r="O17" s="8">
        <v>5</v>
      </c>
      <c r="P17" s="8">
        <v>4</v>
      </c>
      <c r="Q17" s="8">
        <v>3</v>
      </c>
      <c r="R17" s="8">
        <v>5</v>
      </c>
      <c r="S17" s="8">
        <v>4</v>
      </c>
      <c r="T17" s="8">
        <v>4</v>
      </c>
      <c r="U17" s="9">
        <v>3</v>
      </c>
      <c r="V17" s="9">
        <v>4</v>
      </c>
      <c r="W17" s="8">
        <v>4</v>
      </c>
      <c r="X17" s="8">
        <v>4</v>
      </c>
      <c r="Y17" s="8">
        <v>5</v>
      </c>
      <c r="Z17" s="8">
        <v>4</v>
      </c>
      <c r="AA17" s="8">
        <v>4</v>
      </c>
      <c r="AB17" s="10">
        <v>3</v>
      </c>
      <c r="AC17" s="15">
        <v>3</v>
      </c>
      <c r="AD17" s="8">
        <v>5</v>
      </c>
      <c r="AE17" s="8">
        <v>2</v>
      </c>
      <c r="AF17" s="17">
        <f t="shared" si="0"/>
        <v>4</v>
      </c>
      <c r="AG17" s="26"/>
      <c r="AH17" s="26"/>
      <c r="AI17" s="25"/>
      <c r="AJ17" s="26"/>
      <c r="AK17" s="26"/>
      <c r="AL17" s="26"/>
      <c r="AM17" s="26"/>
      <c r="AN17" s="18">
        <f>AF17*AI9</f>
        <v>0.88480000000000003</v>
      </c>
      <c r="AO17" s="13" t="s">
        <v>21</v>
      </c>
    </row>
    <row r="18" spans="1:41" ht="18" thickBot="1">
      <c r="A18" s="3">
        <v>13</v>
      </c>
      <c r="B18" s="20" t="s">
        <v>9</v>
      </c>
      <c r="C18" s="7" t="s">
        <v>20</v>
      </c>
      <c r="D18" s="8">
        <v>5</v>
      </c>
      <c r="E18" s="8">
        <v>5</v>
      </c>
      <c r="F18" s="8">
        <v>3</v>
      </c>
      <c r="G18" s="8">
        <v>5</v>
      </c>
      <c r="H18" s="8">
        <v>3</v>
      </c>
      <c r="I18" s="8">
        <v>5</v>
      </c>
      <c r="J18" s="8">
        <v>3</v>
      </c>
      <c r="K18" s="8">
        <v>5</v>
      </c>
      <c r="L18" s="8">
        <v>3</v>
      </c>
      <c r="M18" s="8">
        <v>5</v>
      </c>
      <c r="N18" s="8">
        <v>4</v>
      </c>
      <c r="O18" s="8">
        <v>5</v>
      </c>
      <c r="P18" s="8">
        <v>4</v>
      </c>
      <c r="Q18" s="8">
        <v>3</v>
      </c>
      <c r="R18" s="8">
        <v>5</v>
      </c>
      <c r="S18" s="8">
        <v>4</v>
      </c>
      <c r="T18" s="8">
        <v>3</v>
      </c>
      <c r="U18" s="9">
        <v>4</v>
      </c>
      <c r="V18" s="9">
        <v>3</v>
      </c>
      <c r="W18" s="8">
        <v>4</v>
      </c>
      <c r="X18" s="8">
        <v>4</v>
      </c>
      <c r="Y18" s="8">
        <v>5</v>
      </c>
      <c r="Z18" s="8">
        <v>3</v>
      </c>
      <c r="AA18" s="8">
        <v>4</v>
      </c>
      <c r="AB18" s="10">
        <v>4</v>
      </c>
      <c r="AC18" s="15">
        <v>3</v>
      </c>
      <c r="AD18" s="8">
        <v>5</v>
      </c>
      <c r="AE18" s="8">
        <v>4</v>
      </c>
      <c r="AF18" s="17">
        <f t="shared" si="0"/>
        <v>4.0357142857142856</v>
      </c>
      <c r="AG18" s="24">
        <f>SUM(AF18:AF19)</f>
        <v>7.9642857142857135</v>
      </c>
      <c r="AH18" s="24">
        <f>AG18/2</f>
        <v>3.9821428571428568</v>
      </c>
      <c r="AI18" s="27">
        <v>6.9800000000000001E-2</v>
      </c>
      <c r="AJ18" s="24">
        <f>AG18*AI18</f>
        <v>0.55590714285714282</v>
      </c>
      <c r="AK18" s="24">
        <f>10*AI18</f>
        <v>0.69799999999999995</v>
      </c>
      <c r="AL18" s="24">
        <f>AJ18/AK18</f>
        <v>0.79642857142857149</v>
      </c>
      <c r="AM18" s="24">
        <f>AH18*AI18</f>
        <v>0.27795357142857141</v>
      </c>
      <c r="AN18" s="18">
        <f>AF18*AI18</f>
        <v>0.28169285714285713</v>
      </c>
      <c r="AO18" s="13" t="s">
        <v>20</v>
      </c>
    </row>
    <row r="19" spans="1:41" ht="18" thickBot="1">
      <c r="A19" s="3">
        <v>14</v>
      </c>
      <c r="B19" s="21"/>
      <c r="C19" s="7" t="s">
        <v>19</v>
      </c>
      <c r="D19" s="8">
        <v>5</v>
      </c>
      <c r="E19" s="8">
        <v>5</v>
      </c>
      <c r="F19" s="8">
        <v>2</v>
      </c>
      <c r="G19" s="8">
        <v>5</v>
      </c>
      <c r="H19" s="8">
        <v>2</v>
      </c>
      <c r="I19" s="8">
        <v>5</v>
      </c>
      <c r="J19" s="8">
        <v>3</v>
      </c>
      <c r="K19" s="8">
        <v>5</v>
      </c>
      <c r="L19" s="8">
        <v>2</v>
      </c>
      <c r="M19" s="8">
        <v>5</v>
      </c>
      <c r="N19" s="8">
        <v>3</v>
      </c>
      <c r="O19" s="8">
        <v>5</v>
      </c>
      <c r="P19" s="8">
        <v>4</v>
      </c>
      <c r="Q19" s="8">
        <v>3</v>
      </c>
      <c r="R19" s="8">
        <v>5</v>
      </c>
      <c r="S19" s="8">
        <v>4</v>
      </c>
      <c r="T19" s="8">
        <v>4</v>
      </c>
      <c r="U19" s="9">
        <v>4</v>
      </c>
      <c r="V19" s="9">
        <v>3</v>
      </c>
      <c r="W19" s="8">
        <v>4</v>
      </c>
      <c r="X19" s="8">
        <v>4</v>
      </c>
      <c r="Y19" s="8">
        <v>5</v>
      </c>
      <c r="Z19" s="8">
        <v>3</v>
      </c>
      <c r="AA19" s="8">
        <v>4</v>
      </c>
      <c r="AB19" s="10">
        <v>4</v>
      </c>
      <c r="AC19" s="15">
        <v>3</v>
      </c>
      <c r="AD19" s="8">
        <v>5</v>
      </c>
      <c r="AE19" s="8">
        <v>4</v>
      </c>
      <c r="AF19" s="17">
        <f t="shared" si="0"/>
        <v>3.9285714285714284</v>
      </c>
      <c r="AG19" s="26"/>
      <c r="AH19" s="26"/>
      <c r="AI19" s="27"/>
      <c r="AJ19" s="26"/>
      <c r="AK19" s="26"/>
      <c r="AL19" s="26"/>
      <c r="AM19" s="26"/>
      <c r="AN19" s="18">
        <f>AF19*AI18</f>
        <v>0.27421428571428569</v>
      </c>
      <c r="AO19" s="13" t="s">
        <v>19</v>
      </c>
    </row>
    <row r="20" spans="1:41" ht="18" thickBot="1">
      <c r="A20" s="3">
        <v>15</v>
      </c>
      <c r="B20" s="20" t="s">
        <v>10</v>
      </c>
      <c r="C20" s="7" t="s">
        <v>18</v>
      </c>
      <c r="D20" s="8">
        <v>5</v>
      </c>
      <c r="E20" s="8">
        <v>5</v>
      </c>
      <c r="F20" s="8">
        <v>2</v>
      </c>
      <c r="G20" s="8">
        <v>5</v>
      </c>
      <c r="H20" s="8">
        <v>1</v>
      </c>
      <c r="I20" s="8">
        <v>5</v>
      </c>
      <c r="J20" s="8">
        <v>2</v>
      </c>
      <c r="K20" s="8">
        <v>5</v>
      </c>
      <c r="L20" s="8">
        <v>2</v>
      </c>
      <c r="M20" s="8">
        <v>5</v>
      </c>
      <c r="N20" s="8">
        <v>2</v>
      </c>
      <c r="O20" s="8">
        <v>5</v>
      </c>
      <c r="P20" s="8">
        <v>4</v>
      </c>
      <c r="Q20" s="8">
        <v>3</v>
      </c>
      <c r="R20" s="8">
        <v>5</v>
      </c>
      <c r="S20" s="8">
        <v>4</v>
      </c>
      <c r="T20" s="8">
        <v>3</v>
      </c>
      <c r="U20" s="9">
        <v>4</v>
      </c>
      <c r="V20" s="9">
        <v>3</v>
      </c>
      <c r="W20" s="8">
        <v>4</v>
      </c>
      <c r="X20" s="8">
        <v>4</v>
      </c>
      <c r="Y20" s="8">
        <v>5</v>
      </c>
      <c r="Z20" s="8">
        <v>2</v>
      </c>
      <c r="AA20" s="8">
        <v>4</v>
      </c>
      <c r="AB20" s="10">
        <v>3</v>
      </c>
      <c r="AC20" s="15">
        <v>3</v>
      </c>
      <c r="AD20" s="8">
        <v>4</v>
      </c>
      <c r="AE20" s="8">
        <v>5</v>
      </c>
      <c r="AF20" s="17">
        <f t="shared" si="0"/>
        <v>3.7142857142857144</v>
      </c>
      <c r="AG20" s="24">
        <f>SUM(AF20:AF23)</f>
        <v>14.535714285714285</v>
      </c>
      <c r="AH20" s="24">
        <f>AG20/4</f>
        <v>3.6339285714285712</v>
      </c>
      <c r="AI20" s="24">
        <v>8.9899999999999994E-2</v>
      </c>
      <c r="AJ20" s="24">
        <f>AG20*AI20</f>
        <v>1.3067607142857141</v>
      </c>
      <c r="AK20" s="24">
        <f>20*AI20</f>
        <v>1.7979999999999998</v>
      </c>
      <c r="AL20" s="24">
        <f>AJ20/AK20</f>
        <v>0.72678571428571426</v>
      </c>
      <c r="AM20" s="24">
        <f>AH20*AI20</f>
        <v>0.32669017857142851</v>
      </c>
      <c r="AN20" s="18">
        <f>AF20*AI20</f>
        <v>0.33391428571428572</v>
      </c>
      <c r="AO20" s="13" t="s">
        <v>18</v>
      </c>
    </row>
    <row r="21" spans="1:41" ht="18" thickBot="1">
      <c r="A21" s="3">
        <v>16</v>
      </c>
      <c r="B21" s="22"/>
      <c r="C21" s="7" t="s">
        <v>17</v>
      </c>
      <c r="D21" s="8">
        <v>5</v>
      </c>
      <c r="E21" s="8">
        <v>3</v>
      </c>
      <c r="F21" s="8">
        <v>2</v>
      </c>
      <c r="G21" s="8">
        <v>3</v>
      </c>
      <c r="H21" s="8">
        <v>2</v>
      </c>
      <c r="I21" s="8">
        <v>3</v>
      </c>
      <c r="J21" s="8">
        <v>2</v>
      </c>
      <c r="K21" s="8">
        <v>5</v>
      </c>
      <c r="L21" s="8">
        <v>2</v>
      </c>
      <c r="M21" s="8">
        <v>5</v>
      </c>
      <c r="N21" s="8">
        <v>3</v>
      </c>
      <c r="O21" s="8">
        <v>5</v>
      </c>
      <c r="P21" s="8">
        <v>4</v>
      </c>
      <c r="Q21" s="8">
        <v>2</v>
      </c>
      <c r="R21" s="8">
        <v>5</v>
      </c>
      <c r="S21" s="8">
        <v>4</v>
      </c>
      <c r="T21" s="8">
        <v>3</v>
      </c>
      <c r="U21" s="9">
        <v>4</v>
      </c>
      <c r="V21" s="9">
        <v>3</v>
      </c>
      <c r="W21" s="8">
        <v>4</v>
      </c>
      <c r="X21" s="8">
        <v>3</v>
      </c>
      <c r="Y21" s="8">
        <v>5</v>
      </c>
      <c r="Z21" s="8">
        <v>2</v>
      </c>
      <c r="AA21" s="8">
        <v>4</v>
      </c>
      <c r="AB21" s="10">
        <v>5</v>
      </c>
      <c r="AC21" s="15">
        <v>3</v>
      </c>
      <c r="AD21" s="8">
        <v>5</v>
      </c>
      <c r="AE21" s="8">
        <v>5</v>
      </c>
      <c r="AF21" s="17">
        <f t="shared" si="0"/>
        <v>3.6071428571428572</v>
      </c>
      <c r="AG21" s="25"/>
      <c r="AH21" s="25"/>
      <c r="AI21" s="25"/>
      <c r="AJ21" s="25"/>
      <c r="AK21" s="25"/>
      <c r="AL21" s="25"/>
      <c r="AM21" s="25"/>
      <c r="AN21" s="18">
        <f>AF21*AI20</f>
        <v>0.32428214285714285</v>
      </c>
      <c r="AO21" s="13" t="s">
        <v>17</v>
      </c>
    </row>
    <row r="22" spans="1:41" ht="18" thickBot="1">
      <c r="A22" s="3">
        <v>17</v>
      </c>
      <c r="B22" s="22"/>
      <c r="C22" s="7" t="s">
        <v>16</v>
      </c>
      <c r="D22" s="8">
        <v>5</v>
      </c>
      <c r="E22" s="8">
        <v>3</v>
      </c>
      <c r="F22" s="8">
        <v>3</v>
      </c>
      <c r="G22" s="8">
        <v>3</v>
      </c>
      <c r="H22" s="8">
        <v>3</v>
      </c>
      <c r="I22" s="8">
        <v>3</v>
      </c>
      <c r="J22" s="8">
        <v>2</v>
      </c>
      <c r="K22" s="8">
        <v>5</v>
      </c>
      <c r="L22" s="8">
        <v>3</v>
      </c>
      <c r="M22" s="8">
        <v>5</v>
      </c>
      <c r="N22" s="8">
        <v>3</v>
      </c>
      <c r="O22" s="8">
        <v>5</v>
      </c>
      <c r="P22" s="8">
        <v>4</v>
      </c>
      <c r="Q22" s="8">
        <v>2</v>
      </c>
      <c r="R22" s="8">
        <v>5</v>
      </c>
      <c r="S22" s="8">
        <v>4</v>
      </c>
      <c r="T22" s="8">
        <v>2</v>
      </c>
      <c r="U22" s="9">
        <v>3</v>
      </c>
      <c r="V22" s="9">
        <v>2</v>
      </c>
      <c r="W22" s="8">
        <v>4</v>
      </c>
      <c r="X22" s="8">
        <v>3</v>
      </c>
      <c r="Y22" s="8">
        <v>5</v>
      </c>
      <c r="Z22" s="8">
        <v>1</v>
      </c>
      <c r="AA22" s="8">
        <v>4</v>
      </c>
      <c r="AB22" s="10">
        <v>4</v>
      </c>
      <c r="AC22" s="15">
        <v>2</v>
      </c>
      <c r="AD22" s="8">
        <v>4</v>
      </c>
      <c r="AE22" s="8">
        <v>5</v>
      </c>
      <c r="AF22" s="17">
        <f t="shared" si="0"/>
        <v>3.4642857142857144</v>
      </c>
      <c r="AG22" s="25"/>
      <c r="AH22" s="25"/>
      <c r="AI22" s="25"/>
      <c r="AJ22" s="25"/>
      <c r="AK22" s="25"/>
      <c r="AL22" s="25"/>
      <c r="AM22" s="25"/>
      <c r="AN22" s="18">
        <f>AF22*AI20</f>
        <v>0.3114392857142857</v>
      </c>
      <c r="AO22" s="13" t="s">
        <v>16</v>
      </c>
    </row>
    <row r="23" spans="1:41" ht="18" thickBot="1">
      <c r="A23" s="3">
        <v>18</v>
      </c>
      <c r="B23" s="21"/>
      <c r="C23" s="7" t="s">
        <v>15</v>
      </c>
      <c r="D23" s="8">
        <v>5</v>
      </c>
      <c r="E23" s="8">
        <v>4</v>
      </c>
      <c r="F23" s="8">
        <v>3</v>
      </c>
      <c r="G23" s="8">
        <v>4</v>
      </c>
      <c r="H23" s="8">
        <v>4</v>
      </c>
      <c r="I23" s="8">
        <v>4</v>
      </c>
      <c r="J23" s="8">
        <v>2</v>
      </c>
      <c r="K23" s="8">
        <v>5</v>
      </c>
      <c r="L23" s="8">
        <v>3</v>
      </c>
      <c r="M23" s="8">
        <v>5</v>
      </c>
      <c r="N23" s="8">
        <v>2</v>
      </c>
      <c r="O23" s="8">
        <v>5</v>
      </c>
      <c r="P23" s="8">
        <v>4</v>
      </c>
      <c r="Q23" s="8">
        <v>3</v>
      </c>
      <c r="R23" s="8">
        <v>5</v>
      </c>
      <c r="S23" s="8">
        <v>4</v>
      </c>
      <c r="T23" s="8">
        <v>2</v>
      </c>
      <c r="U23" s="9">
        <v>4</v>
      </c>
      <c r="V23" s="9">
        <v>2</v>
      </c>
      <c r="W23" s="8">
        <v>4</v>
      </c>
      <c r="X23" s="8">
        <v>2</v>
      </c>
      <c r="Y23" s="8">
        <v>5</v>
      </c>
      <c r="Z23" s="8">
        <v>2</v>
      </c>
      <c r="AA23" s="8">
        <v>4</v>
      </c>
      <c r="AB23" s="10">
        <v>5</v>
      </c>
      <c r="AC23" s="15">
        <v>3</v>
      </c>
      <c r="AD23" s="8">
        <v>5</v>
      </c>
      <c r="AE23" s="8">
        <v>5</v>
      </c>
      <c r="AF23" s="17">
        <f t="shared" si="0"/>
        <v>3.75</v>
      </c>
      <c r="AG23" s="26"/>
      <c r="AH23" s="26"/>
      <c r="AI23" s="26"/>
      <c r="AJ23" s="26"/>
      <c r="AK23" s="26"/>
      <c r="AL23" s="26"/>
      <c r="AM23" s="26"/>
      <c r="AN23" s="18">
        <f>AF23*AI20</f>
        <v>0.33712499999999995</v>
      </c>
      <c r="AO23" s="13" t="s">
        <v>15</v>
      </c>
    </row>
    <row r="24" spans="1:41" ht="18" thickBot="1">
      <c r="A24" s="3">
        <v>19</v>
      </c>
      <c r="B24" s="20" t="s">
        <v>11</v>
      </c>
      <c r="C24" s="7" t="s">
        <v>14</v>
      </c>
      <c r="D24" s="8">
        <v>4</v>
      </c>
      <c r="E24" s="8">
        <v>4</v>
      </c>
      <c r="F24" s="8">
        <v>3</v>
      </c>
      <c r="G24" s="8">
        <v>4</v>
      </c>
      <c r="H24" s="8">
        <v>3</v>
      </c>
      <c r="I24" s="8">
        <v>4</v>
      </c>
      <c r="J24" s="8">
        <v>3</v>
      </c>
      <c r="K24" s="8">
        <v>5</v>
      </c>
      <c r="L24" s="8">
        <v>2</v>
      </c>
      <c r="M24" s="8">
        <v>5</v>
      </c>
      <c r="N24" s="8">
        <v>3</v>
      </c>
      <c r="O24" s="8">
        <v>5</v>
      </c>
      <c r="P24" s="8">
        <v>4</v>
      </c>
      <c r="Q24" s="8">
        <v>2</v>
      </c>
      <c r="R24" s="8">
        <v>5</v>
      </c>
      <c r="S24" s="8">
        <v>4</v>
      </c>
      <c r="T24" s="8">
        <v>2</v>
      </c>
      <c r="U24" s="9">
        <v>3</v>
      </c>
      <c r="V24" s="9">
        <v>3</v>
      </c>
      <c r="W24" s="8">
        <v>4</v>
      </c>
      <c r="X24" s="8">
        <v>2</v>
      </c>
      <c r="Y24" s="8">
        <v>5</v>
      </c>
      <c r="Z24" s="8">
        <v>3</v>
      </c>
      <c r="AA24" s="8">
        <v>4</v>
      </c>
      <c r="AB24" s="10">
        <v>4</v>
      </c>
      <c r="AC24" s="15">
        <v>2</v>
      </c>
      <c r="AD24" s="8">
        <v>4</v>
      </c>
      <c r="AE24" s="8">
        <v>4</v>
      </c>
      <c r="AF24" s="17">
        <f t="shared" si="0"/>
        <v>3.5714285714285716</v>
      </c>
      <c r="AG24" s="24">
        <f>SUM(AF24:AF26)</f>
        <v>11.035714285714286</v>
      </c>
      <c r="AH24" s="24">
        <f>AG24/3</f>
        <v>3.6785714285714288</v>
      </c>
      <c r="AI24" s="24">
        <v>0.28810000000000002</v>
      </c>
      <c r="AJ24" s="24">
        <f>AG24*AI24</f>
        <v>3.179389285714286</v>
      </c>
      <c r="AK24" s="24">
        <f>15*AI24</f>
        <v>4.3215000000000003</v>
      </c>
      <c r="AL24" s="24">
        <f>AJ24/AK24</f>
        <v>0.73571428571428577</v>
      </c>
      <c r="AM24" s="24">
        <f>AH24*AI24</f>
        <v>1.0597964285714288</v>
      </c>
      <c r="AN24" s="18">
        <f>AF24*AI24</f>
        <v>1.0289285714285716</v>
      </c>
      <c r="AO24" s="13" t="s">
        <v>14</v>
      </c>
    </row>
    <row r="25" spans="1:41" ht="18" thickBot="1">
      <c r="A25" s="3">
        <v>20</v>
      </c>
      <c r="B25" s="22"/>
      <c r="C25" s="7" t="s">
        <v>13</v>
      </c>
      <c r="D25" s="8">
        <v>5</v>
      </c>
      <c r="E25" s="8">
        <v>5</v>
      </c>
      <c r="F25" s="8">
        <v>3</v>
      </c>
      <c r="G25" s="8">
        <v>5</v>
      </c>
      <c r="H25" s="8">
        <v>3</v>
      </c>
      <c r="I25" s="8">
        <v>5</v>
      </c>
      <c r="J25" s="8">
        <v>3</v>
      </c>
      <c r="K25" s="8">
        <v>5</v>
      </c>
      <c r="L25" s="8">
        <v>3</v>
      </c>
      <c r="M25" s="8">
        <v>5</v>
      </c>
      <c r="N25" s="8">
        <v>3</v>
      </c>
      <c r="O25" s="8">
        <v>5</v>
      </c>
      <c r="P25" s="8">
        <v>4</v>
      </c>
      <c r="Q25" s="8">
        <v>3</v>
      </c>
      <c r="R25" s="8">
        <v>5</v>
      </c>
      <c r="S25" s="8">
        <v>4</v>
      </c>
      <c r="T25" s="8">
        <v>2</v>
      </c>
      <c r="U25" s="9">
        <v>4</v>
      </c>
      <c r="V25" s="9">
        <v>3</v>
      </c>
      <c r="W25" s="8">
        <v>4</v>
      </c>
      <c r="X25" s="8">
        <v>3</v>
      </c>
      <c r="Y25" s="8">
        <v>5</v>
      </c>
      <c r="Z25" s="8">
        <v>2</v>
      </c>
      <c r="AA25" s="8">
        <v>4</v>
      </c>
      <c r="AB25" s="10">
        <v>5</v>
      </c>
      <c r="AC25" s="15">
        <v>1</v>
      </c>
      <c r="AD25" s="8">
        <v>5</v>
      </c>
      <c r="AE25" s="8">
        <v>5</v>
      </c>
      <c r="AF25" s="17">
        <f t="shared" si="0"/>
        <v>3.8928571428571428</v>
      </c>
      <c r="AG25" s="25"/>
      <c r="AH25" s="25"/>
      <c r="AI25" s="25"/>
      <c r="AJ25" s="25"/>
      <c r="AK25" s="25"/>
      <c r="AL25" s="25"/>
      <c r="AM25" s="25"/>
      <c r="AN25" s="18">
        <f>AF25*AI24</f>
        <v>1.121532142857143</v>
      </c>
      <c r="AO25" s="13" t="s">
        <v>13</v>
      </c>
    </row>
    <row r="26" spans="1:41" ht="18" thickBot="1">
      <c r="A26" s="3">
        <v>21</v>
      </c>
      <c r="B26" s="21"/>
      <c r="C26" s="7" t="s">
        <v>12</v>
      </c>
      <c r="D26" s="8">
        <v>5</v>
      </c>
      <c r="E26" s="8">
        <v>5</v>
      </c>
      <c r="F26" s="8">
        <v>2</v>
      </c>
      <c r="G26" s="8">
        <v>5</v>
      </c>
      <c r="H26" s="8">
        <v>2</v>
      </c>
      <c r="I26" s="8">
        <v>5</v>
      </c>
      <c r="J26" s="8">
        <v>2</v>
      </c>
      <c r="K26" s="8">
        <v>5</v>
      </c>
      <c r="L26" s="8">
        <v>3</v>
      </c>
      <c r="M26" s="8">
        <v>5</v>
      </c>
      <c r="N26" s="8">
        <v>2</v>
      </c>
      <c r="O26" s="8">
        <v>5</v>
      </c>
      <c r="P26" s="8">
        <v>4</v>
      </c>
      <c r="Q26" s="8">
        <v>2</v>
      </c>
      <c r="R26" s="8">
        <v>5</v>
      </c>
      <c r="S26" s="8">
        <v>4</v>
      </c>
      <c r="T26" s="8">
        <v>2</v>
      </c>
      <c r="U26" s="9">
        <v>3</v>
      </c>
      <c r="V26" s="9">
        <v>2</v>
      </c>
      <c r="W26" s="8">
        <v>4</v>
      </c>
      <c r="X26" s="8">
        <v>2</v>
      </c>
      <c r="Y26" s="8">
        <v>5</v>
      </c>
      <c r="Z26" s="8">
        <v>2</v>
      </c>
      <c r="AA26" s="8">
        <v>4</v>
      </c>
      <c r="AB26" s="10">
        <v>5</v>
      </c>
      <c r="AC26" s="15">
        <v>1</v>
      </c>
      <c r="AD26" s="8">
        <v>5</v>
      </c>
      <c r="AE26" s="8">
        <v>4</v>
      </c>
      <c r="AF26" s="17">
        <f t="shared" si="0"/>
        <v>3.5714285714285716</v>
      </c>
      <c r="AG26" s="26"/>
      <c r="AH26" s="26"/>
      <c r="AI26" s="26"/>
      <c r="AJ26" s="26"/>
      <c r="AK26" s="26"/>
      <c r="AL26" s="26"/>
      <c r="AM26" s="26"/>
      <c r="AN26" s="18">
        <f>AF26*AI24</f>
        <v>1.0289285714285716</v>
      </c>
      <c r="AO26" s="13" t="s">
        <v>12</v>
      </c>
    </row>
    <row r="27" spans="1:41">
      <c r="AG27" s="19">
        <f t="shared" ref="AG27:AM27" si="1">SUM(AG6:AG26)</f>
        <v>80.928571428571431</v>
      </c>
      <c r="AH27" s="19">
        <f t="shared" si="1"/>
        <v>19.076388888888889</v>
      </c>
      <c r="AI27" s="19">
        <f t="shared" si="1"/>
        <v>1</v>
      </c>
      <c r="AJ27" s="19">
        <f t="shared" si="1"/>
        <v>16.768449999999998</v>
      </c>
      <c r="AK27" s="19">
        <f t="shared" si="1"/>
        <v>21.736499999999999</v>
      </c>
      <c r="AL27" s="19">
        <f t="shared" si="1"/>
        <v>3.8152777777777778</v>
      </c>
      <c r="AM27" s="19">
        <f t="shared" si="1"/>
        <v>3.8001266865079364</v>
      </c>
    </row>
    <row r="28" spans="1:41">
      <c r="D28" s="16">
        <f>AVERAGE(D6:D26)</f>
        <v>4.7142857142857144</v>
      </c>
      <c r="E28" s="16">
        <f t="shared" ref="E28:AE28" si="2">AVERAGE(E6:E26)</f>
        <v>4.5714285714285712</v>
      </c>
      <c r="F28" s="16">
        <f t="shared" si="2"/>
        <v>2.9523809523809526</v>
      </c>
      <c r="G28" s="16">
        <f t="shared" si="2"/>
        <v>4.5714285714285712</v>
      </c>
      <c r="H28" s="16">
        <f t="shared" si="2"/>
        <v>2.9047619047619047</v>
      </c>
      <c r="I28" s="16">
        <f t="shared" si="2"/>
        <v>4.5714285714285712</v>
      </c>
      <c r="J28" s="16">
        <f t="shared" si="2"/>
        <v>2.7619047619047619</v>
      </c>
      <c r="K28" s="16">
        <f t="shared" si="2"/>
        <v>4.9047619047619051</v>
      </c>
      <c r="L28" s="16">
        <f t="shared" si="2"/>
        <v>2.6666666666666665</v>
      </c>
      <c r="M28" s="16">
        <f t="shared" si="2"/>
        <v>4.9047619047619051</v>
      </c>
      <c r="N28" s="16">
        <f t="shared" si="2"/>
        <v>3.1904761904761907</v>
      </c>
      <c r="O28" s="16">
        <f t="shared" si="2"/>
        <v>4.9047619047619051</v>
      </c>
      <c r="P28" s="16">
        <f t="shared" si="2"/>
        <v>4</v>
      </c>
      <c r="Q28" s="16">
        <f t="shared" si="2"/>
        <v>2.9047619047619047</v>
      </c>
      <c r="R28" s="16">
        <f t="shared" si="2"/>
        <v>4.9047619047619051</v>
      </c>
      <c r="S28" s="16">
        <f t="shared" si="2"/>
        <v>4</v>
      </c>
      <c r="T28" s="16">
        <f t="shared" si="2"/>
        <v>3.0952380952380953</v>
      </c>
      <c r="U28" s="16">
        <f t="shared" si="2"/>
        <v>3.4761904761904763</v>
      </c>
      <c r="V28" s="16">
        <f t="shared" si="2"/>
        <v>2.9523809523809526</v>
      </c>
      <c r="W28" s="16">
        <f t="shared" si="2"/>
        <v>4</v>
      </c>
      <c r="X28" s="16">
        <f t="shared" si="2"/>
        <v>3.1904761904761907</v>
      </c>
      <c r="Y28" s="16">
        <f t="shared" si="2"/>
        <v>4.8571428571428568</v>
      </c>
      <c r="Z28" s="16">
        <f t="shared" si="2"/>
        <v>3.0476190476190474</v>
      </c>
      <c r="AA28" s="16">
        <f t="shared" si="2"/>
        <v>4</v>
      </c>
      <c r="AB28" s="16">
        <f t="shared" si="2"/>
        <v>4.2857142857142856</v>
      </c>
      <c r="AC28" s="16">
        <f t="shared" si="2"/>
        <v>2.6666666666666665</v>
      </c>
      <c r="AD28" s="16">
        <f t="shared" si="2"/>
        <v>4.4285714285714288</v>
      </c>
      <c r="AE28" s="16">
        <f t="shared" si="2"/>
        <v>4.4761904761904763</v>
      </c>
      <c r="AG28" s="19">
        <v>105</v>
      </c>
      <c r="AH28" s="16"/>
      <c r="AI28" s="16"/>
      <c r="AJ28" s="16"/>
      <c r="AK28" s="19">
        <f>AJ27/AK27</f>
        <v>0.77144204448738285</v>
      </c>
      <c r="AL28" s="19">
        <f>AVERAGE(AL6:AL26)</f>
        <v>0.7630555555555556</v>
      </c>
      <c r="AM28" s="19">
        <v>5</v>
      </c>
    </row>
    <row r="29" spans="1:41">
      <c r="AG29" s="19">
        <f>AG27/AG28</f>
        <v>0.77074829931972788</v>
      </c>
      <c r="AH29" s="16"/>
      <c r="AI29" s="16"/>
      <c r="AJ29" s="16"/>
      <c r="AK29" s="19"/>
      <c r="AL29" s="19"/>
      <c r="AM29" s="19">
        <f>AM27/AM28</f>
        <v>0.76002533730158728</v>
      </c>
    </row>
  </sheetData>
  <mergeCells count="44">
    <mergeCell ref="AL6:AL8"/>
    <mergeCell ref="AL9:AL17"/>
    <mergeCell ref="AL18:AL19"/>
    <mergeCell ref="AL20:AL23"/>
    <mergeCell ref="AL24:AL26"/>
    <mergeCell ref="AK6:AK8"/>
    <mergeCell ref="AK9:AK17"/>
    <mergeCell ref="AK18:AK19"/>
    <mergeCell ref="AK20:AK23"/>
    <mergeCell ref="AK24:AK26"/>
    <mergeCell ref="AM6:AM8"/>
    <mergeCell ref="AM9:AM17"/>
    <mergeCell ref="AM18:AM19"/>
    <mergeCell ref="AM20:AM23"/>
    <mergeCell ref="AM24:AM26"/>
    <mergeCell ref="AH6:AH8"/>
    <mergeCell ref="AH9:AH17"/>
    <mergeCell ref="AH18:AH19"/>
    <mergeCell ref="AH20:AH23"/>
    <mergeCell ref="AH24:AH26"/>
    <mergeCell ref="AJ6:AJ8"/>
    <mergeCell ref="AJ9:AJ17"/>
    <mergeCell ref="AJ18:AJ19"/>
    <mergeCell ref="AJ20:AJ23"/>
    <mergeCell ref="AJ24:AJ26"/>
    <mergeCell ref="AG6:AG8"/>
    <mergeCell ref="AG9:AG17"/>
    <mergeCell ref="AG18:AG19"/>
    <mergeCell ref="AG20:AG23"/>
    <mergeCell ref="AG24:AG26"/>
    <mergeCell ref="AI6:AI8"/>
    <mergeCell ref="AI20:AI23"/>
    <mergeCell ref="AI24:AI26"/>
    <mergeCell ref="AI18:AI19"/>
    <mergeCell ref="AI9:AI17"/>
    <mergeCell ref="B18:B19"/>
    <mergeCell ref="B20:B23"/>
    <mergeCell ref="B24:B26"/>
    <mergeCell ref="A1:D1"/>
    <mergeCell ref="A2:A4"/>
    <mergeCell ref="B2:B4"/>
    <mergeCell ref="C2:C4"/>
    <mergeCell ref="B6:B8"/>
    <mergeCell ref="B9:B17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70D2-8447-8D47-B9FC-C4B1B79C4F8B}">
  <dimension ref="A1:A29"/>
  <sheetViews>
    <sheetView workbookViewId="0">
      <selection activeCell="D11" sqref="D11"/>
    </sheetView>
  </sheetViews>
  <sheetFormatPr baseColWidth="10" defaultRowHeight="16"/>
  <sheetData>
    <row r="1" spans="1:1">
      <c r="A1" t="s">
        <v>43</v>
      </c>
    </row>
    <row r="2" spans="1:1">
      <c r="A2">
        <f>Sheet1!D28</f>
        <v>4.7142857142857144</v>
      </c>
    </row>
    <row r="3" spans="1:1">
      <c r="A3">
        <f>Sheet1!E28</f>
        <v>4.5714285714285712</v>
      </c>
    </row>
    <row r="4" spans="1:1">
      <c r="A4">
        <f>Sheet1!F28</f>
        <v>2.9523809523809526</v>
      </c>
    </row>
    <row r="5" spans="1:1">
      <c r="A5">
        <f>Sheet1!G28</f>
        <v>4.5714285714285712</v>
      </c>
    </row>
    <row r="6" spans="1:1">
      <c r="A6">
        <f>Sheet1!H28</f>
        <v>2.9047619047619047</v>
      </c>
    </row>
    <row r="7" spans="1:1">
      <c r="A7">
        <f>Sheet1!I28</f>
        <v>4.5714285714285712</v>
      </c>
    </row>
    <row r="8" spans="1:1">
      <c r="A8">
        <f>Sheet1!J28</f>
        <v>2.7619047619047619</v>
      </c>
    </row>
    <row r="9" spans="1:1">
      <c r="A9">
        <f>Sheet1!K28</f>
        <v>4.9047619047619051</v>
      </c>
    </row>
    <row r="10" spans="1:1">
      <c r="A10">
        <f>Sheet1!L28</f>
        <v>2.6666666666666665</v>
      </c>
    </row>
    <row r="11" spans="1:1">
      <c r="A11">
        <f>Sheet1!M28</f>
        <v>4.9047619047619051</v>
      </c>
    </row>
    <row r="12" spans="1:1">
      <c r="A12">
        <f>Sheet1!N28</f>
        <v>3.1904761904761907</v>
      </c>
    </row>
    <row r="13" spans="1:1">
      <c r="A13">
        <f>Sheet1!O28</f>
        <v>4.9047619047619051</v>
      </c>
    </row>
    <row r="14" spans="1:1">
      <c r="A14">
        <f>Sheet1!P28</f>
        <v>4</v>
      </c>
    </row>
    <row r="15" spans="1:1">
      <c r="A15">
        <f>Sheet1!Q28</f>
        <v>2.9047619047619047</v>
      </c>
    </row>
    <row r="16" spans="1:1">
      <c r="A16">
        <f>Sheet1!R28</f>
        <v>4.9047619047619051</v>
      </c>
    </row>
    <row r="17" spans="1:1">
      <c r="A17">
        <f>Sheet1!S28</f>
        <v>4</v>
      </c>
    </row>
    <row r="18" spans="1:1">
      <c r="A18">
        <f>Sheet1!T28</f>
        <v>3.0952380952380953</v>
      </c>
    </row>
    <row r="19" spans="1:1">
      <c r="A19">
        <f>Sheet1!U28</f>
        <v>3.4761904761904763</v>
      </c>
    </row>
    <row r="20" spans="1:1">
      <c r="A20">
        <f>Sheet1!V28</f>
        <v>2.9523809523809526</v>
      </c>
    </row>
    <row r="21" spans="1:1">
      <c r="A21">
        <f>Sheet1!W28</f>
        <v>4</v>
      </c>
    </row>
    <row r="22" spans="1:1">
      <c r="A22">
        <f>Sheet1!X28</f>
        <v>3.1904761904761907</v>
      </c>
    </row>
    <row r="23" spans="1:1">
      <c r="A23">
        <f>Sheet1!Y28</f>
        <v>4.8571428571428568</v>
      </c>
    </row>
    <row r="24" spans="1:1">
      <c r="A24">
        <f>Sheet1!Z28</f>
        <v>3.0476190476190474</v>
      </c>
    </row>
    <row r="25" spans="1:1">
      <c r="A25">
        <f>Sheet1!AA28</f>
        <v>4</v>
      </c>
    </row>
    <row r="26" spans="1:1">
      <c r="A26">
        <f>Sheet1!AB28</f>
        <v>4.2857142857142856</v>
      </c>
    </row>
    <row r="27" spans="1:1">
      <c r="A27">
        <f>Sheet1!AC28</f>
        <v>2.6666666666666665</v>
      </c>
    </row>
    <row r="28" spans="1:1">
      <c r="A28">
        <f>Sheet1!AD28</f>
        <v>4.4285714285714288</v>
      </c>
    </row>
    <row r="29" spans="1:1">
      <c r="A29">
        <f>Sheet1!AE28</f>
        <v>4.4761904761904763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8A40-4177-5E40-8B1A-CA7BAAEEEC26}">
  <dimension ref="A1:A6"/>
  <sheetViews>
    <sheetView workbookViewId="0">
      <selection activeCell="C13" sqref="C13"/>
    </sheetView>
  </sheetViews>
  <sheetFormatPr baseColWidth="10" defaultRowHeight="16"/>
  <sheetData>
    <row r="1" spans="1:1">
      <c r="A1" t="s">
        <v>44</v>
      </c>
    </row>
    <row r="2" spans="1:1">
      <c r="A2">
        <f>Sheet1!AH6</f>
        <v>3.7738095238095237</v>
      </c>
    </row>
    <row r="3" spans="1:1">
      <c r="A3">
        <f>Sheet1!AH9</f>
        <v>4.0079365079365079</v>
      </c>
    </row>
    <row r="4" spans="1:1">
      <c r="A4">
        <f>Sheet1!AH18</f>
        <v>3.9821428571428568</v>
      </c>
    </row>
    <row r="5" spans="1:1">
      <c r="A5">
        <f>Sheet1!AH20</f>
        <v>3.6339285714285712</v>
      </c>
    </row>
    <row r="6" spans="1:1">
      <c r="A6">
        <f>Sheet1!AH24</f>
        <v>3.6785714285714288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A963-9626-6C4D-B17E-5EA61508713C}">
  <dimension ref="A1:A6"/>
  <sheetViews>
    <sheetView tabSelected="1" workbookViewId="0">
      <selection activeCell="C12" sqref="C12"/>
    </sheetView>
  </sheetViews>
  <sheetFormatPr baseColWidth="10" defaultRowHeight="16"/>
  <sheetData>
    <row r="1" spans="1:1">
      <c r="A1" t="s">
        <v>45</v>
      </c>
    </row>
    <row r="2" spans="1:1">
      <c r="A2">
        <f>Sheet1!AI6</f>
        <v>0.33100000000000002</v>
      </c>
    </row>
    <row r="3" spans="1:1">
      <c r="A3">
        <f>Sheet1!AI9</f>
        <v>0.22120000000000001</v>
      </c>
    </row>
    <row r="4" spans="1:1">
      <c r="A4">
        <f>Sheet1!AI18</f>
        <v>6.9800000000000001E-2</v>
      </c>
    </row>
    <row r="5" spans="1:1">
      <c r="A5">
        <f>Sheet1!AI20</f>
        <v>8.9899999999999994E-2</v>
      </c>
    </row>
    <row r="6" spans="1:1">
      <c r="A6">
        <f>Sheet1!AI24</f>
        <v>0.28810000000000002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2022-05-09T02:28:54Z</dcterms:created>
  <dcterms:modified xsi:type="dcterms:W3CDTF">2022-05-12T13:34:39Z</dcterms:modified>
</cp:coreProperties>
</file>