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:\Users\yanag\Documents\自作キーボード\ErgotonicF24\"/>
    </mc:Choice>
  </mc:AlternateContent>
  <xr:revisionPtr revIDLastSave="0" documentId="13_ncr:1_{D6382154-BE62-4D68-9E41-E476BDF6C0C5}" xr6:coauthVersionLast="47" xr6:coauthVersionMax="47" xr10:uidLastSave="{00000000-0000-0000-0000-000000000000}"/>
  <bookViews>
    <workbookView xWindow="5880" yWindow="210" windowWidth="22515" windowHeight="14730" xr2:uid="{003AE54D-97CF-452D-A31F-AA4681BE62C0}"/>
  </bookViews>
  <sheets>
    <sheet name="s" sheetId="1" r:id="rId1"/>
    <sheet name="s (2)" sheetId="3" r:id="rId2"/>
  </sheets>
  <definedNames>
    <definedName name="D_OFFSET_x" localSheetId="1">'s (2)'!#REF!</definedName>
    <definedName name="D_OFFSET_x">s!$K$2</definedName>
    <definedName name="D_OFFSET_Y" localSheetId="1">'s (2)'!#REF!</definedName>
    <definedName name="D_OFFSET_Y">s!$K$3</definedName>
    <definedName name="D_RADIAN" localSheetId="1">'s (2)'!#REF!</definedName>
    <definedName name="D_RADIAN">s!$K$5</definedName>
    <definedName name="D_ROT" localSheetId="1">'s (2)'!#REF!</definedName>
    <definedName name="D_ROT">s!$K$4</definedName>
    <definedName name="LED_OFFSET_Y" localSheetId="1">'s (2)'!#REF!</definedName>
    <definedName name="LED_OFFSET_Y">s!$S$3</definedName>
    <definedName name="X_OFFSET">s!$B$2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" i="1" l="1"/>
  <c r="K8" i="1" s="1"/>
  <c r="O8" i="1" s="1"/>
  <c r="H8" i="1"/>
  <c r="F8" i="1"/>
  <c r="I8" i="1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I39" i="3"/>
  <c r="H39" i="3"/>
  <c r="F39" i="3"/>
  <c r="I38" i="3"/>
  <c r="H38" i="3"/>
  <c r="F38" i="3"/>
  <c r="I37" i="3"/>
  <c r="H37" i="3"/>
  <c r="F37" i="3"/>
  <c r="I36" i="3"/>
  <c r="H36" i="3"/>
  <c r="F36" i="3"/>
  <c r="I35" i="3"/>
  <c r="H35" i="3"/>
  <c r="F35" i="3"/>
  <c r="I34" i="3"/>
  <c r="H34" i="3"/>
  <c r="F34" i="3"/>
  <c r="I33" i="3"/>
  <c r="H33" i="3"/>
  <c r="F33" i="3"/>
  <c r="I32" i="3"/>
  <c r="H32" i="3"/>
  <c r="F32" i="3"/>
  <c r="I31" i="3"/>
  <c r="H31" i="3"/>
  <c r="F31" i="3"/>
  <c r="I30" i="3"/>
  <c r="H30" i="3"/>
  <c r="F30" i="3"/>
  <c r="I29" i="3"/>
  <c r="H29" i="3"/>
  <c r="F29" i="3"/>
  <c r="I28" i="3"/>
  <c r="H28" i="3"/>
  <c r="F28" i="3"/>
  <c r="I27" i="3"/>
  <c r="H27" i="3"/>
  <c r="F27" i="3"/>
  <c r="I26" i="3"/>
  <c r="H26" i="3"/>
  <c r="F26" i="3"/>
  <c r="I25" i="3"/>
  <c r="H25" i="3"/>
  <c r="F25" i="3"/>
  <c r="I24" i="3"/>
  <c r="H24" i="3"/>
  <c r="F24" i="3"/>
  <c r="I23" i="3"/>
  <c r="H23" i="3"/>
  <c r="F23" i="3"/>
  <c r="I22" i="3"/>
  <c r="H22" i="3"/>
  <c r="F22" i="3"/>
  <c r="I21" i="3"/>
  <c r="H21" i="3"/>
  <c r="F21" i="3"/>
  <c r="I20" i="3"/>
  <c r="H20" i="3"/>
  <c r="F20" i="3"/>
  <c r="I19" i="3"/>
  <c r="H19" i="3"/>
  <c r="F19" i="3"/>
  <c r="I18" i="3"/>
  <c r="H18" i="3"/>
  <c r="F18" i="3"/>
  <c r="I17" i="3"/>
  <c r="H17" i="3"/>
  <c r="F17" i="3"/>
  <c r="I16" i="3"/>
  <c r="H16" i="3"/>
  <c r="F16" i="3"/>
  <c r="I15" i="3"/>
  <c r="H15" i="3"/>
  <c r="F15" i="3"/>
  <c r="I14" i="3"/>
  <c r="H14" i="3"/>
  <c r="F14" i="3"/>
  <c r="I13" i="3"/>
  <c r="H13" i="3"/>
  <c r="F13" i="3"/>
  <c r="I12" i="3"/>
  <c r="H12" i="3"/>
  <c r="F12" i="3"/>
  <c r="I11" i="3"/>
  <c r="H11" i="3"/>
  <c r="F11" i="3"/>
  <c r="I10" i="3"/>
  <c r="H10" i="3"/>
  <c r="F10" i="3"/>
  <c r="H9" i="3"/>
  <c r="F9" i="3"/>
  <c r="H8" i="3"/>
  <c r="I9" i="3"/>
  <c r="E9" i="3"/>
  <c r="I8" i="3"/>
  <c r="F8" i="3"/>
  <c r="E8" i="3"/>
  <c r="E4" i="3"/>
  <c r="I137" i="1"/>
  <c r="H137" i="1"/>
  <c r="G137" i="1"/>
  <c r="F137" i="1"/>
  <c r="I136" i="1"/>
  <c r="H136" i="1"/>
  <c r="G136" i="1"/>
  <c r="F136" i="1"/>
  <c r="I135" i="1"/>
  <c r="H135" i="1"/>
  <c r="G135" i="1"/>
  <c r="F135" i="1"/>
  <c r="I134" i="1"/>
  <c r="H134" i="1"/>
  <c r="G134" i="1"/>
  <c r="F134" i="1"/>
  <c r="I133" i="1"/>
  <c r="H133" i="1"/>
  <c r="G133" i="1"/>
  <c r="F133" i="1"/>
  <c r="I132" i="1"/>
  <c r="H132" i="1"/>
  <c r="G132" i="1"/>
  <c r="F132" i="1"/>
  <c r="I131" i="1"/>
  <c r="H131" i="1"/>
  <c r="G131" i="1"/>
  <c r="F131" i="1"/>
  <c r="I130" i="1"/>
  <c r="H130" i="1"/>
  <c r="G130" i="1"/>
  <c r="F130" i="1"/>
  <c r="I129" i="1"/>
  <c r="H129" i="1"/>
  <c r="G129" i="1"/>
  <c r="F129" i="1"/>
  <c r="E129" i="1"/>
  <c r="I128" i="1"/>
  <c r="H128" i="1"/>
  <c r="G128" i="1"/>
  <c r="F128" i="1"/>
  <c r="E128" i="1"/>
  <c r="I127" i="1"/>
  <c r="H127" i="1"/>
  <c r="G127" i="1"/>
  <c r="F127" i="1"/>
  <c r="E127" i="1"/>
  <c r="I126" i="1"/>
  <c r="H126" i="1"/>
  <c r="G126" i="1"/>
  <c r="F126" i="1"/>
  <c r="E126" i="1"/>
  <c r="I125" i="1"/>
  <c r="H125" i="1"/>
  <c r="G125" i="1"/>
  <c r="F125" i="1"/>
  <c r="E125" i="1"/>
  <c r="I124" i="1"/>
  <c r="H124" i="1"/>
  <c r="G124" i="1"/>
  <c r="F124" i="1"/>
  <c r="E124" i="1"/>
  <c r="I123" i="1"/>
  <c r="H123" i="1"/>
  <c r="G123" i="1"/>
  <c r="F123" i="1"/>
  <c r="E123" i="1"/>
  <c r="I122" i="1"/>
  <c r="H122" i="1"/>
  <c r="G122" i="1"/>
  <c r="F122" i="1"/>
  <c r="E122" i="1"/>
  <c r="I121" i="1"/>
  <c r="H121" i="1"/>
  <c r="G121" i="1"/>
  <c r="F121" i="1"/>
  <c r="E121" i="1"/>
  <c r="I120" i="1"/>
  <c r="H120" i="1"/>
  <c r="G120" i="1"/>
  <c r="F120" i="1"/>
  <c r="E120" i="1"/>
  <c r="I119" i="1"/>
  <c r="H119" i="1"/>
  <c r="G119" i="1"/>
  <c r="F119" i="1"/>
  <c r="E119" i="1"/>
  <c r="I118" i="1"/>
  <c r="H118" i="1"/>
  <c r="G118" i="1"/>
  <c r="F118" i="1"/>
  <c r="E118" i="1"/>
  <c r="I117" i="1"/>
  <c r="H117" i="1"/>
  <c r="G117" i="1"/>
  <c r="F117" i="1"/>
  <c r="E117" i="1"/>
  <c r="I116" i="1"/>
  <c r="H116" i="1"/>
  <c r="G116" i="1"/>
  <c r="F116" i="1"/>
  <c r="E116" i="1"/>
  <c r="I115" i="1"/>
  <c r="H115" i="1"/>
  <c r="G115" i="1"/>
  <c r="F115" i="1"/>
  <c r="E115" i="1"/>
  <c r="I114" i="1"/>
  <c r="H114" i="1"/>
  <c r="G114" i="1"/>
  <c r="F114" i="1"/>
  <c r="E114" i="1"/>
  <c r="I113" i="1"/>
  <c r="H113" i="1"/>
  <c r="G113" i="1"/>
  <c r="F113" i="1"/>
  <c r="E113" i="1"/>
  <c r="I112" i="1"/>
  <c r="H112" i="1"/>
  <c r="G112" i="1"/>
  <c r="F112" i="1"/>
  <c r="E112" i="1"/>
  <c r="I111" i="1"/>
  <c r="H111" i="1"/>
  <c r="G111" i="1"/>
  <c r="F111" i="1"/>
  <c r="E111" i="1"/>
  <c r="I110" i="1"/>
  <c r="H110" i="1"/>
  <c r="G110" i="1"/>
  <c r="F110" i="1"/>
  <c r="E110" i="1"/>
  <c r="I109" i="1"/>
  <c r="H109" i="1"/>
  <c r="G109" i="1"/>
  <c r="F109" i="1"/>
  <c r="E109" i="1"/>
  <c r="I108" i="1"/>
  <c r="H108" i="1"/>
  <c r="G108" i="1"/>
  <c r="F108" i="1"/>
  <c r="E108" i="1"/>
  <c r="I107" i="1"/>
  <c r="H107" i="1"/>
  <c r="G107" i="1"/>
  <c r="F107" i="1"/>
  <c r="E107" i="1"/>
  <c r="I106" i="1"/>
  <c r="H106" i="1"/>
  <c r="G106" i="1"/>
  <c r="F106" i="1"/>
  <c r="E106" i="1"/>
  <c r="I105" i="1"/>
  <c r="H105" i="1"/>
  <c r="G105" i="1"/>
  <c r="F105" i="1"/>
  <c r="E105" i="1"/>
  <c r="I104" i="1"/>
  <c r="H104" i="1"/>
  <c r="G104" i="1"/>
  <c r="F104" i="1"/>
  <c r="E104" i="1"/>
  <c r="I103" i="1"/>
  <c r="H103" i="1"/>
  <c r="G103" i="1"/>
  <c r="F103" i="1"/>
  <c r="E103" i="1"/>
  <c r="I102" i="1"/>
  <c r="H102" i="1"/>
  <c r="G102" i="1"/>
  <c r="F102" i="1"/>
  <c r="E102" i="1"/>
  <c r="I101" i="1"/>
  <c r="H101" i="1"/>
  <c r="G101" i="1"/>
  <c r="F101" i="1"/>
  <c r="E101" i="1"/>
  <c r="I100" i="1"/>
  <c r="H100" i="1"/>
  <c r="G100" i="1"/>
  <c r="F100" i="1"/>
  <c r="E100" i="1"/>
  <c r="I99" i="1"/>
  <c r="H99" i="1"/>
  <c r="G99" i="1"/>
  <c r="F99" i="1"/>
  <c r="E99" i="1"/>
  <c r="I98" i="1"/>
  <c r="H98" i="1"/>
  <c r="G98" i="1"/>
  <c r="F98" i="1"/>
  <c r="E98" i="1"/>
  <c r="I97" i="1"/>
  <c r="H97" i="1"/>
  <c r="G97" i="1"/>
  <c r="F97" i="1"/>
  <c r="E97" i="1"/>
  <c r="I96" i="1"/>
  <c r="H96" i="1"/>
  <c r="G96" i="1"/>
  <c r="F96" i="1"/>
  <c r="E96" i="1"/>
  <c r="I95" i="1"/>
  <c r="H95" i="1"/>
  <c r="G95" i="1"/>
  <c r="F95" i="1"/>
  <c r="E95" i="1"/>
  <c r="I94" i="1"/>
  <c r="H94" i="1"/>
  <c r="G94" i="1"/>
  <c r="F94" i="1"/>
  <c r="E94" i="1"/>
  <c r="I93" i="1"/>
  <c r="H93" i="1"/>
  <c r="G93" i="1"/>
  <c r="F93" i="1"/>
  <c r="E93" i="1"/>
  <c r="I92" i="1"/>
  <c r="H92" i="1"/>
  <c r="G92" i="1"/>
  <c r="F92" i="1"/>
  <c r="E92" i="1"/>
  <c r="I91" i="1"/>
  <c r="H91" i="1"/>
  <c r="G91" i="1"/>
  <c r="F91" i="1"/>
  <c r="E91" i="1"/>
  <c r="I90" i="1"/>
  <c r="H90" i="1"/>
  <c r="G90" i="1"/>
  <c r="F90" i="1"/>
  <c r="E90" i="1"/>
  <c r="I89" i="1"/>
  <c r="H89" i="1"/>
  <c r="G89" i="1"/>
  <c r="F89" i="1"/>
  <c r="E89" i="1"/>
  <c r="I88" i="1"/>
  <c r="H88" i="1"/>
  <c r="G88" i="1"/>
  <c r="F88" i="1"/>
  <c r="E88" i="1"/>
  <c r="I87" i="1"/>
  <c r="H87" i="1"/>
  <c r="G87" i="1"/>
  <c r="F87" i="1"/>
  <c r="E87" i="1"/>
  <c r="I86" i="1"/>
  <c r="H86" i="1"/>
  <c r="G86" i="1"/>
  <c r="F86" i="1"/>
  <c r="E86" i="1"/>
  <c r="I85" i="1"/>
  <c r="H85" i="1"/>
  <c r="G85" i="1"/>
  <c r="F85" i="1"/>
  <c r="E85" i="1"/>
  <c r="I84" i="1"/>
  <c r="H84" i="1"/>
  <c r="G84" i="1"/>
  <c r="F84" i="1"/>
  <c r="E84" i="1"/>
  <c r="I83" i="1"/>
  <c r="H83" i="1"/>
  <c r="G83" i="1"/>
  <c r="F83" i="1"/>
  <c r="E83" i="1"/>
  <c r="I82" i="1"/>
  <c r="H82" i="1"/>
  <c r="G82" i="1"/>
  <c r="F82" i="1"/>
  <c r="E82" i="1"/>
  <c r="I81" i="1"/>
  <c r="H81" i="1"/>
  <c r="G81" i="1"/>
  <c r="F81" i="1"/>
  <c r="E81" i="1"/>
  <c r="I80" i="1"/>
  <c r="H80" i="1"/>
  <c r="G80" i="1"/>
  <c r="F80" i="1"/>
  <c r="E80" i="1"/>
  <c r="I79" i="1"/>
  <c r="H79" i="1"/>
  <c r="G79" i="1"/>
  <c r="F79" i="1"/>
  <c r="E79" i="1"/>
  <c r="I78" i="1"/>
  <c r="H78" i="1"/>
  <c r="G78" i="1"/>
  <c r="F78" i="1"/>
  <c r="E78" i="1"/>
  <c r="I77" i="1"/>
  <c r="H77" i="1"/>
  <c r="G77" i="1"/>
  <c r="F77" i="1"/>
  <c r="E77" i="1"/>
  <c r="I76" i="1"/>
  <c r="H76" i="1"/>
  <c r="G76" i="1"/>
  <c r="F76" i="1"/>
  <c r="E76" i="1"/>
  <c r="I75" i="1"/>
  <c r="H75" i="1"/>
  <c r="G75" i="1"/>
  <c r="F75" i="1"/>
  <c r="E75" i="1"/>
  <c r="I74" i="1"/>
  <c r="H74" i="1"/>
  <c r="G74" i="1"/>
  <c r="F74" i="1"/>
  <c r="E74" i="1"/>
  <c r="I73" i="1"/>
  <c r="H73" i="1"/>
  <c r="G73" i="1"/>
  <c r="F73" i="1"/>
  <c r="E73" i="1"/>
  <c r="I72" i="1"/>
  <c r="H72" i="1"/>
  <c r="G72" i="1"/>
  <c r="F72" i="1"/>
  <c r="E72" i="1"/>
  <c r="I71" i="1"/>
  <c r="H71" i="1"/>
  <c r="G71" i="1"/>
  <c r="F71" i="1"/>
  <c r="E71" i="1"/>
  <c r="I70" i="1"/>
  <c r="H70" i="1"/>
  <c r="G70" i="1"/>
  <c r="F70" i="1"/>
  <c r="E70" i="1"/>
  <c r="I69" i="1"/>
  <c r="H69" i="1"/>
  <c r="G69" i="1"/>
  <c r="F69" i="1"/>
  <c r="E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E68" i="1"/>
  <c r="F35" i="1"/>
  <c r="E9" i="1"/>
  <c r="L9" i="1" s="1"/>
  <c r="E10" i="1"/>
  <c r="L10" i="1" s="1"/>
  <c r="E11" i="1"/>
  <c r="L11" i="1" s="1"/>
  <c r="E12" i="1"/>
  <c r="L12" i="1" s="1"/>
  <c r="E13" i="1"/>
  <c r="L13" i="1" s="1"/>
  <c r="E14" i="1"/>
  <c r="L14" i="1" s="1"/>
  <c r="E15" i="1"/>
  <c r="K15" i="1" s="1"/>
  <c r="E16" i="1"/>
  <c r="L16" i="1" s="1"/>
  <c r="E17" i="1"/>
  <c r="L17" i="1" s="1"/>
  <c r="E18" i="1"/>
  <c r="L18" i="1" s="1"/>
  <c r="E19" i="1"/>
  <c r="K19" i="1" s="1"/>
  <c r="E20" i="1"/>
  <c r="K20" i="1" s="1"/>
  <c r="E21" i="1"/>
  <c r="L21" i="1" s="1"/>
  <c r="E22" i="1"/>
  <c r="L22" i="1" s="1"/>
  <c r="E23" i="1"/>
  <c r="L23" i="1" s="1"/>
  <c r="E24" i="1"/>
  <c r="K24" i="1" s="1"/>
  <c r="E25" i="1"/>
  <c r="L25" i="1" s="1"/>
  <c r="E26" i="1"/>
  <c r="L26" i="1" s="1"/>
  <c r="E27" i="1"/>
  <c r="K27" i="1" s="1"/>
  <c r="E28" i="1"/>
  <c r="K28" i="1" s="1"/>
  <c r="E29" i="1"/>
  <c r="L29" i="1" s="1"/>
  <c r="E30" i="1"/>
  <c r="L30" i="1" s="1"/>
  <c r="E31" i="1"/>
  <c r="L31" i="1" s="1"/>
  <c r="E32" i="1"/>
  <c r="L32" i="1" s="1"/>
  <c r="E33" i="1"/>
  <c r="L33" i="1" s="1"/>
  <c r="E34" i="1"/>
  <c r="L34" i="1" s="1"/>
  <c r="E35" i="1"/>
  <c r="L35" i="1" s="1"/>
  <c r="E36" i="1"/>
  <c r="K36" i="1" s="1"/>
  <c r="E37" i="1"/>
  <c r="K37" i="1" s="1"/>
  <c r="E38" i="1"/>
  <c r="L38" i="1" s="1"/>
  <c r="E39" i="1"/>
  <c r="K39" i="1" s="1"/>
  <c r="E40" i="1"/>
  <c r="K40" i="1" s="1"/>
  <c r="E41" i="1"/>
  <c r="L41" i="1" s="1"/>
  <c r="E42" i="1"/>
  <c r="L42" i="1" s="1"/>
  <c r="E43" i="1"/>
  <c r="K43" i="1" s="1"/>
  <c r="E44" i="1"/>
  <c r="L44" i="1" s="1"/>
  <c r="E45" i="1"/>
  <c r="K45" i="1" s="1"/>
  <c r="E46" i="1"/>
  <c r="L46" i="1" s="1"/>
  <c r="E47" i="1"/>
  <c r="L47" i="1" s="1"/>
  <c r="E48" i="1"/>
  <c r="L48" i="1" s="1"/>
  <c r="E49" i="1"/>
  <c r="L49" i="1" s="1"/>
  <c r="E50" i="1"/>
  <c r="L50" i="1" s="1"/>
  <c r="E51" i="1"/>
  <c r="K51" i="1" s="1"/>
  <c r="E52" i="1"/>
  <c r="L52" i="1" s="1"/>
  <c r="E53" i="1"/>
  <c r="K53" i="1" s="1"/>
  <c r="E54" i="1"/>
  <c r="L54" i="1" s="1"/>
  <c r="P54" i="1" s="1"/>
  <c r="E55" i="1"/>
  <c r="L55" i="1" s="1"/>
  <c r="P55" i="1" s="1"/>
  <c r="E56" i="1"/>
  <c r="L56" i="1" s="1"/>
  <c r="P56" i="1" s="1"/>
  <c r="E57" i="1"/>
  <c r="K57" i="1" s="1"/>
  <c r="O57" i="1" s="1"/>
  <c r="E58" i="1"/>
  <c r="E59" i="1"/>
  <c r="E60" i="1"/>
  <c r="E61" i="1"/>
  <c r="E62" i="1"/>
  <c r="E63" i="1"/>
  <c r="E64" i="1"/>
  <c r="E65" i="1"/>
  <c r="E66" i="1"/>
  <c r="E67" i="1"/>
  <c r="F9" i="1"/>
  <c r="H9" i="1"/>
  <c r="I9" i="1"/>
  <c r="F10" i="1"/>
  <c r="H10" i="1"/>
  <c r="I10" i="1"/>
  <c r="F11" i="1"/>
  <c r="H11" i="1"/>
  <c r="I11" i="1"/>
  <c r="F12" i="1"/>
  <c r="H12" i="1"/>
  <c r="I12" i="1"/>
  <c r="F13" i="1"/>
  <c r="H13" i="1"/>
  <c r="I13" i="1"/>
  <c r="F14" i="1"/>
  <c r="H14" i="1"/>
  <c r="I14" i="1"/>
  <c r="F15" i="1"/>
  <c r="H15" i="1"/>
  <c r="I15" i="1"/>
  <c r="F16" i="1"/>
  <c r="H16" i="1"/>
  <c r="I16" i="1"/>
  <c r="F17" i="1"/>
  <c r="H17" i="1"/>
  <c r="I17" i="1"/>
  <c r="F18" i="1"/>
  <c r="H18" i="1"/>
  <c r="I18" i="1"/>
  <c r="F19" i="1"/>
  <c r="H19" i="1"/>
  <c r="I19" i="1"/>
  <c r="F20" i="1"/>
  <c r="H20" i="1"/>
  <c r="I20" i="1"/>
  <c r="F21" i="1"/>
  <c r="H21" i="1"/>
  <c r="I21" i="1"/>
  <c r="F22" i="1"/>
  <c r="H22" i="1"/>
  <c r="I22" i="1"/>
  <c r="F23" i="1"/>
  <c r="H23" i="1"/>
  <c r="I23" i="1"/>
  <c r="F24" i="1"/>
  <c r="H24" i="1"/>
  <c r="I24" i="1"/>
  <c r="F25" i="1"/>
  <c r="H25" i="1"/>
  <c r="I25" i="1"/>
  <c r="F26" i="1"/>
  <c r="H26" i="1"/>
  <c r="I26" i="1"/>
  <c r="F27" i="1"/>
  <c r="H27" i="1"/>
  <c r="I27" i="1"/>
  <c r="F28" i="1"/>
  <c r="H28" i="1"/>
  <c r="I28" i="1"/>
  <c r="F29" i="1"/>
  <c r="H29" i="1"/>
  <c r="I29" i="1"/>
  <c r="F30" i="1"/>
  <c r="H30" i="1"/>
  <c r="I30" i="1"/>
  <c r="F31" i="1"/>
  <c r="H31" i="1"/>
  <c r="I31" i="1"/>
  <c r="F32" i="1"/>
  <c r="H32" i="1"/>
  <c r="I32" i="1"/>
  <c r="F33" i="1"/>
  <c r="H33" i="1"/>
  <c r="I33" i="1"/>
  <c r="F34" i="1"/>
  <c r="H34" i="1"/>
  <c r="I34" i="1"/>
  <c r="H35" i="1"/>
  <c r="I35" i="1"/>
  <c r="F36" i="1"/>
  <c r="H36" i="1"/>
  <c r="I36" i="1"/>
  <c r="F37" i="1"/>
  <c r="H37" i="1"/>
  <c r="I37" i="1"/>
  <c r="F38" i="1"/>
  <c r="H38" i="1"/>
  <c r="I38" i="1"/>
  <c r="F39" i="1"/>
  <c r="H39" i="1"/>
  <c r="I39" i="1"/>
  <c r="F40" i="1"/>
  <c r="H40" i="1"/>
  <c r="I40" i="1"/>
  <c r="F41" i="1"/>
  <c r="H41" i="1"/>
  <c r="I41" i="1"/>
  <c r="F42" i="1"/>
  <c r="H42" i="1"/>
  <c r="I42" i="1"/>
  <c r="F43" i="1"/>
  <c r="H43" i="1"/>
  <c r="I43" i="1"/>
  <c r="F44" i="1"/>
  <c r="H44" i="1"/>
  <c r="I44" i="1"/>
  <c r="F45" i="1"/>
  <c r="H45" i="1"/>
  <c r="I45" i="1"/>
  <c r="F46" i="1"/>
  <c r="H46" i="1"/>
  <c r="I46" i="1"/>
  <c r="F47" i="1"/>
  <c r="H47" i="1"/>
  <c r="I47" i="1"/>
  <c r="F48" i="1"/>
  <c r="H48" i="1"/>
  <c r="I48" i="1"/>
  <c r="F49" i="1"/>
  <c r="H49" i="1"/>
  <c r="I49" i="1"/>
  <c r="F50" i="1"/>
  <c r="H50" i="1"/>
  <c r="I50" i="1"/>
  <c r="F51" i="1"/>
  <c r="H51" i="1"/>
  <c r="I51" i="1"/>
  <c r="F52" i="1"/>
  <c r="H52" i="1"/>
  <c r="I52" i="1"/>
  <c r="F53" i="1"/>
  <c r="H53" i="1"/>
  <c r="I53" i="1"/>
  <c r="F54" i="1"/>
  <c r="H54" i="1"/>
  <c r="I54" i="1"/>
  <c r="F55" i="1"/>
  <c r="H55" i="1"/>
  <c r="I55" i="1"/>
  <c r="F56" i="1"/>
  <c r="H56" i="1"/>
  <c r="I56" i="1"/>
  <c r="F57" i="1"/>
  <c r="H57" i="1"/>
  <c r="I57" i="1"/>
  <c r="F58" i="1"/>
  <c r="H58" i="1"/>
  <c r="I58" i="1"/>
  <c r="F59" i="1"/>
  <c r="H59" i="1"/>
  <c r="I59" i="1"/>
  <c r="F60" i="1"/>
  <c r="H60" i="1"/>
  <c r="I60" i="1"/>
  <c r="F61" i="1"/>
  <c r="H61" i="1"/>
  <c r="I61" i="1"/>
  <c r="F62" i="1"/>
  <c r="H62" i="1"/>
  <c r="I62" i="1"/>
  <c r="F63" i="1"/>
  <c r="H63" i="1"/>
  <c r="I63" i="1"/>
  <c r="F64" i="1"/>
  <c r="H64" i="1"/>
  <c r="I64" i="1"/>
  <c r="F65" i="1"/>
  <c r="H65" i="1"/>
  <c r="I65" i="1"/>
  <c r="F66" i="1"/>
  <c r="H66" i="1"/>
  <c r="I66" i="1"/>
  <c r="F67" i="1"/>
  <c r="H67" i="1"/>
  <c r="I67" i="1"/>
  <c r="F68" i="1"/>
  <c r="H68" i="1"/>
  <c r="I68" i="1"/>
  <c r="N57" i="1"/>
  <c r="Q57" i="1"/>
  <c r="Q56" i="1"/>
  <c r="N56" i="1"/>
  <c r="Q55" i="1"/>
  <c r="N55" i="1"/>
  <c r="Q54" i="1"/>
  <c r="N54" i="1"/>
  <c r="X53" i="1"/>
  <c r="X52" i="1"/>
  <c r="X51" i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U8" i="1"/>
  <c r="T8" i="1"/>
  <c r="W8" i="1" s="1"/>
  <c r="S8" i="1"/>
  <c r="V8" i="1" s="1"/>
  <c r="Q8" i="1"/>
  <c r="N8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E4" i="1"/>
  <c r="AA7" i="1"/>
  <c r="U53" i="1"/>
  <c r="T53" i="1"/>
  <c r="W53" i="1" s="1"/>
  <c r="S53" i="1"/>
  <c r="V53" i="1" s="1"/>
  <c r="N53" i="1"/>
  <c r="U52" i="1"/>
  <c r="T52" i="1"/>
  <c r="W52" i="1" s="1"/>
  <c r="S52" i="1"/>
  <c r="V52" i="1" s="1"/>
  <c r="N52" i="1"/>
  <c r="U51" i="1"/>
  <c r="T51" i="1"/>
  <c r="W51" i="1" s="1"/>
  <c r="S51" i="1"/>
  <c r="V51" i="1" s="1"/>
  <c r="N51" i="1"/>
  <c r="U50" i="1"/>
  <c r="T50" i="1"/>
  <c r="W50" i="1" s="1"/>
  <c r="S50" i="1"/>
  <c r="V50" i="1" s="1"/>
  <c r="N50" i="1"/>
  <c r="U49" i="1"/>
  <c r="T49" i="1"/>
  <c r="W49" i="1" s="1"/>
  <c r="S49" i="1"/>
  <c r="V49" i="1" s="1"/>
  <c r="N49" i="1"/>
  <c r="U48" i="1"/>
  <c r="T48" i="1"/>
  <c r="W48" i="1" s="1"/>
  <c r="S48" i="1"/>
  <c r="V48" i="1" s="1"/>
  <c r="N48" i="1"/>
  <c r="U47" i="1"/>
  <c r="T47" i="1"/>
  <c r="W47" i="1" s="1"/>
  <c r="S47" i="1"/>
  <c r="V47" i="1" s="1"/>
  <c r="N47" i="1"/>
  <c r="U46" i="1"/>
  <c r="T46" i="1"/>
  <c r="W46" i="1" s="1"/>
  <c r="S46" i="1"/>
  <c r="V46" i="1" s="1"/>
  <c r="N46" i="1"/>
  <c r="U45" i="1"/>
  <c r="T45" i="1"/>
  <c r="W45" i="1" s="1"/>
  <c r="S45" i="1"/>
  <c r="V45" i="1" s="1"/>
  <c r="N45" i="1"/>
  <c r="U44" i="1"/>
  <c r="T44" i="1"/>
  <c r="W44" i="1" s="1"/>
  <c r="S44" i="1"/>
  <c r="V44" i="1" s="1"/>
  <c r="N44" i="1"/>
  <c r="U43" i="1"/>
  <c r="T43" i="1"/>
  <c r="W43" i="1" s="1"/>
  <c r="S43" i="1"/>
  <c r="V43" i="1" s="1"/>
  <c r="N43" i="1"/>
  <c r="U42" i="1"/>
  <c r="T42" i="1"/>
  <c r="W42" i="1" s="1"/>
  <c r="S42" i="1"/>
  <c r="V42" i="1" s="1"/>
  <c r="N42" i="1"/>
  <c r="U41" i="1"/>
  <c r="T41" i="1"/>
  <c r="W41" i="1" s="1"/>
  <c r="S41" i="1"/>
  <c r="V41" i="1" s="1"/>
  <c r="N41" i="1"/>
  <c r="U40" i="1"/>
  <c r="T40" i="1"/>
  <c r="W40" i="1" s="1"/>
  <c r="S40" i="1"/>
  <c r="V40" i="1" s="1"/>
  <c r="N40" i="1"/>
  <c r="U39" i="1"/>
  <c r="T39" i="1"/>
  <c r="W39" i="1" s="1"/>
  <c r="S39" i="1"/>
  <c r="V39" i="1" s="1"/>
  <c r="N39" i="1"/>
  <c r="U38" i="1"/>
  <c r="T38" i="1"/>
  <c r="W38" i="1" s="1"/>
  <c r="S38" i="1"/>
  <c r="V38" i="1" s="1"/>
  <c r="N38" i="1"/>
  <c r="U37" i="1"/>
  <c r="T37" i="1"/>
  <c r="W37" i="1" s="1"/>
  <c r="S37" i="1"/>
  <c r="V37" i="1" s="1"/>
  <c r="N37" i="1"/>
  <c r="U36" i="1"/>
  <c r="T36" i="1"/>
  <c r="W36" i="1" s="1"/>
  <c r="S36" i="1"/>
  <c r="V36" i="1" s="1"/>
  <c r="N36" i="1"/>
  <c r="U35" i="1"/>
  <c r="T35" i="1"/>
  <c r="W35" i="1" s="1"/>
  <c r="S35" i="1"/>
  <c r="V35" i="1" s="1"/>
  <c r="N35" i="1"/>
  <c r="U34" i="1"/>
  <c r="T34" i="1"/>
  <c r="W34" i="1" s="1"/>
  <c r="S34" i="1"/>
  <c r="V34" i="1" s="1"/>
  <c r="N34" i="1"/>
  <c r="U33" i="1"/>
  <c r="T33" i="1"/>
  <c r="W33" i="1" s="1"/>
  <c r="S33" i="1"/>
  <c r="V33" i="1" s="1"/>
  <c r="N33" i="1"/>
  <c r="U32" i="1"/>
  <c r="T32" i="1"/>
  <c r="W32" i="1" s="1"/>
  <c r="S32" i="1"/>
  <c r="V32" i="1" s="1"/>
  <c r="N32" i="1"/>
  <c r="U31" i="1"/>
  <c r="T31" i="1"/>
  <c r="W31" i="1" s="1"/>
  <c r="S31" i="1"/>
  <c r="V31" i="1" s="1"/>
  <c r="N31" i="1"/>
  <c r="U30" i="1"/>
  <c r="T30" i="1"/>
  <c r="W30" i="1" s="1"/>
  <c r="S30" i="1"/>
  <c r="V30" i="1" s="1"/>
  <c r="N30" i="1"/>
  <c r="U29" i="1"/>
  <c r="T29" i="1"/>
  <c r="W29" i="1" s="1"/>
  <c r="S29" i="1"/>
  <c r="V29" i="1" s="1"/>
  <c r="N29" i="1"/>
  <c r="U28" i="1"/>
  <c r="T28" i="1"/>
  <c r="W28" i="1" s="1"/>
  <c r="S28" i="1"/>
  <c r="V28" i="1" s="1"/>
  <c r="N28" i="1"/>
  <c r="U27" i="1"/>
  <c r="T27" i="1"/>
  <c r="W27" i="1" s="1"/>
  <c r="S27" i="1"/>
  <c r="V27" i="1" s="1"/>
  <c r="N27" i="1"/>
  <c r="U26" i="1"/>
  <c r="T26" i="1"/>
  <c r="W26" i="1" s="1"/>
  <c r="S26" i="1"/>
  <c r="V26" i="1" s="1"/>
  <c r="N26" i="1"/>
  <c r="U25" i="1"/>
  <c r="T25" i="1"/>
  <c r="W25" i="1" s="1"/>
  <c r="S25" i="1"/>
  <c r="V25" i="1" s="1"/>
  <c r="N25" i="1"/>
  <c r="U24" i="1"/>
  <c r="T24" i="1"/>
  <c r="W24" i="1" s="1"/>
  <c r="S24" i="1"/>
  <c r="V24" i="1" s="1"/>
  <c r="N24" i="1"/>
  <c r="U23" i="1"/>
  <c r="T23" i="1"/>
  <c r="W23" i="1" s="1"/>
  <c r="S23" i="1"/>
  <c r="V23" i="1" s="1"/>
  <c r="N23" i="1"/>
  <c r="U22" i="1"/>
  <c r="T22" i="1"/>
  <c r="W22" i="1" s="1"/>
  <c r="S22" i="1"/>
  <c r="V22" i="1" s="1"/>
  <c r="N22" i="1"/>
  <c r="U21" i="1"/>
  <c r="T21" i="1"/>
  <c r="W21" i="1" s="1"/>
  <c r="S21" i="1"/>
  <c r="V21" i="1" s="1"/>
  <c r="N21" i="1"/>
  <c r="U20" i="1"/>
  <c r="T20" i="1"/>
  <c r="W20" i="1" s="1"/>
  <c r="S20" i="1"/>
  <c r="V20" i="1" s="1"/>
  <c r="N20" i="1"/>
  <c r="U19" i="1"/>
  <c r="T19" i="1"/>
  <c r="W19" i="1" s="1"/>
  <c r="S19" i="1"/>
  <c r="V19" i="1" s="1"/>
  <c r="N19" i="1"/>
  <c r="U18" i="1"/>
  <c r="T18" i="1"/>
  <c r="W18" i="1" s="1"/>
  <c r="S18" i="1"/>
  <c r="V18" i="1" s="1"/>
  <c r="N18" i="1"/>
  <c r="U17" i="1"/>
  <c r="T17" i="1"/>
  <c r="W17" i="1" s="1"/>
  <c r="S17" i="1"/>
  <c r="V17" i="1" s="1"/>
  <c r="N17" i="1"/>
  <c r="U16" i="1"/>
  <c r="T16" i="1"/>
  <c r="W16" i="1" s="1"/>
  <c r="S16" i="1"/>
  <c r="V16" i="1" s="1"/>
  <c r="N16" i="1"/>
  <c r="U15" i="1"/>
  <c r="T15" i="1"/>
  <c r="W15" i="1" s="1"/>
  <c r="S15" i="1"/>
  <c r="V15" i="1" s="1"/>
  <c r="N15" i="1"/>
  <c r="U14" i="1"/>
  <c r="T14" i="1"/>
  <c r="W14" i="1" s="1"/>
  <c r="S14" i="1"/>
  <c r="V14" i="1" s="1"/>
  <c r="N14" i="1"/>
  <c r="U13" i="1"/>
  <c r="T13" i="1"/>
  <c r="W13" i="1" s="1"/>
  <c r="S13" i="1"/>
  <c r="V13" i="1" s="1"/>
  <c r="N13" i="1"/>
  <c r="U12" i="1"/>
  <c r="T12" i="1"/>
  <c r="W12" i="1" s="1"/>
  <c r="S12" i="1"/>
  <c r="V12" i="1" s="1"/>
  <c r="N12" i="1"/>
  <c r="U11" i="1"/>
  <c r="T11" i="1"/>
  <c r="W11" i="1" s="1"/>
  <c r="S11" i="1"/>
  <c r="V11" i="1" s="1"/>
  <c r="N11" i="1"/>
  <c r="U10" i="1"/>
  <c r="T10" i="1"/>
  <c r="W10" i="1" s="1"/>
  <c r="S10" i="1"/>
  <c r="V10" i="1" s="1"/>
  <c r="N10" i="1"/>
  <c r="U9" i="1"/>
  <c r="T9" i="1"/>
  <c r="W9" i="1" s="1"/>
  <c r="S9" i="1"/>
  <c r="V9" i="1" s="1"/>
  <c r="N9" i="1"/>
  <c r="L57" i="1" l="1"/>
  <c r="P57" i="1" s="1"/>
  <c r="K55" i="1"/>
  <c r="O55" i="1" s="1"/>
  <c r="K54" i="1"/>
  <c r="O54" i="1" s="1"/>
  <c r="K56" i="1"/>
  <c r="O56" i="1" s="1"/>
  <c r="L24" i="1"/>
  <c r="P24" i="1" s="1"/>
  <c r="L36" i="1"/>
  <c r="P36" i="1" s="1"/>
  <c r="K48" i="1"/>
  <c r="O48" i="1" s="1"/>
  <c r="L37" i="1"/>
  <c r="P37" i="1" s="1"/>
  <c r="K12" i="1"/>
  <c r="O12" i="1" s="1"/>
  <c r="K13" i="1"/>
  <c r="O13" i="1" s="1"/>
  <c r="K49" i="1"/>
  <c r="K25" i="1"/>
  <c r="O25" i="1" s="1"/>
  <c r="K35" i="1"/>
  <c r="L8" i="1"/>
  <c r="P8" i="1" s="1"/>
  <c r="L20" i="1"/>
  <c r="P20" i="1" s="1"/>
  <c r="L28" i="1"/>
  <c r="P28" i="1" s="1"/>
  <c r="L19" i="1"/>
  <c r="P19" i="1" s="1"/>
  <c r="K9" i="1"/>
  <c r="K21" i="1"/>
  <c r="K29" i="1"/>
  <c r="K32" i="1"/>
  <c r="L45" i="1"/>
  <c r="P45" i="1" s="1"/>
  <c r="K10" i="1"/>
  <c r="K22" i="1"/>
  <c r="O22" i="1" s="1"/>
  <c r="K46" i="1"/>
  <c r="K33" i="1"/>
  <c r="K11" i="1"/>
  <c r="K23" i="1"/>
  <c r="O23" i="1" s="1"/>
  <c r="K47" i="1"/>
  <c r="K34" i="1"/>
  <c r="L43" i="1"/>
  <c r="P43" i="1" s="1"/>
  <c r="K31" i="1"/>
  <c r="O31" i="1" s="1"/>
  <c r="K52" i="1"/>
  <c r="O52" i="1" s="1"/>
  <c r="K44" i="1"/>
  <c r="K16" i="1"/>
  <c r="L40" i="1"/>
  <c r="P40" i="1" s="1"/>
  <c r="K17" i="1"/>
  <c r="O17" i="1" s="1"/>
  <c r="K41" i="1"/>
  <c r="L15" i="1"/>
  <c r="P15" i="1" s="1"/>
  <c r="L27" i="1"/>
  <c r="P27" i="1" s="1"/>
  <c r="L39" i="1"/>
  <c r="P39" i="1" s="1"/>
  <c r="L51" i="1"/>
  <c r="P51" i="1" s="1"/>
  <c r="L53" i="1"/>
  <c r="P53" i="1" s="1"/>
  <c r="K18" i="1"/>
  <c r="K30" i="1"/>
  <c r="K42" i="1"/>
  <c r="K14" i="1"/>
  <c r="O14" i="1" s="1"/>
  <c r="K26" i="1"/>
  <c r="O26" i="1" s="1"/>
  <c r="K38" i="1"/>
  <c r="O38" i="1" s="1"/>
  <c r="K50" i="1"/>
  <c r="P48" i="1"/>
  <c r="O19" i="1"/>
  <c r="P25" i="1"/>
  <c r="P31" i="1"/>
  <c r="P14" i="1"/>
  <c r="P26" i="1"/>
  <c r="P32" i="1"/>
  <c r="P50" i="1"/>
  <c r="O39" i="1"/>
  <c r="O45" i="1"/>
  <c r="P9" i="1"/>
  <c r="P33" i="1"/>
  <c r="P10" i="1"/>
  <c r="P16" i="1"/>
  <c r="P22" i="1"/>
  <c r="P34" i="1"/>
  <c r="P46" i="1"/>
  <c r="P52" i="1"/>
  <c r="O53" i="1"/>
  <c r="P11" i="1"/>
  <c r="P17" i="1"/>
  <c r="P23" i="1"/>
  <c r="P29" i="1"/>
  <c r="P35" i="1"/>
  <c r="P41" i="1"/>
  <c r="P47" i="1"/>
  <c r="P38" i="1"/>
  <c r="P18" i="1"/>
  <c r="O20" i="1"/>
  <c r="P30" i="1"/>
  <c r="O51" i="1"/>
  <c r="P21" i="1"/>
  <c r="P42" i="1"/>
  <c r="P12" i="1"/>
  <c r="P44" i="1"/>
  <c r="O24" i="1"/>
  <c r="O36" i="1"/>
  <c r="O37" i="1"/>
  <c r="O43" i="1"/>
  <c r="P13" i="1"/>
  <c r="P49" i="1"/>
  <c r="Z13" i="1"/>
  <c r="AA13" i="1"/>
  <c r="Z14" i="1"/>
  <c r="AA14" i="1"/>
  <c r="Z15" i="1"/>
  <c r="Z9" i="1"/>
  <c r="AA9" i="1"/>
  <c r="AA15" i="1"/>
  <c r="Z10" i="1"/>
  <c r="Z16" i="1"/>
  <c r="AA10" i="1"/>
  <c r="AA16" i="1"/>
  <c r="Z11" i="1"/>
  <c r="Z17" i="1"/>
  <c r="AA11" i="1"/>
  <c r="AA17" i="1"/>
  <c r="Z12" i="1"/>
  <c r="Z7" i="1"/>
  <c r="AA12" i="1"/>
  <c r="O44" i="1" l="1"/>
  <c r="O27" i="1"/>
  <c r="O21" i="1"/>
  <c r="O47" i="1"/>
  <c r="O35" i="1"/>
  <c r="O33" i="1"/>
  <c r="O41" i="1"/>
  <c r="O15" i="1"/>
  <c r="O9" i="1"/>
  <c r="O29" i="1"/>
  <c r="O34" i="1"/>
  <c r="O18" i="1"/>
  <c r="O28" i="1"/>
  <c r="O10" i="1"/>
  <c r="O49" i="1"/>
  <c r="O32" i="1"/>
  <c r="O16" i="1"/>
  <c r="O50" i="1"/>
  <c r="O11" i="1"/>
  <c r="O46" i="1"/>
  <c r="O40" i="1"/>
  <c r="O42" i="1"/>
  <c r="O30" i="1"/>
  <c r="T7" i="1" l="1"/>
  <c r="S7" i="1"/>
</calcChain>
</file>

<file path=xl/sharedStrings.xml><?xml version="1.0" encoding="utf-8"?>
<sst xmlns="http://schemas.openxmlformats.org/spreadsheetml/2006/main" count="189" uniqueCount="172">
  <si>
    <t>SWITCHES</t>
    <phoneticPr fontId="2"/>
  </si>
  <si>
    <t>DIORD</t>
    <phoneticPr fontId="2"/>
  </si>
  <si>
    <t>LED未使用</t>
    <rPh sb="3" eb="6">
      <t>ミシヨウ</t>
    </rPh>
    <phoneticPr fontId="2"/>
  </si>
  <si>
    <t>OffsetX</t>
    <phoneticPr fontId="2"/>
  </si>
  <si>
    <t>OffsetY</t>
    <phoneticPr fontId="2"/>
  </si>
  <si>
    <t>double atai_y = (x2 - x1) * sin( rty ) + (y2 - y1) * cos( rty );</t>
  </si>
  <si>
    <t>double atai_x = (x2 - x1) * cos( rty ) - (y2 - y1) * sin( rty );</t>
    <phoneticPr fontId="2"/>
  </si>
  <si>
    <t>X</t>
    <phoneticPr fontId="2"/>
  </si>
  <si>
    <t>Y</t>
    <phoneticPr fontId="2"/>
  </si>
  <si>
    <t>NAME</t>
    <phoneticPr fontId="2"/>
  </si>
  <si>
    <t>DEGREE</t>
    <phoneticPr fontId="2"/>
  </si>
  <si>
    <t>RADIAN</t>
    <phoneticPr fontId="2"/>
  </si>
  <si>
    <t>ROT</t>
    <phoneticPr fontId="2"/>
  </si>
  <si>
    <t>RE1</t>
  </si>
  <si>
    <t>RE2</t>
  </si>
  <si>
    <t>RE3</t>
  </si>
  <si>
    <t>結果 : undefined</t>
  </si>
  <si>
    <t>D3</t>
  </si>
  <si>
    <t>D1</t>
  </si>
  <si>
    <t>D24</t>
  </si>
  <si>
    <t>D13</t>
  </si>
  <si>
    <t>D17</t>
  </si>
  <si>
    <t>D21</t>
  </si>
  <si>
    <t>D23</t>
  </si>
  <si>
    <t>D22</t>
  </si>
  <si>
    <t>D6</t>
  </si>
  <si>
    <t>D9</t>
  </si>
  <si>
    <t>D12</t>
  </si>
  <si>
    <t>D16</t>
  </si>
  <si>
    <t>D20</t>
  </si>
  <si>
    <t>D19</t>
  </si>
  <si>
    <t>D2</t>
  </si>
  <si>
    <t>D5</t>
  </si>
  <si>
    <t>D8</t>
  </si>
  <si>
    <t>D11</t>
  </si>
  <si>
    <t>D15</t>
  </si>
  <si>
    <t>D18</t>
  </si>
  <si>
    <t>D7</t>
  </si>
  <si>
    <t>D10</t>
  </si>
  <si>
    <t>D14</t>
  </si>
  <si>
    <t>D4</t>
  </si>
  <si>
    <t>U1</t>
  </si>
  <si>
    <t>SW1</t>
  </si>
  <si>
    <t>SW2</t>
  </si>
  <si>
    <t>SW3</t>
  </si>
  <si>
    <t>SW4</t>
  </si>
  <si>
    <t>SW5</t>
  </si>
  <si>
    <t>SW6</t>
  </si>
  <si>
    <t>SW7</t>
  </si>
  <si>
    <t>SW9</t>
  </si>
  <si>
    <t>SW8</t>
  </si>
  <si>
    <t>SW10</t>
  </si>
  <si>
    <t>SW11</t>
  </si>
  <si>
    <t>SW12</t>
  </si>
  <si>
    <t>SW13</t>
  </si>
  <si>
    <t>SW14</t>
  </si>
  <si>
    <t>SW15</t>
  </si>
  <si>
    <t>SW16</t>
  </si>
  <si>
    <t>SW17</t>
  </si>
  <si>
    <t>SW18</t>
  </si>
  <si>
    <t>SW19</t>
  </si>
  <si>
    <t>SW20</t>
  </si>
  <si>
    <t>SW21</t>
  </si>
  <si>
    <t>SW22</t>
  </si>
  <si>
    <t>SW24</t>
  </si>
  <si>
    <t>SW_RESET1</t>
  </si>
  <si>
    <t>J1</t>
  </si>
  <si>
    <t>SW23</t>
  </si>
  <si>
    <t>LED_0</t>
  </si>
  <si>
    <t>LED_1</t>
  </si>
  <si>
    <t>LED_2</t>
  </si>
  <si>
    <t>LED_3</t>
  </si>
  <si>
    <t>LED_4</t>
  </si>
  <si>
    <t>LED_5</t>
  </si>
  <si>
    <t>LED_6</t>
  </si>
  <si>
    <t>LED_7</t>
  </si>
  <si>
    <t>X-OFFSET</t>
    <phoneticPr fontId="2"/>
  </si>
  <si>
    <t>RE4</t>
  </si>
  <si>
    <t>SW25</t>
  </si>
  <si>
    <t>SW26</t>
  </si>
  <si>
    <t>SW27</t>
  </si>
  <si>
    <t>SW28</t>
  </si>
  <si>
    <t>SW29</t>
  </si>
  <si>
    <t>SW30</t>
  </si>
  <si>
    <t>SW31</t>
  </si>
  <si>
    <t>SW32</t>
  </si>
  <si>
    <t>SW33</t>
  </si>
  <si>
    <t>SW34</t>
  </si>
  <si>
    <t>SW35</t>
  </si>
  <si>
    <t>SW36</t>
  </si>
  <si>
    <t>SW37</t>
  </si>
  <si>
    <t>SW38</t>
  </si>
  <si>
    <t>SW39</t>
  </si>
  <si>
    <t>SW40</t>
  </si>
  <si>
    <t>SW41</t>
  </si>
  <si>
    <t>SW42</t>
  </si>
  <si>
    <t>SW43</t>
  </si>
  <si>
    <t>SW44</t>
  </si>
  <si>
    <t>SW45</t>
  </si>
  <si>
    <t>SW47</t>
  </si>
  <si>
    <t>SW46</t>
  </si>
  <si>
    <t>SW48</t>
  </si>
  <si>
    <t>LED_8</t>
  </si>
  <si>
    <t>LED_9</t>
  </si>
  <si>
    <t>LED_10</t>
  </si>
  <si>
    <t>LED_11</t>
  </si>
  <si>
    <t>LED_12</t>
  </si>
  <si>
    <t>LED_13</t>
  </si>
  <si>
    <t>LED_14</t>
  </si>
  <si>
    <t>LED_15</t>
  </si>
  <si>
    <t>D25</t>
  </si>
  <si>
    <t>D26</t>
  </si>
  <si>
    <t>D27</t>
  </si>
  <si>
    <t>D28</t>
  </si>
  <si>
    <t>D29</t>
  </si>
  <si>
    <t>D30</t>
  </si>
  <si>
    <t>D31</t>
  </si>
  <si>
    <t>D32</t>
  </si>
  <si>
    <t>D33</t>
  </si>
  <si>
    <t>D34</t>
  </si>
  <si>
    <t>D35</t>
  </si>
  <si>
    <t>D36</t>
  </si>
  <si>
    <t>D37</t>
  </si>
  <si>
    <t>D38</t>
  </si>
  <si>
    <t>D39</t>
  </si>
  <si>
    <t>D40</t>
  </si>
  <si>
    <t>D41</t>
  </si>
  <si>
    <t>D42</t>
  </si>
  <si>
    <t>D43</t>
  </si>
  <si>
    <t>D44</t>
  </si>
  <si>
    <t>D45</t>
  </si>
  <si>
    <t>D46</t>
  </si>
  <si>
    <t>D47</t>
  </si>
  <si>
    <t>D48</t>
  </si>
  <si>
    <t>U2</t>
  </si>
  <si>
    <t>J2</t>
  </si>
  <si>
    <t>SW_RESET2</t>
  </si>
  <si>
    <t>J4</t>
  </si>
  <si>
    <t>J3</t>
  </si>
  <si>
    <t>mousebite2</t>
  </si>
  <si>
    <t>mousebite1</t>
  </si>
  <si>
    <t>mousebite4</t>
  </si>
  <si>
    <t>mousebite3</t>
  </si>
  <si>
    <t>mb2</t>
  </si>
  <si>
    <t>mb1</t>
  </si>
  <si>
    <t>mb3</t>
  </si>
  <si>
    <t>mb4</t>
  </si>
  <si>
    <t>mb6</t>
  </si>
  <si>
    <t>mb8</t>
  </si>
  <si>
    <t>mb9</t>
  </si>
  <si>
    <t>mb10</t>
  </si>
  <si>
    <t>mb11</t>
  </si>
  <si>
    <t>mb12</t>
  </si>
  <si>
    <t>mb13</t>
  </si>
  <si>
    <t>mb14</t>
  </si>
  <si>
    <t>mb15</t>
  </si>
  <si>
    <t>mb16</t>
  </si>
  <si>
    <t>mb17</t>
  </si>
  <si>
    <t>mb18</t>
  </si>
  <si>
    <t>mb19</t>
  </si>
  <si>
    <t>mb20</t>
  </si>
  <si>
    <t>mb21</t>
  </si>
  <si>
    <t>mb23</t>
  </si>
  <si>
    <t>mb26</t>
  </si>
  <si>
    <t>mb27</t>
  </si>
  <si>
    <t>mb28</t>
  </si>
  <si>
    <t>mb29</t>
  </si>
  <si>
    <t>mb30</t>
  </si>
  <si>
    <t>mb31</t>
  </si>
  <si>
    <t>mb32</t>
  </si>
  <si>
    <t>TRRS1</t>
  </si>
  <si>
    <t>TRRS2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</si>
</sst>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"/>
  </numFmts>
  <fonts count="4" x14ac:knownFonts="1">
    <font>
      <sz val="11"/>
      <color theme="1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38" fontId="3" fillId="0" borderId="0" applyFont="0" applyFill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176" fontId="0" fillId="0" borderId="0" xfId="0" applyNumberFormat="1">
      <alignment vertical="center"/>
    </xf>
    <xf numFmtId="2" fontId="0" fillId="0" borderId="0" xfId="0" applyNumberFormat="1">
      <alignment vertical="center"/>
    </xf>
    <xf numFmtId="0" fontId="0" fillId="2" borderId="0" xfId="0" applyFill="1">
      <alignment vertical="center"/>
    </xf>
    <xf numFmtId="176" fontId="0" fillId="2" borderId="0" xfId="0" applyNumberFormat="1" applyFill="1">
      <alignment vertical="center"/>
    </xf>
    <xf numFmtId="2" fontId="0" fillId="2" borderId="0" xfId="0" applyNumberFormat="1" applyFill="1">
      <alignment vertical="center"/>
    </xf>
    <xf numFmtId="2" fontId="1" fillId="0" borderId="0" xfId="0" applyNumberFormat="1" applyFont="1">
      <alignment vertical="center"/>
    </xf>
    <xf numFmtId="176" fontId="0" fillId="0" borderId="0" xfId="1" applyNumberFormat="1" applyFont="1">
      <alignment vertical="center"/>
    </xf>
    <xf numFmtId="0" fontId="0" fillId="0" borderId="0" xfId="0" applyFill="1">
      <alignment vertical="center"/>
    </xf>
    <xf numFmtId="176" fontId="0" fillId="0" borderId="0" xfId="0" applyNumberFormat="1" applyFill="1">
      <alignment vertical="center"/>
    </xf>
    <xf numFmtId="2" fontId="0" fillId="0" borderId="0" xfId="0" applyNumberFormat="1" applyFill="1">
      <alignment vertical="center"/>
    </xf>
    <xf numFmtId="40" fontId="0" fillId="0" borderId="0" xfId="1" applyNumberFormat="1" applyFont="1">
      <alignment vertical="center"/>
    </xf>
    <xf numFmtId="40" fontId="0" fillId="0" borderId="0" xfId="1" applyNumberFormat="1" applyFont="1" applyFill="1">
      <alignment vertical="center"/>
    </xf>
    <xf numFmtId="0" fontId="0" fillId="0" borderId="0" xfId="1" applyNumberFormat="1" applyFont="1">
      <alignment vertical="center"/>
    </xf>
    <xf numFmtId="0" fontId="0" fillId="0" borderId="0" xfId="1" applyNumberFormat="1" applyFont="1" applyFill="1">
      <alignment vertical="center"/>
    </xf>
    <xf numFmtId="0" fontId="1" fillId="3" borderId="0" xfId="1" applyNumberFormat="1" applyFont="1" applyFill="1">
      <alignment vertical="center"/>
    </xf>
    <xf numFmtId="0" fontId="1" fillId="3" borderId="0" xfId="1" quotePrefix="1" applyNumberFormat="1" applyFont="1" applyFill="1">
      <alignment vertical="center"/>
    </xf>
    <xf numFmtId="2" fontId="0" fillId="0" borderId="0" xfId="1" applyNumberFormat="1" applyFont="1">
      <alignment vertical="center"/>
    </xf>
    <xf numFmtId="2" fontId="0" fillId="0" borderId="0" xfId="1" applyNumberFormat="1" applyFont="1" applyFill="1">
      <alignment vertical="center"/>
    </xf>
    <xf numFmtId="38" fontId="0" fillId="0" borderId="0" xfId="1" applyFont="1">
      <alignment vertical="center"/>
    </xf>
    <xf numFmtId="38" fontId="0" fillId="0" borderId="0" xfId="1" applyFont="1" applyFill="1">
      <alignment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627530</xdr:colOff>
      <xdr:row>19</xdr:row>
      <xdr:rowOff>224118</xdr:rowOff>
    </xdr:from>
    <xdr:to>
      <xdr:col>28</xdr:col>
      <xdr:colOff>56031</xdr:colOff>
      <xdr:row>29</xdr:row>
      <xdr:rowOff>67236</xdr:rowOff>
    </xdr:to>
    <xdr:grpSp>
      <xdr:nvGrpSpPr>
        <xdr:cNvPr id="7" name="グループ化 6">
          <a:extLst>
            <a:ext uri="{FF2B5EF4-FFF2-40B4-BE49-F238E27FC236}">
              <a16:creationId xmlns:a16="http://schemas.microsoft.com/office/drawing/2014/main" id="{AEECFD24-006C-4AD0-AC89-6CD05FC64380}"/>
            </a:ext>
          </a:extLst>
        </xdr:cNvPr>
        <xdr:cNvGrpSpPr/>
      </xdr:nvGrpSpPr>
      <xdr:grpSpPr>
        <a:xfrm rot="1414166">
          <a:off x="20282648" y="4695265"/>
          <a:ext cx="2196354" cy="2196353"/>
          <a:chOff x="20226618" y="4415118"/>
          <a:chExt cx="2196353" cy="2196353"/>
        </a:xfrm>
      </xdr:grpSpPr>
      <xdr:sp macro="" textlink="">
        <xdr:nvSpPr>
          <xdr:cNvPr id="2" name="正方形/長方形 1">
            <a:extLst>
              <a:ext uri="{FF2B5EF4-FFF2-40B4-BE49-F238E27FC236}">
                <a16:creationId xmlns:a16="http://schemas.microsoft.com/office/drawing/2014/main" id="{754E0E73-DDC9-48B0-A4C6-0DA0FBEBA11D}"/>
              </a:ext>
            </a:extLst>
          </xdr:cNvPr>
          <xdr:cNvSpPr/>
        </xdr:nvSpPr>
        <xdr:spPr>
          <a:xfrm>
            <a:off x="20226618" y="4415118"/>
            <a:ext cx="2196353" cy="2196353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" name="楕円 2">
            <a:extLst>
              <a:ext uri="{FF2B5EF4-FFF2-40B4-BE49-F238E27FC236}">
                <a16:creationId xmlns:a16="http://schemas.microsoft.com/office/drawing/2014/main" id="{BDC2F637-99D0-457B-962B-0A4AEA703FA7}"/>
              </a:ext>
            </a:extLst>
          </xdr:cNvPr>
          <xdr:cNvSpPr/>
        </xdr:nvSpPr>
        <xdr:spPr>
          <a:xfrm>
            <a:off x="21263162" y="5451662"/>
            <a:ext cx="123265" cy="123265"/>
          </a:xfrm>
          <a:prstGeom prst="ellipse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grpSp>
        <xdr:nvGrpSpPr>
          <xdr:cNvPr id="6" name="グループ化 5">
            <a:extLst>
              <a:ext uri="{FF2B5EF4-FFF2-40B4-BE49-F238E27FC236}">
                <a16:creationId xmlns:a16="http://schemas.microsoft.com/office/drawing/2014/main" id="{0FAC70AF-F8DA-4B16-94DE-189E3ECB5BC9}"/>
              </a:ext>
            </a:extLst>
          </xdr:cNvPr>
          <xdr:cNvGrpSpPr/>
        </xdr:nvGrpSpPr>
        <xdr:grpSpPr>
          <a:xfrm>
            <a:off x="20955000" y="4515971"/>
            <a:ext cx="762000" cy="246529"/>
            <a:chOff x="21067059" y="4482353"/>
            <a:chExt cx="762000" cy="246529"/>
          </a:xfrm>
        </xdr:grpSpPr>
        <xdr:sp macro="" textlink="">
          <xdr:nvSpPr>
            <xdr:cNvPr id="4" name="正方形/長方形 3">
              <a:extLst>
                <a:ext uri="{FF2B5EF4-FFF2-40B4-BE49-F238E27FC236}">
                  <a16:creationId xmlns:a16="http://schemas.microsoft.com/office/drawing/2014/main" id="{DDEDE861-29B0-412A-8E57-8957494115A4}"/>
                </a:ext>
              </a:extLst>
            </xdr:cNvPr>
            <xdr:cNvSpPr/>
          </xdr:nvSpPr>
          <xdr:spPr>
            <a:xfrm>
              <a:off x="21067059" y="4482353"/>
              <a:ext cx="762000" cy="246529"/>
            </a:xfrm>
            <a:prstGeom prst="rect">
              <a:avLst/>
            </a:prstGeom>
          </xdr:spPr>
          <xdr:style>
            <a:lnRef idx="2">
              <a:schemeClr val="accent2">
                <a:shade val="50000"/>
              </a:schemeClr>
            </a:lnRef>
            <a:fillRef idx="1">
              <a:schemeClr val="accent2"/>
            </a:fillRef>
            <a:effectRef idx="0">
              <a:schemeClr val="accent2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5" name="正方形/長方形 4">
              <a:extLst>
                <a:ext uri="{FF2B5EF4-FFF2-40B4-BE49-F238E27FC236}">
                  <a16:creationId xmlns:a16="http://schemas.microsoft.com/office/drawing/2014/main" id="{83E24840-2912-4DE3-A0D0-92B465981D52}"/>
                </a:ext>
              </a:extLst>
            </xdr:cNvPr>
            <xdr:cNvSpPr/>
          </xdr:nvSpPr>
          <xdr:spPr>
            <a:xfrm>
              <a:off x="21638558" y="4493558"/>
              <a:ext cx="156881" cy="235323"/>
            </a:xfrm>
            <a:prstGeom prst="rect">
              <a:avLst/>
            </a:prstGeom>
          </xdr:spPr>
          <xdr:style>
            <a:lnRef idx="2">
              <a:schemeClr val="accent6">
                <a:shade val="50000"/>
              </a:schemeClr>
            </a:lnRef>
            <a:fillRef idx="1">
              <a:schemeClr val="accent6"/>
            </a:fillRef>
            <a:effectRef idx="0">
              <a:schemeClr val="accent6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</xdr:grp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FF307-A1A6-4A2D-85ED-3F64B5698413}">
  <dimension ref="A1:AC138"/>
  <sheetViews>
    <sheetView tabSelected="1" zoomScale="85" zoomScaleNormal="85" workbookViewId="0">
      <selection activeCell="I137" sqref="F8:I137"/>
    </sheetView>
  </sheetViews>
  <sheetFormatPr defaultRowHeight="18.75" x14ac:dyDescent="0.4"/>
  <cols>
    <col min="1" max="1" width="15.5" customWidth="1"/>
    <col min="2" max="2" width="13.75" style="1" bestFit="1" customWidth="1"/>
    <col min="3" max="3" width="12.75" style="1" bestFit="1" customWidth="1"/>
    <col min="4" max="4" width="13.75" style="1" customWidth="1"/>
    <col min="5" max="5" width="9" style="1"/>
    <col min="6" max="6" width="15.625" customWidth="1"/>
    <col min="7" max="7" width="15.5" customWidth="1"/>
    <col min="8" max="8" width="14.125" customWidth="1"/>
    <col min="11" max="11" width="9.875" style="13" customWidth="1"/>
    <col min="12" max="12" width="9.75" style="11" customWidth="1"/>
    <col min="13" max="13" width="2.75" bestFit="1" customWidth="1"/>
    <col min="15" max="15" width="13" bestFit="1" customWidth="1"/>
    <col min="19" max="19" width="9.875" bestFit="1" customWidth="1"/>
    <col min="20" max="20" width="9.125" bestFit="1" customWidth="1"/>
    <col min="23" max="23" width="13" bestFit="1" customWidth="1"/>
    <col min="26" max="26" width="9.375" bestFit="1" customWidth="1"/>
  </cols>
  <sheetData>
    <row r="1" spans="1:27" x14ac:dyDescent="0.4">
      <c r="F1" t="s">
        <v>0</v>
      </c>
      <c r="K1" s="13" t="s">
        <v>1</v>
      </c>
      <c r="S1" t="s">
        <v>2</v>
      </c>
    </row>
    <row r="2" spans="1:27" x14ac:dyDescent="0.4">
      <c r="A2" t="s">
        <v>76</v>
      </c>
      <c r="B2" s="1">
        <v>0</v>
      </c>
      <c r="F2" t="s">
        <v>6</v>
      </c>
      <c r="J2" t="s">
        <v>3</v>
      </c>
      <c r="K2" s="16">
        <v>3</v>
      </c>
      <c r="R2" t="s">
        <v>3</v>
      </c>
      <c r="S2">
        <v>0</v>
      </c>
    </row>
    <row r="3" spans="1:27" x14ac:dyDescent="0.4">
      <c r="F3" t="s">
        <v>5</v>
      </c>
      <c r="J3" t="s">
        <v>4</v>
      </c>
      <c r="K3" s="15">
        <v>-8.3000000000000007</v>
      </c>
      <c r="R3" t="s">
        <v>4</v>
      </c>
      <c r="S3" s="6">
        <v>5</v>
      </c>
    </row>
    <row r="4" spans="1:27" x14ac:dyDescent="0.4">
      <c r="D4" s="7">
        <v>354.00002566507601</v>
      </c>
      <c r="E4" s="1">
        <f>RADIANS(D4+180)</f>
        <v>9.3200586535897987</v>
      </c>
      <c r="J4" t="s">
        <v>12</v>
      </c>
      <c r="K4" s="15">
        <v>0</v>
      </c>
      <c r="S4" s="6"/>
    </row>
    <row r="5" spans="1:27" x14ac:dyDescent="0.4">
      <c r="I5" s="11"/>
      <c r="J5" s="11"/>
      <c r="K5" s="11"/>
      <c r="S5" s="6"/>
    </row>
    <row r="6" spans="1:27" x14ac:dyDescent="0.4">
      <c r="A6" t="s">
        <v>9</v>
      </c>
      <c r="B6" s="1" t="s">
        <v>7</v>
      </c>
      <c r="C6" s="1" t="s">
        <v>8</v>
      </c>
      <c r="D6" s="1" t="s">
        <v>10</v>
      </c>
      <c r="E6" s="1" t="s">
        <v>11</v>
      </c>
      <c r="S6" s="6"/>
    </row>
    <row r="7" spans="1:27" x14ac:dyDescent="0.4">
      <c r="B7" s="7"/>
      <c r="C7" s="7"/>
      <c r="D7" s="7"/>
      <c r="K7" s="17"/>
      <c r="L7" s="18"/>
      <c r="M7" s="8"/>
      <c r="N7" s="8"/>
      <c r="O7" s="9"/>
      <c r="P7" s="9"/>
      <c r="Q7" s="10"/>
      <c r="R7" s="8"/>
      <c r="S7" s="1">
        <f t="shared" ref="S7" si="0">B7-LED_OFFSET_Y*SIN(RADIANS(D7))</f>
        <v>0</v>
      </c>
      <c r="T7" s="1">
        <f t="shared" ref="T7" si="1">C7-LED_OFFSET_Y*COS(RADIANS(D7))</f>
        <v>-5</v>
      </c>
      <c r="W7" s="1"/>
      <c r="X7" s="1"/>
      <c r="Z7">
        <f>B7+D_OFFSET_x*COS(D_RADIAN)-D_OFFSET_Y *SIN(D_RADIAN)</f>
        <v>3</v>
      </c>
      <c r="AA7">
        <f>C7+D_OFFSET_x*SIN(D_RADIAN)+D_OFFSET_Y*COS(D_RADIAN)</f>
        <v>-8.3000000000000007</v>
      </c>
    </row>
    <row r="8" spans="1:27" x14ac:dyDescent="0.4">
      <c r="A8" s="19" t="s">
        <v>134</v>
      </c>
      <c r="B8" s="17">
        <v>147.413207382759</v>
      </c>
      <c r="C8" s="17">
        <v>33.5297064494643</v>
      </c>
      <c r="D8" s="17">
        <v>7.9999805102936303</v>
      </c>
      <c r="E8" s="1">
        <f t="shared" ref="E8:E62" si="2">RADIANS(-D8)</f>
        <v>-0.13962599999999997</v>
      </c>
      <c r="F8" s="3" t="str">
        <f>"('"&amp;A8&amp;"', "</f>
        <v xml:space="preserve">('U2', </v>
      </c>
      <c r="G8" s="4" t="str">
        <f t="shared" ref="G8:G39" si="3">ROUND(B8+X_OFFSET,3)&amp;", "</f>
        <v xml:space="preserve">147.413, </v>
      </c>
      <c r="H8" s="4" t="str">
        <f t="shared" ref="H8" si="4" xml:space="preserve"> ROUND(C8,3) &amp; ","</f>
        <v>33.53,</v>
      </c>
      <c r="I8" s="5" t="str">
        <f t="shared" ref="I8" si="5" xml:space="preserve"> ROUND(D8,2) &amp; "),"</f>
        <v>8),</v>
      </c>
      <c r="K8" s="17">
        <f t="shared" ref="K8:K53" si="6">B8+D_OFFSET_x*COS(E8)-D_OFFSET_Y *SIN(E8)</f>
        <v>149.22887778888608</v>
      </c>
      <c r="L8" s="17">
        <f t="shared" ref="L8:L53" si="7">C8+D_OFFSET_x*SIN(E8)+D_OFFSET_Y*COS(E8)</f>
        <v>24.892962793646191</v>
      </c>
      <c r="N8" s="3" t="str">
        <f t="shared" ref="N8" si="8">"('D" &amp; A8 &amp;"',  "</f>
        <v xml:space="preserve">('DU2',  </v>
      </c>
      <c r="O8" s="4" t="str">
        <f t="shared" ref="O8" si="9">ROUND(K8,3)&amp;", "</f>
        <v xml:space="preserve">149.229, </v>
      </c>
      <c r="P8" s="4" t="str">
        <f t="shared" ref="P8" si="10">ROUND(L8,3) &amp; ","</f>
        <v>24.893,</v>
      </c>
      <c r="Q8" s="5" t="str">
        <f t="shared" ref="Q8:Q53" si="11" xml:space="preserve"> ROUND(D8+D_ROT,2) &amp; "),"</f>
        <v>8),</v>
      </c>
      <c r="S8" s="1">
        <f t="shared" ref="S8" si="12">B8+LED_OFFSET_Y*SIN(RADIANS(D8))</f>
        <v>148.10907120331359</v>
      </c>
      <c r="T8" s="1">
        <f t="shared" ref="T8" si="13">C8+LED_OFFSET_Y*COS(RADIANS(D8))</f>
        <v>38.481047029877161</v>
      </c>
      <c r="U8" s="3" t="str">
        <f t="shared" ref="U8" si="14">"('"&amp; "LED"&amp;A8 &amp;"', "</f>
        <v xml:space="preserve">('LEDU2', </v>
      </c>
      <c r="V8" s="4" t="str">
        <f t="shared" ref="V8" si="15">ROUND(S8,3)&amp;", "</f>
        <v xml:space="preserve">148.109, </v>
      </c>
      <c r="W8" s="4" t="str">
        <f t="shared" ref="W8" si="16">ROUND(T8,3) &amp; ","</f>
        <v>38.481,</v>
      </c>
      <c r="X8" s="5" t="str">
        <f>ROUND(D8,2) &amp; "),"</f>
        <v>8),</v>
      </c>
    </row>
    <row r="9" spans="1:27" x14ac:dyDescent="0.4">
      <c r="A9" s="19" t="s">
        <v>41</v>
      </c>
      <c r="B9" s="17">
        <v>-147.455650811917</v>
      </c>
      <c r="C9" s="17">
        <v>33.612534823190899</v>
      </c>
      <c r="D9" s="17">
        <v>352.00000188961297</v>
      </c>
      <c r="E9" s="1">
        <f t="shared" si="2"/>
        <v>-6.1435590000000078</v>
      </c>
      <c r="F9" s="3" t="str">
        <f>"('"&amp;A9&amp;"', "</f>
        <v xml:space="preserve">('U1', </v>
      </c>
      <c r="G9" s="4" t="str">
        <f t="shared" si="3"/>
        <v xml:space="preserve">-147.456, </v>
      </c>
      <c r="H9" s="4" t="str">
        <f t="shared" ref="H9:H53" si="17" xml:space="preserve"> ROUND(C9,3) &amp; ","</f>
        <v>33.613,</v>
      </c>
      <c r="I9" s="5" t="str">
        <f t="shared" ref="I9:I53" si="18" xml:space="preserve"> ROUND(D9,2) &amp; "),"</f>
        <v>352),</v>
      </c>
      <c r="K9" s="17">
        <f t="shared" si="6"/>
        <v>-143.32971012502375</v>
      </c>
      <c r="L9" s="17">
        <f t="shared" si="7"/>
        <v>25.810829019442671</v>
      </c>
      <c r="N9" s="3" t="str">
        <f t="shared" ref="N9:N53" si="19">"('D" &amp; A9 &amp;"',  "</f>
        <v xml:space="preserve">('DU1',  </v>
      </c>
      <c r="O9" s="4" t="str">
        <f t="shared" ref="O9:O53" si="20">ROUND(K9,3)&amp;", "</f>
        <v xml:space="preserve">-143.33, </v>
      </c>
      <c r="P9" s="4" t="str">
        <f t="shared" ref="P9:P53" si="21">ROUND(L9,3) &amp; ","</f>
        <v>25.811,</v>
      </c>
      <c r="Q9" s="5" t="str">
        <f t="shared" si="11"/>
        <v>352),</v>
      </c>
      <c r="S9" s="1">
        <f t="shared" ref="S9:S53" si="22">B9+LED_OFFSET_Y*SIN(RADIANS(D9))</f>
        <v>-148.15151615342228</v>
      </c>
      <c r="T9" s="1">
        <f t="shared" ref="T9:T53" si="23">C9+LED_OFFSET_Y*COS(RADIANS(D9))</f>
        <v>38.563875189848368</v>
      </c>
      <c r="U9" s="3" t="str">
        <f t="shared" ref="U9:U53" si="24">"('"&amp; "LED"&amp;A9 &amp;"', "</f>
        <v xml:space="preserve">('LEDU1', </v>
      </c>
      <c r="V9" s="4" t="str">
        <f t="shared" ref="V9:V53" si="25">ROUND(S9,3)&amp;", "</f>
        <v xml:space="preserve">-148.152, </v>
      </c>
      <c r="W9" s="4" t="str">
        <f t="shared" ref="W9:W53" si="26">ROUND(T9,3) &amp; ","</f>
        <v>38.564,</v>
      </c>
      <c r="X9" s="5" t="str">
        <f t="shared" ref="X9:X53" si="27">ROUND(D9,2) &amp; "),"</f>
        <v>352),</v>
      </c>
      <c r="Z9">
        <f t="shared" ref="Z9:Z17" si="28">B9+D_OFFSET_x*COS(D_RADIAN)-D_OFFSET_Y *SIN(D_RADIAN)</f>
        <v>-144.455650811917</v>
      </c>
      <c r="AA9">
        <f t="shared" ref="AA9:AA17" si="29">C9+D_OFFSET_x*SIN(D_RADIAN)+D_OFFSET_Y*COS(D_RADIAN)</f>
        <v>25.312534823190898</v>
      </c>
    </row>
    <row r="10" spans="1:27" x14ac:dyDescent="0.4">
      <c r="A10" s="19" t="s">
        <v>13</v>
      </c>
      <c r="B10" s="17">
        <v>-154.699045396011</v>
      </c>
      <c r="C10" s="17">
        <v>60.409858823786998</v>
      </c>
      <c r="D10" s="17">
        <v>82.000000765737994</v>
      </c>
      <c r="E10" s="1">
        <f t="shared" si="2"/>
        <v>-1.4311699999999994</v>
      </c>
      <c r="F10" s="3" t="str">
        <f>"('"&amp;A10&amp;"', "</f>
        <v xml:space="preserve">('RE1', </v>
      </c>
      <c r="G10" s="4" t="str">
        <f t="shared" si="3"/>
        <v xml:space="preserve">-154.699, </v>
      </c>
      <c r="H10" s="4" t="str">
        <f t="shared" si="17"/>
        <v>60.41,</v>
      </c>
      <c r="I10" s="5" t="str">
        <f t="shared" si="18"/>
        <v>82),</v>
      </c>
      <c r="K10" s="17">
        <f t="shared" si="6"/>
        <v>-162.50075111882759</v>
      </c>
      <c r="L10" s="17">
        <f t="shared" si="7"/>
        <v>56.283917983860803</v>
      </c>
      <c r="N10" s="3" t="str">
        <f t="shared" si="19"/>
        <v xml:space="preserve">('DRE1',  </v>
      </c>
      <c r="O10" s="4" t="str">
        <f t="shared" si="20"/>
        <v xml:space="preserve">-162.501, </v>
      </c>
      <c r="P10" s="4" t="str">
        <f t="shared" si="21"/>
        <v>56.284,</v>
      </c>
      <c r="Q10" s="5" t="str">
        <f t="shared" si="11"/>
        <v>82),</v>
      </c>
      <c r="S10" s="1">
        <f t="shared" si="22"/>
        <v>-149.74770504300315</v>
      </c>
      <c r="T10" s="1">
        <f t="shared" si="23"/>
        <v>61.105724262414398</v>
      </c>
      <c r="U10" s="3" t="str">
        <f t="shared" si="24"/>
        <v xml:space="preserve">('LEDRE1', </v>
      </c>
      <c r="V10" s="4" t="str">
        <f t="shared" si="25"/>
        <v xml:space="preserve">-149.748, </v>
      </c>
      <c r="W10" s="4" t="str">
        <f t="shared" si="26"/>
        <v>61.106,</v>
      </c>
      <c r="X10" s="5" t="str">
        <f t="shared" si="27"/>
        <v>82),</v>
      </c>
      <c r="Z10">
        <f t="shared" si="28"/>
        <v>-151.699045396011</v>
      </c>
      <c r="AA10">
        <f t="shared" si="29"/>
        <v>52.109858823786993</v>
      </c>
    </row>
    <row r="11" spans="1:27" x14ac:dyDescent="0.4">
      <c r="A11" s="19" t="s">
        <v>14</v>
      </c>
      <c r="B11" s="17">
        <v>-16.523411944658299</v>
      </c>
      <c r="C11" s="17">
        <v>77.875230928653707</v>
      </c>
      <c r="D11" s="17">
        <v>78.8744014017404</v>
      </c>
      <c r="E11" s="1">
        <f t="shared" si="2"/>
        <v>-1.3766180000000008</v>
      </c>
      <c r="F11" s="3" t="str">
        <f t="shared" ref="F11:F57" si="30">"('"&amp;A11&amp;"', "</f>
        <v xml:space="preserve">('RE2', </v>
      </c>
      <c r="G11" s="4" t="str">
        <f t="shared" si="3"/>
        <v xml:space="preserve">-16.523, </v>
      </c>
      <c r="H11" s="4" t="str">
        <f t="shared" si="17"/>
        <v>77.875,</v>
      </c>
      <c r="I11" s="5" t="str">
        <f t="shared" si="18"/>
        <v>78.87),</v>
      </c>
      <c r="K11" s="17">
        <f t="shared" si="6"/>
        <v>-24.088545211824005</v>
      </c>
      <c r="L11" s="17">
        <f t="shared" si="7"/>
        <v>73.330040212080561</v>
      </c>
      <c r="N11" s="3" t="str">
        <f t="shared" si="19"/>
        <v xml:space="preserve">('DRE2',  </v>
      </c>
      <c r="O11" s="4" t="str">
        <f t="shared" si="20"/>
        <v xml:space="preserve">-24.089, </v>
      </c>
      <c r="P11" s="4" t="str">
        <f t="shared" si="21"/>
        <v>73.33,</v>
      </c>
      <c r="Q11" s="5" t="str">
        <f t="shared" si="11"/>
        <v>78.87),</v>
      </c>
      <c r="S11" s="1">
        <f t="shared" si="22"/>
        <v>-11.617379189028899</v>
      </c>
      <c r="T11" s="1">
        <f t="shared" si="23"/>
        <v>78.840032773952203</v>
      </c>
      <c r="U11" s="3" t="str">
        <f t="shared" si="24"/>
        <v xml:space="preserve">('LEDRE2', </v>
      </c>
      <c r="V11" s="4" t="str">
        <f t="shared" si="25"/>
        <v xml:space="preserve">-11.617, </v>
      </c>
      <c r="W11" s="4" t="str">
        <f t="shared" si="26"/>
        <v>78.84,</v>
      </c>
      <c r="X11" s="5" t="str">
        <f t="shared" si="27"/>
        <v>78.87),</v>
      </c>
      <c r="Z11">
        <f t="shared" si="28"/>
        <v>-13.523411944658299</v>
      </c>
      <c r="AA11">
        <f t="shared" si="29"/>
        <v>69.57523092865371</v>
      </c>
    </row>
    <row r="12" spans="1:27" x14ac:dyDescent="0.4">
      <c r="A12" s="19" t="s">
        <v>42</v>
      </c>
      <c r="B12" s="17">
        <v>-126.86365794775701</v>
      </c>
      <c r="C12" s="17">
        <v>28.321055812943701</v>
      </c>
      <c r="D12" s="17">
        <v>358.87801644548102</v>
      </c>
      <c r="E12" s="1">
        <f t="shared" si="2"/>
        <v>-6.2636030000000007</v>
      </c>
      <c r="F12" s="3" t="str">
        <f t="shared" si="30"/>
        <v xml:space="preserve">('SW1', </v>
      </c>
      <c r="G12" s="4" t="str">
        <f t="shared" si="3"/>
        <v xml:space="preserve">-126.864, </v>
      </c>
      <c r="H12" s="4" t="str">
        <f t="shared" si="17"/>
        <v>28.321,</v>
      </c>
      <c r="I12" s="5" t="str">
        <f t="shared" si="18"/>
        <v>358.88),</v>
      </c>
      <c r="K12" s="17">
        <f t="shared" si="6"/>
        <v>-123.70171036739494</v>
      </c>
      <c r="L12" s="17">
        <f t="shared" si="7"/>
        <v>20.08139031615061</v>
      </c>
      <c r="N12" s="3" t="str">
        <f t="shared" si="19"/>
        <v xml:space="preserve">('DSW1',  </v>
      </c>
      <c r="O12" s="4" t="str">
        <f t="shared" si="20"/>
        <v xml:space="preserve">-123.702, </v>
      </c>
      <c r="P12" s="4" t="str">
        <f t="shared" si="21"/>
        <v>20.081,</v>
      </c>
      <c r="Q12" s="5" t="str">
        <f t="shared" si="11"/>
        <v>358.88),</v>
      </c>
      <c r="S12" s="1">
        <f t="shared" si="22"/>
        <v>-126.96156322613842</v>
      </c>
      <c r="T12" s="1">
        <f t="shared" si="23"/>
        <v>33.32009717669186</v>
      </c>
      <c r="U12" s="3" t="str">
        <f t="shared" si="24"/>
        <v xml:space="preserve">('LEDSW1', </v>
      </c>
      <c r="V12" s="4" t="str">
        <f t="shared" si="25"/>
        <v xml:space="preserve">-126.962, </v>
      </c>
      <c r="W12" s="4" t="str">
        <f t="shared" si="26"/>
        <v>33.32,</v>
      </c>
      <c r="X12" s="5" t="str">
        <f t="shared" si="27"/>
        <v>358.88),</v>
      </c>
      <c r="Z12">
        <f t="shared" si="28"/>
        <v>-123.86365794775701</v>
      </c>
      <c r="AA12">
        <f t="shared" si="29"/>
        <v>20.0210558129437</v>
      </c>
    </row>
    <row r="13" spans="1:27" x14ac:dyDescent="0.4">
      <c r="A13" s="19" t="s">
        <v>43</v>
      </c>
      <c r="B13" s="17">
        <v>-128.386679679591</v>
      </c>
      <c r="C13" s="17">
        <v>48.354458452477701</v>
      </c>
      <c r="D13" s="17">
        <v>352.42817324991398</v>
      </c>
      <c r="E13" s="1">
        <f t="shared" si="2"/>
        <v>-6.1510320000000034</v>
      </c>
      <c r="F13" s="3" t="str">
        <f t="shared" si="30"/>
        <v xml:space="preserve">('SW2', </v>
      </c>
      <c r="G13" s="4" t="str">
        <f t="shared" si="3"/>
        <v xml:space="preserve">-128.387, </v>
      </c>
      <c r="H13" s="4" t="str">
        <f t="shared" si="17"/>
        <v>48.354,</v>
      </c>
      <c r="I13" s="5" t="str">
        <f t="shared" si="18"/>
        <v>352.43),</v>
      </c>
      <c r="K13" s="17">
        <f t="shared" si="6"/>
        <v>-124.31915580506291</v>
      </c>
      <c r="L13" s="17">
        <f t="shared" si="7"/>
        <v>40.522137625919079</v>
      </c>
      <c r="N13" s="3" t="str">
        <f t="shared" si="19"/>
        <v xml:space="preserve">('DSW2',  </v>
      </c>
      <c r="O13" s="4" t="str">
        <f t="shared" si="20"/>
        <v xml:space="preserve">-124.319, </v>
      </c>
      <c r="P13" s="4" t="str">
        <f t="shared" si="21"/>
        <v>40.522,</v>
      </c>
      <c r="Q13" s="5" t="str">
        <f t="shared" si="11"/>
        <v>352.43),</v>
      </c>
      <c r="S13" s="1">
        <f t="shared" si="22"/>
        <v>-129.04552456846682</v>
      </c>
      <c r="T13" s="1">
        <f t="shared" si="23"/>
        <v>53.310860717468124</v>
      </c>
      <c r="U13" s="3" t="str">
        <f t="shared" si="24"/>
        <v xml:space="preserve">('LEDSW2', </v>
      </c>
      <c r="V13" s="4" t="str">
        <f t="shared" si="25"/>
        <v xml:space="preserve">-129.046, </v>
      </c>
      <c r="W13" s="4" t="str">
        <f t="shared" si="26"/>
        <v>53.311,</v>
      </c>
      <c r="X13" s="5" t="str">
        <f t="shared" si="27"/>
        <v>352.43),</v>
      </c>
      <c r="Z13">
        <f t="shared" si="28"/>
        <v>-125.386679679591</v>
      </c>
      <c r="AA13">
        <f t="shared" si="29"/>
        <v>40.054458452477704</v>
      </c>
    </row>
    <row r="14" spans="1:27" x14ac:dyDescent="0.4">
      <c r="A14" s="19" t="s">
        <v>44</v>
      </c>
      <c r="B14" s="17">
        <v>-132.23483650631499</v>
      </c>
      <c r="C14" s="17">
        <v>68.137946345772505</v>
      </c>
      <c r="D14" s="17">
        <v>345.607110698881</v>
      </c>
      <c r="E14" s="1">
        <f t="shared" si="2"/>
        <v>-6.031981999999994</v>
      </c>
      <c r="F14" s="3" t="str">
        <f t="shared" si="30"/>
        <v xml:space="preserve">('SW3', </v>
      </c>
      <c r="G14" s="4" t="str">
        <f t="shared" si="3"/>
        <v xml:space="preserve">-132.235, </v>
      </c>
      <c r="H14" s="4" t="str">
        <f t="shared" si="17"/>
        <v>68.138,</v>
      </c>
      <c r="I14" s="5" t="str">
        <f t="shared" si="18"/>
        <v>345.61),</v>
      </c>
      <c r="K14" s="17">
        <f t="shared" si="6"/>
        <v>-127.26586611745068</v>
      </c>
      <c r="L14" s="17">
        <f t="shared" si="7"/>
        <v>60.844159039126552</v>
      </c>
      <c r="N14" s="3" t="str">
        <f t="shared" si="19"/>
        <v xml:space="preserve">('DSW3',  </v>
      </c>
      <c r="O14" s="4" t="str">
        <f t="shared" si="20"/>
        <v xml:space="preserve">-127.266, </v>
      </c>
      <c r="P14" s="4" t="str">
        <f t="shared" si="21"/>
        <v>60.844,</v>
      </c>
      <c r="Q14" s="5" t="str">
        <f t="shared" si="11"/>
        <v>345.61),</v>
      </c>
      <c r="S14" s="1">
        <f t="shared" si="22"/>
        <v>-133.47768490197785</v>
      </c>
      <c r="T14" s="1">
        <f t="shared" si="23"/>
        <v>72.9810164325458</v>
      </c>
      <c r="U14" s="3" t="str">
        <f t="shared" si="24"/>
        <v xml:space="preserve">('LEDSW3', </v>
      </c>
      <c r="V14" s="4" t="str">
        <f t="shared" si="25"/>
        <v xml:space="preserve">-133.478, </v>
      </c>
      <c r="W14" s="4" t="str">
        <f t="shared" si="26"/>
        <v>72.981,</v>
      </c>
      <c r="X14" s="5" t="str">
        <f t="shared" si="27"/>
        <v>345.61),</v>
      </c>
      <c r="Z14">
        <f t="shared" si="28"/>
        <v>-129.23483650631499</v>
      </c>
      <c r="AA14">
        <f t="shared" si="29"/>
        <v>59.837946345772508</v>
      </c>
    </row>
    <row r="15" spans="1:27" x14ac:dyDescent="0.4">
      <c r="A15" s="19" t="s">
        <v>45</v>
      </c>
      <c r="B15" s="17">
        <v>-154.69904539601001</v>
      </c>
      <c r="C15" s="17">
        <v>60.409858823786998</v>
      </c>
      <c r="D15" s="17">
        <v>352.00000188961297</v>
      </c>
      <c r="E15" s="1">
        <f t="shared" si="2"/>
        <v>-6.1435590000000078</v>
      </c>
      <c r="F15" s="3" t="str">
        <f t="shared" si="30"/>
        <v xml:space="preserve">('SW4', </v>
      </c>
      <c r="G15" s="4" t="str">
        <f t="shared" si="3"/>
        <v xml:space="preserve">-154.699, </v>
      </c>
      <c r="H15" s="4" t="str">
        <f t="shared" si="17"/>
        <v>60.41,</v>
      </c>
      <c r="I15" s="5" t="str">
        <f t="shared" si="18"/>
        <v>352),</v>
      </c>
      <c r="K15" s="17">
        <f t="shared" si="6"/>
        <v>-150.57310470911676</v>
      </c>
      <c r="L15" s="17">
        <f t="shared" si="7"/>
        <v>52.60815302003877</v>
      </c>
      <c r="N15" s="3" t="str">
        <f t="shared" si="19"/>
        <v xml:space="preserve">('DSW4',  </v>
      </c>
      <c r="O15" s="4" t="str">
        <f t="shared" si="20"/>
        <v xml:space="preserve">-150.573, </v>
      </c>
      <c r="P15" s="4" t="str">
        <f t="shared" si="21"/>
        <v>52.608,</v>
      </c>
      <c r="Q15" s="5" t="str">
        <f t="shared" si="11"/>
        <v>352),</v>
      </c>
      <c r="S15" s="1">
        <f t="shared" si="22"/>
        <v>-155.39491073751529</v>
      </c>
      <c r="T15" s="1">
        <f t="shared" si="23"/>
        <v>65.361199190444466</v>
      </c>
      <c r="U15" s="3" t="str">
        <f t="shared" si="24"/>
        <v xml:space="preserve">('LEDSW4', </v>
      </c>
      <c r="V15" s="4" t="str">
        <f t="shared" si="25"/>
        <v xml:space="preserve">-155.395, </v>
      </c>
      <c r="W15" s="4" t="str">
        <f t="shared" si="26"/>
        <v>65.361,</v>
      </c>
      <c r="X15" s="5" t="str">
        <f t="shared" si="27"/>
        <v>352),</v>
      </c>
      <c r="Z15">
        <f t="shared" si="28"/>
        <v>-151.69904539601001</v>
      </c>
      <c r="AA15">
        <f t="shared" si="29"/>
        <v>52.109858823786993</v>
      </c>
    </row>
    <row r="16" spans="1:27" x14ac:dyDescent="0.4">
      <c r="A16" s="19" t="s">
        <v>46</v>
      </c>
      <c r="B16" s="17">
        <v>-107.68033159285</v>
      </c>
      <c r="C16" s="17">
        <v>26.958739518959799</v>
      </c>
      <c r="D16" s="17">
        <v>359.714706713711</v>
      </c>
      <c r="E16" s="1">
        <f t="shared" si="2"/>
        <v>-6.2782060000000088</v>
      </c>
      <c r="F16" s="3" t="str">
        <f t="shared" si="30"/>
        <v xml:space="preserve">('SW5', </v>
      </c>
      <c r="G16" s="4" t="str">
        <f t="shared" si="3"/>
        <v xml:space="preserve">-107.68, </v>
      </c>
      <c r="H16" s="4" t="str">
        <f t="shared" si="17"/>
        <v>26.959,</v>
      </c>
      <c r="I16" s="5" t="str">
        <f t="shared" si="18"/>
        <v>359.71),</v>
      </c>
      <c r="K16" s="17">
        <f t="shared" si="6"/>
        <v>-104.6390407042111</v>
      </c>
      <c r="L16" s="17">
        <f t="shared" si="7"/>
        <v>18.673780271583745</v>
      </c>
      <c r="N16" s="3" t="str">
        <f t="shared" si="19"/>
        <v xml:space="preserve">('DSW5',  </v>
      </c>
      <c r="O16" s="4" t="str">
        <f t="shared" si="20"/>
        <v xml:space="preserve">-104.639, </v>
      </c>
      <c r="P16" s="4" t="str">
        <f t="shared" si="21"/>
        <v>18.674,</v>
      </c>
      <c r="Q16" s="5" t="str">
        <f t="shared" si="11"/>
        <v>359.71),</v>
      </c>
      <c r="S16" s="1">
        <f t="shared" si="22"/>
        <v>-107.7052280258693</v>
      </c>
      <c r="T16" s="1">
        <f t="shared" si="23"/>
        <v>31.958677535337895</v>
      </c>
      <c r="U16" s="3" t="str">
        <f t="shared" si="24"/>
        <v xml:space="preserve">('LEDSW5', </v>
      </c>
      <c r="V16" s="4" t="str">
        <f t="shared" si="25"/>
        <v xml:space="preserve">-107.705, </v>
      </c>
      <c r="W16" s="4" t="str">
        <f t="shared" si="26"/>
        <v>31.959,</v>
      </c>
      <c r="X16" s="5" t="str">
        <f t="shared" si="27"/>
        <v>359.71),</v>
      </c>
      <c r="Z16">
        <f t="shared" si="28"/>
        <v>-104.68033159285</v>
      </c>
      <c r="AA16">
        <f t="shared" si="29"/>
        <v>18.658739518959798</v>
      </c>
    </row>
    <row r="17" spans="1:27" x14ac:dyDescent="0.4">
      <c r="A17" s="19" t="s">
        <v>47</v>
      </c>
      <c r="B17" s="17">
        <v>-108.880890527318</v>
      </c>
      <c r="C17" s="17">
        <v>46.9789427021393</v>
      </c>
      <c r="D17" s="17">
        <v>353.45353852007997</v>
      </c>
      <c r="E17" s="1">
        <f t="shared" si="2"/>
        <v>-6.1689280000000011</v>
      </c>
      <c r="F17" s="3" t="str">
        <f t="shared" si="30"/>
        <v xml:space="preserve">('SW6', </v>
      </c>
      <c r="G17" s="4" t="str">
        <f t="shared" si="3"/>
        <v xml:space="preserve">-108.881, </v>
      </c>
      <c r="H17" s="4" t="str">
        <f t="shared" si="17"/>
        <v>46.979,</v>
      </c>
      <c r="I17" s="5" t="str">
        <f t="shared" si="18"/>
        <v>353.45),</v>
      </c>
      <c r="K17" s="17">
        <f t="shared" si="6"/>
        <v>-104.95417771368054</v>
      </c>
      <c r="L17" s="17">
        <f t="shared" si="7"/>
        <v>39.075087536511873</v>
      </c>
      <c r="N17" s="3" t="str">
        <f t="shared" si="19"/>
        <v xml:space="preserve">('DSW6',  </v>
      </c>
      <c r="O17" s="4" t="str">
        <f t="shared" si="20"/>
        <v xml:space="preserve">-104.954, </v>
      </c>
      <c r="P17" s="4" t="str">
        <f t="shared" si="21"/>
        <v>39.075,</v>
      </c>
      <c r="Q17" s="5" t="str">
        <f t="shared" si="11"/>
        <v>353.45),</v>
      </c>
      <c r="S17" s="1">
        <f t="shared" si="22"/>
        <v>-109.45093487552116</v>
      </c>
      <c r="T17" s="1">
        <f t="shared" si="23"/>
        <v>51.946341361506356</v>
      </c>
      <c r="U17" s="3" t="str">
        <f t="shared" si="24"/>
        <v xml:space="preserve">('LEDSW6', </v>
      </c>
      <c r="V17" s="4" t="str">
        <f t="shared" si="25"/>
        <v xml:space="preserve">-109.451, </v>
      </c>
      <c r="W17" s="4" t="str">
        <f t="shared" si="26"/>
        <v>51.946,</v>
      </c>
      <c r="X17" s="5" t="str">
        <f t="shared" si="27"/>
        <v>353.45),</v>
      </c>
      <c r="Z17">
        <f t="shared" si="28"/>
        <v>-105.880890527318</v>
      </c>
      <c r="AA17">
        <f t="shared" si="29"/>
        <v>38.678942702139295</v>
      </c>
    </row>
    <row r="18" spans="1:27" x14ac:dyDescent="0.4">
      <c r="A18" s="19" t="s">
        <v>48</v>
      </c>
      <c r="B18" s="17">
        <v>-111.928543567571</v>
      </c>
      <c r="C18" s="17">
        <v>66.493327619757594</v>
      </c>
      <c r="D18" s="17">
        <v>349.14999522507298</v>
      </c>
      <c r="E18" s="1">
        <f t="shared" si="2"/>
        <v>-6.093817000000004</v>
      </c>
      <c r="F18" s="3" t="str">
        <f t="shared" si="30"/>
        <v xml:space="preserve">('SW7', </v>
      </c>
      <c r="G18" s="4" t="str">
        <f t="shared" si="3"/>
        <v xml:space="preserve">-111.929, </v>
      </c>
      <c r="H18" s="4" t="str">
        <f t="shared" si="17"/>
        <v>66.493,</v>
      </c>
      <c r="I18" s="5" t="str">
        <f t="shared" si="18"/>
        <v>349.15),</v>
      </c>
      <c r="K18" s="17">
        <f t="shared" si="6"/>
        <v>-107.4197937294109</v>
      </c>
      <c r="L18" s="17">
        <f t="shared" si="7"/>
        <v>58.906419494777353</v>
      </c>
      <c r="N18" s="3" t="str">
        <f t="shared" si="19"/>
        <v xml:space="preserve">('DSW7',  </v>
      </c>
      <c r="O18" s="4" t="str">
        <f t="shared" si="20"/>
        <v xml:space="preserve">-107.42, </v>
      </c>
      <c r="P18" s="4" t="str">
        <f t="shared" si="21"/>
        <v>58.906,</v>
      </c>
      <c r="Q18" s="5" t="str">
        <f t="shared" si="11"/>
        <v>349.15),</v>
      </c>
      <c r="S18" s="1">
        <f t="shared" si="22"/>
        <v>-112.86973622913141</v>
      </c>
      <c r="T18" s="1">
        <f t="shared" si="23"/>
        <v>71.403944319707293</v>
      </c>
      <c r="U18" s="3" t="str">
        <f t="shared" si="24"/>
        <v xml:space="preserve">('LEDSW7', </v>
      </c>
      <c r="V18" s="4" t="str">
        <f t="shared" si="25"/>
        <v xml:space="preserve">-112.87, </v>
      </c>
      <c r="W18" s="4" t="str">
        <f t="shared" si="26"/>
        <v>71.404,</v>
      </c>
      <c r="X18" s="5" t="str">
        <f t="shared" si="27"/>
        <v>349.15),</v>
      </c>
    </row>
    <row r="19" spans="1:27" x14ac:dyDescent="0.4">
      <c r="A19" s="19" t="s">
        <v>50</v>
      </c>
      <c r="B19" s="17">
        <v>-88.483214205889894</v>
      </c>
      <c r="C19" s="17">
        <v>22.671071917921999</v>
      </c>
      <c r="D19" s="17">
        <v>1.0577373855910099</v>
      </c>
      <c r="E19" s="1">
        <f t="shared" si="2"/>
        <v>-1.846099999999995E-2</v>
      </c>
      <c r="F19" s="3" t="str">
        <f t="shared" si="30"/>
        <v xml:space="preserve">('SW8', </v>
      </c>
      <c r="G19" s="4" t="str">
        <f t="shared" si="3"/>
        <v xml:space="preserve">-88.483, </v>
      </c>
      <c r="H19" s="4" t="str">
        <f t="shared" si="17"/>
        <v>22.671,</v>
      </c>
      <c r="I19" s="5" t="str">
        <f t="shared" si="18"/>
        <v>1.06),</v>
      </c>
      <c r="K19" s="17">
        <f t="shared" si="6"/>
        <v>-85.636943000829618</v>
      </c>
      <c r="L19" s="17">
        <f t="shared" si="7"/>
        <v>14.317106378895355</v>
      </c>
      <c r="N19" s="3" t="str">
        <f t="shared" si="19"/>
        <v xml:space="preserve">('DSW8',  </v>
      </c>
      <c r="O19" s="4" t="str">
        <f t="shared" si="20"/>
        <v xml:space="preserve">-85.637, </v>
      </c>
      <c r="P19" s="4" t="str">
        <f t="shared" si="21"/>
        <v>14.317,</v>
      </c>
      <c r="Q19" s="5" t="str">
        <f t="shared" si="11"/>
        <v>1.06),</v>
      </c>
      <c r="S19" s="1">
        <f t="shared" si="22"/>
        <v>-88.390914448855639</v>
      </c>
      <c r="T19" s="1">
        <f t="shared" si="23"/>
        <v>27.670219920817235</v>
      </c>
      <c r="U19" s="3" t="str">
        <f t="shared" si="24"/>
        <v xml:space="preserve">('LEDSW8', </v>
      </c>
      <c r="V19" s="4" t="str">
        <f t="shared" si="25"/>
        <v xml:space="preserve">-88.391, </v>
      </c>
      <c r="W19" s="4" t="str">
        <f t="shared" si="26"/>
        <v>27.67,</v>
      </c>
      <c r="X19" s="5" t="str">
        <f t="shared" si="27"/>
        <v>1.06),</v>
      </c>
    </row>
    <row r="20" spans="1:27" x14ac:dyDescent="0.4">
      <c r="A20" s="19" t="s">
        <v>49</v>
      </c>
      <c r="B20" s="17">
        <v>-89.098659236016402</v>
      </c>
      <c r="C20" s="17">
        <v>42.625498269427197</v>
      </c>
      <c r="D20" s="17">
        <v>355.41511682749001</v>
      </c>
      <c r="E20" s="1">
        <f t="shared" si="2"/>
        <v>-6.2031640000000037</v>
      </c>
      <c r="F20" s="3" t="str">
        <f t="shared" si="30"/>
        <v xml:space="preserve">('SW9', </v>
      </c>
      <c r="G20" s="4" t="str">
        <f t="shared" si="3"/>
        <v xml:space="preserve">-89.099, </v>
      </c>
      <c r="H20" s="4" t="str">
        <f t="shared" si="17"/>
        <v>42.625,</v>
      </c>
      <c r="I20" s="5" t="str">
        <f t="shared" si="18"/>
        <v>355.42),</v>
      </c>
      <c r="K20" s="17">
        <f t="shared" si="6"/>
        <v>-85.444790982290414</v>
      </c>
      <c r="L20" s="17">
        <f t="shared" si="7"/>
        <v>34.591866040826403</v>
      </c>
      <c r="N20" s="3" t="str">
        <f t="shared" si="19"/>
        <v xml:space="preserve">('DSW9',  </v>
      </c>
      <c r="O20" s="4" t="str">
        <f t="shared" si="20"/>
        <v xml:space="preserve">-85.445, </v>
      </c>
      <c r="P20" s="4" t="str">
        <f t="shared" si="21"/>
        <v>34.592,</v>
      </c>
      <c r="Q20" s="5" t="str">
        <f t="shared" si="11"/>
        <v>355.42),</v>
      </c>
      <c r="S20" s="1">
        <f t="shared" si="22"/>
        <v>-89.498338900936375</v>
      </c>
      <c r="T20" s="1">
        <f t="shared" si="23"/>
        <v>47.609498286025257</v>
      </c>
      <c r="U20" s="3" t="str">
        <f t="shared" si="24"/>
        <v xml:space="preserve">('LEDSW9', </v>
      </c>
      <c r="V20" s="4" t="str">
        <f t="shared" si="25"/>
        <v xml:space="preserve">-89.498, </v>
      </c>
      <c r="W20" s="4" t="str">
        <f t="shared" si="26"/>
        <v>47.609,</v>
      </c>
      <c r="X20" s="5" t="str">
        <f t="shared" si="27"/>
        <v>355.42),</v>
      </c>
    </row>
    <row r="21" spans="1:27" x14ac:dyDescent="0.4">
      <c r="A21" s="19" t="s">
        <v>51</v>
      </c>
      <c r="B21" s="17">
        <v>-91.759047647718305</v>
      </c>
      <c r="C21" s="17">
        <v>62.481277001491897</v>
      </c>
      <c r="D21" s="17">
        <v>349.338154564994</v>
      </c>
      <c r="E21" s="1">
        <f t="shared" si="2"/>
        <v>-6.0971010000000048</v>
      </c>
      <c r="F21" s="3" t="str">
        <f t="shared" si="30"/>
        <v xml:space="preserve">('SW10', </v>
      </c>
      <c r="G21" s="4" t="str">
        <f t="shared" si="3"/>
        <v xml:space="preserve">-91.759, </v>
      </c>
      <c r="H21" s="4" t="str">
        <f t="shared" si="17"/>
        <v>62.481,</v>
      </c>
      <c r="I21" s="5" t="str">
        <f t="shared" si="18"/>
        <v>349.34),</v>
      </c>
      <c r="K21" s="17">
        <f t="shared" si="6"/>
        <v>-87.275237483692806</v>
      </c>
      <c r="L21" s="17">
        <f t="shared" si="7"/>
        <v>54.879603079717718</v>
      </c>
      <c r="N21" s="3" t="str">
        <f t="shared" si="19"/>
        <v xml:space="preserve">('DSW10',  </v>
      </c>
      <c r="O21" s="4" t="str">
        <f t="shared" si="20"/>
        <v xml:space="preserve">-87.275, </v>
      </c>
      <c r="P21" s="4" t="str">
        <f t="shared" si="21"/>
        <v>54.88,</v>
      </c>
      <c r="Q21" s="5" t="str">
        <f t="shared" si="11"/>
        <v>349.34),</v>
      </c>
      <c r="S21" s="1">
        <f t="shared" si="22"/>
        <v>-92.684108797807482</v>
      </c>
      <c r="T21" s="1">
        <f t="shared" si="23"/>
        <v>67.394958092954354</v>
      </c>
      <c r="U21" s="3" t="str">
        <f t="shared" si="24"/>
        <v xml:space="preserve">('LEDSW10', </v>
      </c>
      <c r="V21" s="4" t="str">
        <f t="shared" si="25"/>
        <v xml:space="preserve">-92.684, </v>
      </c>
      <c r="W21" s="4" t="str">
        <f t="shared" si="26"/>
        <v>67.395,</v>
      </c>
      <c r="X21" s="5" t="str">
        <f t="shared" si="27"/>
        <v>349.34),</v>
      </c>
    </row>
    <row r="22" spans="1:27" x14ac:dyDescent="0.4">
      <c r="A22" s="19" t="s">
        <v>52</v>
      </c>
      <c r="B22" s="17">
        <v>-69.381183807885193</v>
      </c>
      <c r="C22" s="17">
        <v>15.870012095356</v>
      </c>
      <c r="D22" s="17">
        <v>1.9780221961301401</v>
      </c>
      <c r="E22" s="1">
        <f t="shared" si="2"/>
        <v>-3.4522999999999984E-2</v>
      </c>
      <c r="F22" s="3" t="str">
        <f t="shared" si="30"/>
        <v xml:space="preserve">('SW11', </v>
      </c>
      <c r="G22" s="4" t="str">
        <f t="shared" si="3"/>
        <v xml:space="preserve">-69.381, </v>
      </c>
      <c r="H22" s="4" t="str">
        <f t="shared" si="17"/>
        <v>15.87,</v>
      </c>
      <c r="I22" s="5" t="str">
        <f t="shared" si="18"/>
        <v>1.98),</v>
      </c>
      <c r="K22" s="17">
        <f t="shared" si="6"/>
        <v>-66.66945537165158</v>
      </c>
      <c r="L22" s="17">
        <f t="shared" si="7"/>
        <v>7.4714093015502367</v>
      </c>
      <c r="N22" s="3" t="str">
        <f t="shared" si="19"/>
        <v xml:space="preserve">('DSW11',  </v>
      </c>
      <c r="O22" s="4" t="str">
        <f t="shared" si="20"/>
        <v xml:space="preserve">-66.669, </v>
      </c>
      <c r="P22" s="4" t="str">
        <f t="shared" si="21"/>
        <v>7.471,</v>
      </c>
      <c r="Q22" s="5" t="str">
        <f t="shared" si="11"/>
        <v>1.98),</v>
      </c>
      <c r="S22" s="1">
        <f t="shared" si="22"/>
        <v>-69.208603094014464</v>
      </c>
      <c r="T22" s="1">
        <f t="shared" si="23"/>
        <v>20.867032797454389</v>
      </c>
      <c r="U22" s="3" t="str">
        <f t="shared" si="24"/>
        <v xml:space="preserve">('LEDSW11', </v>
      </c>
      <c r="V22" s="4" t="str">
        <f t="shared" si="25"/>
        <v xml:space="preserve">-69.209, </v>
      </c>
      <c r="W22" s="4" t="str">
        <f t="shared" si="26"/>
        <v>20.867,</v>
      </c>
      <c r="X22" s="5" t="str">
        <f t="shared" si="27"/>
        <v>1.98),</v>
      </c>
    </row>
    <row r="23" spans="1:27" x14ac:dyDescent="0.4">
      <c r="A23" s="19" t="s">
        <v>53</v>
      </c>
      <c r="B23" s="17">
        <v>-69.3881310729451</v>
      </c>
      <c r="C23" s="17">
        <v>35.573534616324402</v>
      </c>
      <c r="D23" s="17">
        <v>357.97795704510997</v>
      </c>
      <c r="E23" s="1">
        <f t="shared" si="2"/>
        <v>-6.2478940000000005</v>
      </c>
      <c r="F23" s="3" t="str">
        <f t="shared" si="30"/>
        <v xml:space="preserve">('SW12', </v>
      </c>
      <c r="G23" s="4" t="str">
        <f t="shared" si="3"/>
        <v xml:space="preserve">-69.388, </v>
      </c>
      <c r="H23" s="4" t="str">
        <f t="shared" si="17"/>
        <v>35.574,</v>
      </c>
      <c r="I23" s="5" t="str">
        <f t="shared" si="18"/>
        <v>357.98),</v>
      </c>
      <c r="K23" s="17">
        <f t="shared" si="6"/>
        <v>-66.097142043928102</v>
      </c>
      <c r="L23" s="17">
        <f t="shared" si="7"/>
        <v>27.384554752453091</v>
      </c>
      <c r="N23" s="3" t="str">
        <f t="shared" si="19"/>
        <v xml:space="preserve">('DSW12',  </v>
      </c>
      <c r="O23" s="4" t="str">
        <f t="shared" si="20"/>
        <v xml:space="preserve">-66.097, </v>
      </c>
      <c r="P23" s="4" t="str">
        <f t="shared" si="21"/>
        <v>27.385,</v>
      </c>
      <c r="Q23" s="5" t="str">
        <f t="shared" si="11"/>
        <v>357.98),</v>
      </c>
      <c r="S23" s="1">
        <f t="shared" si="22"/>
        <v>-69.564550982383224</v>
      </c>
      <c r="T23" s="1">
        <f t="shared" si="23"/>
        <v>40.570421248573908</v>
      </c>
      <c r="U23" s="3" t="str">
        <f t="shared" si="24"/>
        <v xml:space="preserve">('LEDSW12', </v>
      </c>
      <c r="V23" s="4" t="str">
        <f t="shared" si="25"/>
        <v xml:space="preserve">-69.565, </v>
      </c>
      <c r="W23" s="4" t="str">
        <f t="shared" si="26"/>
        <v>40.57,</v>
      </c>
      <c r="X23" s="5" t="str">
        <f t="shared" si="27"/>
        <v>357.98),</v>
      </c>
    </row>
    <row r="24" spans="1:27" x14ac:dyDescent="0.4">
      <c r="A24" s="19" t="s">
        <v>54</v>
      </c>
      <c r="B24" s="17">
        <v>-71.0647035621203</v>
      </c>
      <c r="C24" s="17">
        <v>55.4596144974916</v>
      </c>
      <c r="D24" s="17">
        <v>352.38285228831899</v>
      </c>
      <c r="E24" s="1">
        <f t="shared" si="2"/>
        <v>-6.1502410000000012</v>
      </c>
      <c r="F24" s="3" t="str">
        <f t="shared" si="30"/>
        <v xml:space="preserve">('SW13', </v>
      </c>
      <c r="G24" s="4" t="str">
        <f t="shared" si="3"/>
        <v xml:space="preserve">-71.065, </v>
      </c>
      <c r="H24" s="4" t="str">
        <f t="shared" si="17"/>
        <v>55.46,</v>
      </c>
      <c r="I24" s="5" t="str">
        <f t="shared" si="18"/>
        <v>352.38),</v>
      </c>
      <c r="K24" s="17">
        <f t="shared" si="6"/>
        <v>-66.990985594950573</v>
      </c>
      <c r="L24" s="17">
        <f t="shared" si="7"/>
        <v>47.630513532249267</v>
      </c>
      <c r="N24" s="3" t="str">
        <f t="shared" si="19"/>
        <v xml:space="preserve">('DSW13',  </v>
      </c>
      <c r="O24" s="4" t="str">
        <f t="shared" si="20"/>
        <v xml:space="preserve">-66.991, </v>
      </c>
      <c r="P24" s="4" t="str">
        <f t="shared" si="21"/>
        <v>47.631,</v>
      </c>
      <c r="Q24" s="5" t="str">
        <f t="shared" si="11"/>
        <v>352.38),</v>
      </c>
      <c r="S24" s="1">
        <f t="shared" si="22"/>
        <v>-71.727468758665538</v>
      </c>
      <c r="T24" s="1">
        <f t="shared" si="23"/>
        <v>60.415494065665989</v>
      </c>
      <c r="U24" s="3" t="str">
        <f t="shared" si="24"/>
        <v xml:space="preserve">('LEDSW13', </v>
      </c>
      <c r="V24" s="4" t="str">
        <f t="shared" si="25"/>
        <v xml:space="preserve">-71.727, </v>
      </c>
      <c r="W24" s="4" t="str">
        <f t="shared" si="26"/>
        <v>60.415,</v>
      </c>
      <c r="X24" s="5" t="str">
        <f t="shared" si="27"/>
        <v>352.38),</v>
      </c>
    </row>
    <row r="25" spans="1:27" x14ac:dyDescent="0.4">
      <c r="A25" s="19" t="s">
        <v>55</v>
      </c>
      <c r="B25" s="17">
        <v>-74.723015844589895</v>
      </c>
      <c r="C25" s="17">
        <v>75.120066013609701</v>
      </c>
      <c r="D25" s="17">
        <v>346.52911438280597</v>
      </c>
      <c r="E25" s="1">
        <f t="shared" si="2"/>
        <v>-6.0480740000000024</v>
      </c>
      <c r="F25" s="3" t="str">
        <f t="shared" si="30"/>
        <v xml:space="preserve">('SW14', </v>
      </c>
      <c r="G25" s="4" t="str">
        <f t="shared" si="3"/>
        <v xml:space="preserve">-74.723, </v>
      </c>
      <c r="H25" s="4" t="str">
        <f t="shared" si="17"/>
        <v>75.12,</v>
      </c>
      <c r="I25" s="5" t="str">
        <f t="shared" si="18"/>
        <v>346.53),</v>
      </c>
      <c r="K25" s="17">
        <f t="shared" si="6"/>
        <v>-69.872055365197454</v>
      </c>
      <c r="L25" s="17">
        <f t="shared" si="7"/>
        <v>67.747265838142255</v>
      </c>
      <c r="N25" s="3" t="str">
        <f t="shared" si="19"/>
        <v xml:space="preserve">('DSW14',  </v>
      </c>
      <c r="O25" s="4" t="str">
        <f t="shared" si="20"/>
        <v xml:space="preserve">-69.872, </v>
      </c>
      <c r="P25" s="4" t="str">
        <f t="shared" si="21"/>
        <v>67.747,</v>
      </c>
      <c r="Q25" s="5" t="str">
        <f t="shared" si="11"/>
        <v>346.53),</v>
      </c>
      <c r="S25" s="1">
        <f t="shared" si="22"/>
        <v>-75.887772004081157</v>
      </c>
      <c r="T25" s="1">
        <f t="shared" si="23"/>
        <v>79.982508104671268</v>
      </c>
      <c r="U25" s="3" t="str">
        <f t="shared" si="24"/>
        <v xml:space="preserve">('LEDSW14', </v>
      </c>
      <c r="V25" s="4" t="str">
        <f t="shared" si="25"/>
        <v xml:space="preserve">-75.888, </v>
      </c>
      <c r="W25" s="4" t="str">
        <f t="shared" si="26"/>
        <v>79.983,</v>
      </c>
      <c r="X25" s="5" t="str">
        <f t="shared" si="27"/>
        <v>346.53),</v>
      </c>
    </row>
    <row r="26" spans="1:27" x14ac:dyDescent="0.4">
      <c r="A26" s="19" t="s">
        <v>56</v>
      </c>
      <c r="B26" s="17">
        <v>-50.117331762270801</v>
      </c>
      <c r="C26" s="17">
        <v>21.3764728115233</v>
      </c>
      <c r="D26" s="17">
        <v>2.0531942588512999</v>
      </c>
      <c r="E26" s="1">
        <f t="shared" si="2"/>
        <v>-3.5834999999999909E-2</v>
      </c>
      <c r="F26" s="3" t="str">
        <f t="shared" si="30"/>
        <v xml:space="preserve">('SW15', </v>
      </c>
      <c r="G26" s="4" t="str">
        <f t="shared" si="3"/>
        <v xml:space="preserve">-50.117, </v>
      </c>
      <c r="H26" s="4" t="str">
        <f t="shared" si="17"/>
        <v>21.376,</v>
      </c>
      <c r="I26" s="5" t="str">
        <f t="shared" si="18"/>
        <v>2.05),</v>
      </c>
      <c r="K26" s="17">
        <f t="shared" si="6"/>
        <v>-47.416624623649817</v>
      </c>
      <c r="L26" s="17">
        <f t="shared" si="7"/>
        <v>12.974319459471122</v>
      </c>
      <c r="N26" s="3" t="str">
        <f t="shared" si="19"/>
        <v xml:space="preserve">('DSW15',  </v>
      </c>
      <c r="O26" s="4" t="str">
        <f t="shared" si="20"/>
        <v xml:space="preserve">-47.417, </v>
      </c>
      <c r="P26" s="4" t="str">
        <f t="shared" si="21"/>
        <v>12.974,</v>
      </c>
      <c r="Q26" s="5" t="str">
        <f t="shared" si="11"/>
        <v>2.05),</v>
      </c>
      <c r="S26" s="1">
        <f t="shared" si="22"/>
        <v>-49.938195107655169</v>
      </c>
      <c r="T26" s="1">
        <f t="shared" si="23"/>
        <v>26.373262786994864</v>
      </c>
      <c r="U26" s="3" t="str">
        <f t="shared" si="24"/>
        <v xml:space="preserve">('LEDSW15', </v>
      </c>
      <c r="V26" s="4" t="str">
        <f t="shared" si="25"/>
        <v xml:space="preserve">-49.938, </v>
      </c>
      <c r="W26" s="4" t="str">
        <f t="shared" si="26"/>
        <v>26.373,</v>
      </c>
      <c r="X26" s="5" t="str">
        <f t="shared" si="27"/>
        <v>2.05),</v>
      </c>
    </row>
    <row r="27" spans="1:27" x14ac:dyDescent="0.4">
      <c r="A27" s="19" t="s">
        <v>57</v>
      </c>
      <c r="B27" s="17">
        <v>-50.386735086634303</v>
      </c>
      <c r="C27" s="17">
        <v>41.351039078588599</v>
      </c>
      <c r="D27" s="17">
        <v>356.37797240220698</v>
      </c>
      <c r="E27" s="1">
        <f t="shared" si="2"/>
        <v>-6.2199689999999972</v>
      </c>
      <c r="F27" s="3" t="str">
        <f t="shared" si="30"/>
        <v xml:space="preserve">('SW16', </v>
      </c>
      <c r="G27" s="4" t="str">
        <f t="shared" si="3"/>
        <v xml:space="preserve">-50.387, </v>
      </c>
      <c r="H27" s="4" t="str">
        <f t="shared" si="17"/>
        <v>41.351,</v>
      </c>
      <c r="I27" s="5" t="str">
        <f t="shared" si="18"/>
        <v>356.38),</v>
      </c>
      <c r="K27" s="17">
        <f t="shared" si="6"/>
        <v>-46.868381596891325</v>
      </c>
      <c r="L27" s="17">
        <f t="shared" si="7"/>
        <v>33.257140838481213</v>
      </c>
      <c r="N27" s="3" t="str">
        <f t="shared" si="19"/>
        <v xml:space="preserve">('DSW16',  </v>
      </c>
      <c r="O27" s="4" t="str">
        <f t="shared" si="20"/>
        <v xml:space="preserve">-46.868, </v>
      </c>
      <c r="P27" s="4" t="str">
        <f t="shared" si="21"/>
        <v>33.257,</v>
      </c>
      <c r="Q27" s="5" t="str">
        <f t="shared" si="11"/>
        <v>356.38),</v>
      </c>
      <c r="S27" s="1">
        <f t="shared" si="22"/>
        <v>-50.702606138408896</v>
      </c>
      <c r="T27" s="1">
        <f t="shared" si="23"/>
        <v>46.341051651583861</v>
      </c>
      <c r="U27" s="3" t="str">
        <f t="shared" si="24"/>
        <v xml:space="preserve">('LEDSW16', </v>
      </c>
      <c r="V27" s="4" t="str">
        <f t="shared" si="25"/>
        <v xml:space="preserve">-50.703, </v>
      </c>
      <c r="W27" s="4" t="str">
        <f t="shared" si="26"/>
        <v>46.341,</v>
      </c>
      <c r="X27" s="5" t="str">
        <f t="shared" si="27"/>
        <v>356.38),</v>
      </c>
    </row>
    <row r="28" spans="1:27" x14ac:dyDescent="0.4">
      <c r="A28" s="19" t="s">
        <v>58</v>
      </c>
      <c r="B28" s="17">
        <v>-52.481901946643902</v>
      </c>
      <c r="C28" s="17">
        <v>61.082928073269102</v>
      </c>
      <c r="D28" s="17">
        <v>-8.5069908632048996</v>
      </c>
      <c r="E28" s="1">
        <f t="shared" si="2"/>
        <v>0.14847500000000002</v>
      </c>
      <c r="F28" s="3" t="str">
        <f t="shared" si="30"/>
        <v xml:space="preserve">('SW17', </v>
      </c>
      <c r="G28" s="4" t="str">
        <f t="shared" si="3"/>
        <v xml:space="preserve">-52.482, </v>
      </c>
      <c r="H28" s="4" t="str">
        <f t="shared" si="17"/>
        <v>61.083,</v>
      </c>
      <c r="I28" s="5" t="str">
        <f t="shared" si="18"/>
        <v>-8.51),</v>
      </c>
      <c r="K28" s="17">
        <f t="shared" si="6"/>
        <v>-48.28708879072574</v>
      </c>
      <c r="L28" s="17">
        <f t="shared" si="7"/>
        <v>53.318036407126172</v>
      </c>
      <c r="N28" s="3" t="str">
        <f t="shared" si="19"/>
        <v xml:space="preserve">('DSW17',  </v>
      </c>
      <c r="O28" s="4" t="str">
        <f t="shared" si="20"/>
        <v xml:space="preserve">-48.287, </v>
      </c>
      <c r="P28" s="4" t="str">
        <f t="shared" si="21"/>
        <v>53.318,</v>
      </c>
      <c r="Q28" s="5" t="str">
        <f t="shared" si="11"/>
        <v>-8.51),</v>
      </c>
      <c r="S28" s="1">
        <f t="shared" si="22"/>
        <v>-53.221552363622457</v>
      </c>
      <c r="T28" s="1">
        <f t="shared" si="23"/>
        <v>66.027917179492036</v>
      </c>
      <c r="U28" s="3" t="str">
        <f t="shared" si="24"/>
        <v xml:space="preserve">('LEDSW17', </v>
      </c>
      <c r="V28" s="4" t="str">
        <f t="shared" si="25"/>
        <v xml:space="preserve">-53.222, </v>
      </c>
      <c r="W28" s="4" t="str">
        <f t="shared" si="26"/>
        <v>66.028,</v>
      </c>
      <c r="X28" s="5" t="str">
        <f t="shared" si="27"/>
        <v>-8.51),</v>
      </c>
    </row>
    <row r="29" spans="1:27" x14ac:dyDescent="0.4">
      <c r="A29" s="19" t="s">
        <v>59</v>
      </c>
      <c r="B29" s="17">
        <v>-56.372592618644198</v>
      </c>
      <c r="C29" s="17">
        <v>80.640039919907807</v>
      </c>
      <c r="D29" s="17">
        <v>346.00445692980497</v>
      </c>
      <c r="E29" s="1">
        <f t="shared" si="2"/>
        <v>-6.0389170000000076</v>
      </c>
      <c r="F29" s="3" t="str">
        <f t="shared" si="30"/>
        <v xml:space="preserve">('SW18', </v>
      </c>
      <c r="G29" s="4" t="str">
        <f t="shared" si="3"/>
        <v xml:space="preserve">-56.373, </v>
      </c>
      <c r="H29" s="4" t="str">
        <f t="shared" si="17"/>
        <v>80.64,</v>
      </c>
      <c r="I29" s="5" t="str">
        <f t="shared" si="18"/>
        <v>346),</v>
      </c>
      <c r="K29" s="17">
        <f t="shared" si="6"/>
        <v>-51.454323728209935</v>
      </c>
      <c r="L29" s="17">
        <f t="shared" si="7"/>
        <v>73.311968473654943</v>
      </c>
      <c r="N29" s="3" t="str">
        <f t="shared" si="19"/>
        <v xml:space="preserve">('DSW18',  </v>
      </c>
      <c r="O29" s="4" t="str">
        <f t="shared" si="20"/>
        <v xml:space="preserve">-51.454, </v>
      </c>
      <c r="P29" s="4" t="str">
        <f t="shared" si="21"/>
        <v>73.312,</v>
      </c>
      <c r="Q29" s="5" t="str">
        <f t="shared" si="11"/>
        <v>346),</v>
      </c>
      <c r="S29" s="1">
        <f t="shared" si="22"/>
        <v>-57.581824705680134</v>
      </c>
      <c r="T29" s="1">
        <f t="shared" si="23"/>
        <v>85.491612629832161</v>
      </c>
      <c r="U29" s="3" t="str">
        <f t="shared" si="24"/>
        <v xml:space="preserve">('LEDSW18', </v>
      </c>
      <c r="V29" s="4" t="str">
        <f t="shared" si="25"/>
        <v xml:space="preserve">-57.582, </v>
      </c>
      <c r="W29" s="4" t="str">
        <f t="shared" si="26"/>
        <v>85.492,</v>
      </c>
      <c r="X29" s="5" t="str">
        <f t="shared" si="27"/>
        <v>346),</v>
      </c>
    </row>
    <row r="30" spans="1:27" x14ac:dyDescent="0.4">
      <c r="A30" s="19" t="s">
        <v>60</v>
      </c>
      <c r="B30" s="17">
        <v>-30.813882956242299</v>
      </c>
      <c r="C30" s="17">
        <v>33.577064648059398</v>
      </c>
      <c r="D30" s="17">
        <v>357.97807163666897</v>
      </c>
      <c r="E30" s="1">
        <f t="shared" si="2"/>
        <v>-6.2478959999999999</v>
      </c>
      <c r="F30" s="3" t="str">
        <f t="shared" si="30"/>
        <v xml:space="preserve">('SW19', </v>
      </c>
      <c r="G30" s="4" t="str">
        <f t="shared" si="3"/>
        <v xml:space="preserve">-30.814, </v>
      </c>
      <c r="H30" s="4" t="str">
        <f t="shared" si="17"/>
        <v>33.577,</v>
      </c>
      <c r="I30" s="5" t="str">
        <f t="shared" si="18"/>
        <v>357.98),</v>
      </c>
      <c r="K30" s="17">
        <f t="shared" si="6"/>
        <v>-27.522910305191601</v>
      </c>
      <c r="L30" s="17">
        <f t="shared" si="7"/>
        <v>25.388078202226417</v>
      </c>
      <c r="N30" s="3" t="str">
        <f t="shared" si="19"/>
        <v xml:space="preserve">('DSW19',  </v>
      </c>
      <c r="O30" s="4" t="str">
        <f t="shared" si="20"/>
        <v xml:space="preserve">-27.523, </v>
      </c>
      <c r="P30" s="4" t="str">
        <f t="shared" si="21"/>
        <v>25.388,</v>
      </c>
      <c r="Q30" s="5" t="str">
        <f t="shared" si="11"/>
        <v>357.98),</v>
      </c>
      <c r="S30" s="1">
        <f t="shared" si="22"/>
        <v>-30.990292871906814</v>
      </c>
      <c r="T30" s="1">
        <f t="shared" si="23"/>
        <v>38.573951633138734</v>
      </c>
      <c r="U30" s="3" t="str">
        <f t="shared" si="24"/>
        <v xml:space="preserve">('LEDSW19', </v>
      </c>
      <c r="V30" s="4" t="str">
        <f t="shared" si="25"/>
        <v xml:space="preserve">-30.99, </v>
      </c>
      <c r="W30" s="4" t="str">
        <f t="shared" si="26"/>
        <v>38.574,</v>
      </c>
      <c r="X30" s="5" t="str">
        <f t="shared" si="27"/>
        <v>357.98),</v>
      </c>
      <c r="Y30" s="8"/>
    </row>
    <row r="31" spans="1:27" x14ac:dyDescent="0.4">
      <c r="A31" s="19" t="s">
        <v>61</v>
      </c>
      <c r="B31" s="17">
        <v>-32.088392777556599</v>
      </c>
      <c r="C31" s="17">
        <v>53.144830058533799</v>
      </c>
      <c r="D31" s="17">
        <v>354.57132188260101</v>
      </c>
      <c r="E31" s="1">
        <f t="shared" si="2"/>
        <v>-6.1884370000000066</v>
      </c>
      <c r="F31" s="3" t="str">
        <f t="shared" si="30"/>
        <v xml:space="preserve">('SW20', </v>
      </c>
      <c r="G31" s="4" t="str">
        <f t="shared" si="3"/>
        <v xml:space="preserve">-32.088, </v>
      </c>
      <c r="H31" s="4" t="str">
        <f t="shared" si="17"/>
        <v>53.145,</v>
      </c>
      <c r="I31" s="5" t="str">
        <f t="shared" si="18"/>
        <v>354.57),</v>
      </c>
      <c r="K31" s="17">
        <f t="shared" si="6"/>
        <v>-28.3166137251884</v>
      </c>
      <c r="L31" s="17">
        <f t="shared" si="7"/>
        <v>45.165877572140836</v>
      </c>
      <c r="N31" s="3" t="str">
        <f t="shared" si="19"/>
        <v xml:space="preserve">('DSW20',  </v>
      </c>
      <c r="O31" s="4" t="str">
        <f t="shared" si="20"/>
        <v xml:space="preserve">-28.317, </v>
      </c>
      <c r="P31" s="4" t="str">
        <f t="shared" si="21"/>
        <v>45.166,</v>
      </c>
      <c r="Q31" s="5" t="str">
        <f t="shared" si="11"/>
        <v>354.57),</v>
      </c>
      <c r="S31" s="1">
        <f t="shared" si="22"/>
        <v>-32.561425816167279</v>
      </c>
      <c r="T31" s="1">
        <f t="shared" si="23"/>
        <v>58.122403738991252</v>
      </c>
      <c r="U31" s="3" t="str">
        <f t="shared" si="24"/>
        <v xml:space="preserve">('LEDSW20', </v>
      </c>
      <c r="V31" s="4" t="str">
        <f t="shared" si="25"/>
        <v xml:space="preserve">-32.561, </v>
      </c>
      <c r="W31" s="4" t="str">
        <f t="shared" si="26"/>
        <v>58.122,</v>
      </c>
      <c r="X31" s="5" t="str">
        <f t="shared" si="27"/>
        <v>354.57),</v>
      </c>
      <c r="Y31" s="8"/>
    </row>
    <row r="32" spans="1:27" x14ac:dyDescent="0.4">
      <c r="A32" s="19" t="s">
        <v>62</v>
      </c>
      <c r="B32" s="17">
        <v>-34.955596014126897</v>
      </c>
      <c r="C32" s="17">
        <v>72.904442808657606</v>
      </c>
      <c r="D32" s="17">
        <v>348.916228444659</v>
      </c>
      <c r="E32" s="1">
        <f t="shared" si="2"/>
        <v>-6.0897369999999933</v>
      </c>
      <c r="F32" s="3" t="str">
        <f t="shared" si="30"/>
        <v xml:space="preserve">('SW21', </v>
      </c>
      <c r="G32" s="4" t="str">
        <f t="shared" si="3"/>
        <v xml:space="preserve">-34.956, </v>
      </c>
      <c r="H32" s="4" t="str">
        <f t="shared" si="17"/>
        <v>72.904,</v>
      </c>
      <c r="I32" s="5" t="str">
        <f t="shared" si="18"/>
        <v>348.92),</v>
      </c>
      <c r="K32" s="17">
        <f t="shared" si="6"/>
        <v>-30.415929203871723</v>
      </c>
      <c r="L32" s="17">
        <f t="shared" si="7"/>
        <v>65.335993479246227</v>
      </c>
      <c r="N32" s="3" t="str">
        <f t="shared" si="19"/>
        <v xml:space="preserve">('DSW21',  </v>
      </c>
      <c r="O32" s="4" t="str">
        <f t="shared" si="20"/>
        <v xml:space="preserve">-30.416, </v>
      </c>
      <c r="P32" s="4" t="str">
        <f t="shared" si="21"/>
        <v>65.336,</v>
      </c>
      <c r="Q32" s="5" t="str">
        <f t="shared" si="11"/>
        <v>348.92),</v>
      </c>
      <c r="S32" s="1">
        <f t="shared" si="22"/>
        <v>-35.916816102513323</v>
      </c>
      <c r="T32" s="1">
        <f t="shared" si="23"/>
        <v>77.811178581213781</v>
      </c>
      <c r="U32" s="3" t="str">
        <f t="shared" si="24"/>
        <v xml:space="preserve">('LEDSW21', </v>
      </c>
      <c r="V32" s="4" t="str">
        <f t="shared" si="25"/>
        <v xml:space="preserve">-35.917, </v>
      </c>
      <c r="W32" s="4" t="str">
        <f t="shared" si="26"/>
        <v>77.811,</v>
      </c>
      <c r="X32" s="5" t="str">
        <f t="shared" si="27"/>
        <v>348.92),</v>
      </c>
      <c r="Y32" s="8"/>
    </row>
    <row r="33" spans="1:29" x14ac:dyDescent="0.4">
      <c r="A33" s="19" t="s">
        <v>63</v>
      </c>
      <c r="B33" s="17">
        <v>-40.0411247068403</v>
      </c>
      <c r="C33" s="17">
        <v>94.398792395368105</v>
      </c>
      <c r="D33" s="17">
        <v>344.88478280656</v>
      </c>
      <c r="E33" s="1">
        <f t="shared" si="2"/>
        <v>-6.0193750000000019</v>
      </c>
      <c r="F33" s="3" t="str">
        <f t="shared" si="30"/>
        <v xml:space="preserve">('SW22', </v>
      </c>
      <c r="G33" s="4" t="str">
        <f t="shared" si="3"/>
        <v xml:space="preserve">-40.041, </v>
      </c>
      <c r="H33" s="4" t="str">
        <f t="shared" si="17"/>
        <v>94.399,</v>
      </c>
      <c r="I33" s="5" t="str">
        <f t="shared" si="18"/>
        <v>344.88),</v>
      </c>
      <c r="K33" s="17">
        <f t="shared" si="6"/>
        <v>-34.980598847180858</v>
      </c>
      <c r="L33" s="17">
        <f t="shared" si="7"/>
        <v>87.168226855680487</v>
      </c>
      <c r="N33" s="3" t="str">
        <f t="shared" si="19"/>
        <v xml:space="preserve">('DSW22',  </v>
      </c>
      <c r="O33" s="4" t="str">
        <f t="shared" si="20"/>
        <v xml:space="preserve">-34.981, </v>
      </c>
      <c r="P33" s="4" t="str">
        <f t="shared" si="21"/>
        <v>87.168,</v>
      </c>
      <c r="Q33" s="5" t="str">
        <f t="shared" si="11"/>
        <v>344.88),</v>
      </c>
      <c r="S33" s="1">
        <f t="shared" si="22"/>
        <v>-41.344929304099935</v>
      </c>
      <c r="T33" s="1">
        <f t="shared" si="23"/>
        <v>99.2258094423822</v>
      </c>
      <c r="U33" s="3" t="str">
        <f t="shared" si="24"/>
        <v xml:space="preserve">('LEDSW22', </v>
      </c>
      <c r="V33" s="4" t="str">
        <f t="shared" si="25"/>
        <v xml:space="preserve">-41.345, </v>
      </c>
      <c r="W33" s="4" t="str">
        <f t="shared" si="26"/>
        <v>99.226,</v>
      </c>
      <c r="X33" s="5" t="str">
        <f t="shared" si="27"/>
        <v>344.88),</v>
      </c>
      <c r="Y33" s="8"/>
    </row>
    <row r="34" spans="1:29" x14ac:dyDescent="0.4">
      <c r="A34" s="19" t="s">
        <v>67</v>
      </c>
      <c r="B34" s="2">
        <v>-16.523411944658701</v>
      </c>
      <c r="C34" s="2">
        <v>77.875230928653096</v>
      </c>
      <c r="D34" s="2">
        <v>-11.125637170070799</v>
      </c>
      <c r="E34" s="1">
        <f t="shared" si="2"/>
        <v>0.19417899999999977</v>
      </c>
      <c r="F34" s="3" t="str">
        <f t="shared" si="30"/>
        <v xml:space="preserve">('SW23', </v>
      </c>
      <c r="G34" s="4" t="str">
        <f t="shared" si="3"/>
        <v xml:space="preserve">-16.523, </v>
      </c>
      <c r="H34" s="4" t="str">
        <f t="shared" si="17"/>
        <v>77.875,</v>
      </c>
      <c r="I34" s="5" t="str">
        <f t="shared" si="18"/>
        <v>-11.13),</v>
      </c>
      <c r="K34" s="17">
        <f t="shared" si="6"/>
        <v>-11.978216135200258</v>
      </c>
      <c r="L34" s="17">
        <f t="shared" si="7"/>
        <v>70.310100721334692</v>
      </c>
      <c r="N34" s="3" t="str">
        <f t="shared" si="19"/>
        <v xml:space="preserve">('DSW23',  </v>
      </c>
      <c r="O34" s="4" t="str">
        <f t="shared" si="20"/>
        <v xml:space="preserve">-11.978, </v>
      </c>
      <c r="P34" s="4" t="str">
        <f t="shared" si="21"/>
        <v>70.31,</v>
      </c>
      <c r="Q34" s="5" t="str">
        <f t="shared" si="11"/>
        <v>-11.13),</v>
      </c>
      <c r="S34" s="1">
        <f t="shared" si="22"/>
        <v>-17.488217092723271</v>
      </c>
      <c r="T34" s="1">
        <f t="shared" si="23"/>
        <v>82.781263034771854</v>
      </c>
      <c r="U34" s="3" t="str">
        <f t="shared" si="24"/>
        <v xml:space="preserve">('LEDSW23', </v>
      </c>
      <c r="V34" s="4" t="str">
        <f t="shared" si="25"/>
        <v xml:space="preserve">-17.488, </v>
      </c>
      <c r="W34" s="4" t="str">
        <f t="shared" si="26"/>
        <v>82.781,</v>
      </c>
      <c r="X34" s="5" t="str">
        <f t="shared" si="27"/>
        <v>-11.13),</v>
      </c>
      <c r="Y34" s="8"/>
      <c r="Z34" s="8"/>
      <c r="AA34" s="8"/>
      <c r="AB34" s="8"/>
      <c r="AC34" s="8"/>
    </row>
    <row r="35" spans="1:29" x14ac:dyDescent="0.4">
      <c r="A35" s="19" t="s">
        <v>64</v>
      </c>
      <c r="B35" s="2">
        <v>-21.651434142931699</v>
      </c>
      <c r="C35" s="2">
        <v>99.365960292242804</v>
      </c>
      <c r="D35" s="2">
        <v>344.88501198967799</v>
      </c>
      <c r="E35" s="1">
        <f t="shared" si="2"/>
        <v>-6.0193790000000007</v>
      </c>
      <c r="F35" s="3" t="str">
        <f>"('"&amp;A35&amp;"', "</f>
        <v xml:space="preserve">('SW24', </v>
      </c>
      <c r="G35" s="4" t="str">
        <f t="shared" si="3"/>
        <v xml:space="preserve">-21.651, </v>
      </c>
      <c r="H35" s="4" t="str">
        <f t="shared" si="17"/>
        <v>99.366,</v>
      </c>
      <c r="I35" s="5" t="str">
        <f t="shared" si="18"/>
        <v>344.89),</v>
      </c>
      <c r="K35" s="17">
        <f t="shared" si="6"/>
        <v>-16.590937205574885</v>
      </c>
      <c r="L35" s="17">
        <f t="shared" si="7"/>
        <v>92.135374510509607</v>
      </c>
      <c r="N35" s="3" t="str">
        <f t="shared" si="19"/>
        <v xml:space="preserve">('DSW24',  </v>
      </c>
      <c r="O35" s="4" t="str">
        <f t="shared" si="20"/>
        <v xml:space="preserve">-16.591, </v>
      </c>
      <c r="P35" s="4" t="str">
        <f t="shared" si="21"/>
        <v>92.135,</v>
      </c>
      <c r="Q35" s="5" t="str">
        <f t="shared" si="11"/>
        <v>344.89),</v>
      </c>
      <c r="S35" s="1">
        <f t="shared" si="22"/>
        <v>-22.955219432112717</v>
      </c>
      <c r="T35" s="1">
        <f t="shared" si="23"/>
        <v>104.19298255443667</v>
      </c>
      <c r="U35" s="3" t="str">
        <f t="shared" si="24"/>
        <v xml:space="preserve">('LEDSW24', </v>
      </c>
      <c r="V35" s="4" t="str">
        <f t="shared" si="25"/>
        <v xml:space="preserve">-22.955, </v>
      </c>
      <c r="W35" s="4" t="str">
        <f t="shared" si="26"/>
        <v>104.193,</v>
      </c>
      <c r="X35" s="5" t="str">
        <f t="shared" si="27"/>
        <v>344.89),</v>
      </c>
      <c r="Y35" s="8"/>
      <c r="Z35" s="8"/>
      <c r="AA35" s="8"/>
      <c r="AB35" s="8"/>
      <c r="AC35" s="8"/>
    </row>
    <row r="36" spans="1:29" x14ac:dyDescent="0.4">
      <c r="A36" s="19" t="s">
        <v>15</v>
      </c>
      <c r="B36" s="2">
        <v>16.523341041292198</v>
      </c>
      <c r="C36" s="2">
        <v>77.875230928653707</v>
      </c>
      <c r="D36" s="2">
        <v>101.125618446102</v>
      </c>
      <c r="E36" s="1">
        <f t="shared" si="2"/>
        <v>-1.7649749999999917</v>
      </c>
      <c r="F36" s="3" t="str">
        <f t="shared" si="30"/>
        <v xml:space="preserve">('RE3', </v>
      </c>
      <c r="G36" s="4" t="str">
        <f t="shared" si="3"/>
        <v xml:space="preserve">16.523, </v>
      </c>
      <c r="H36" s="4" t="str">
        <f t="shared" si="17"/>
        <v>77.875,</v>
      </c>
      <c r="I36" s="5" t="str">
        <f t="shared" si="18"/>
        <v>101.13),</v>
      </c>
      <c r="K36" s="17">
        <f t="shared" si="6"/>
        <v>7.800445094869497</v>
      </c>
      <c r="L36" s="17">
        <f t="shared" si="7"/>
        <v>76.533185360171615</v>
      </c>
      <c r="N36" s="3" t="str">
        <f t="shared" si="19"/>
        <v xml:space="preserve">('DRE3',  </v>
      </c>
      <c r="O36" s="4" t="str">
        <f t="shared" si="20"/>
        <v xml:space="preserve">7.8, </v>
      </c>
      <c r="P36" s="4" t="str">
        <f t="shared" si="21"/>
        <v>76.533,</v>
      </c>
      <c r="Q36" s="5" t="str">
        <f t="shared" si="11"/>
        <v>101.13),</v>
      </c>
      <c r="S36" s="1">
        <f t="shared" si="22"/>
        <v>21.429373462704106</v>
      </c>
      <c r="T36" s="1">
        <f t="shared" si="23"/>
        <v>76.910427383855478</v>
      </c>
      <c r="U36" s="3" t="str">
        <f t="shared" si="24"/>
        <v xml:space="preserve">('LEDRE3', </v>
      </c>
      <c r="V36" s="4" t="str">
        <f t="shared" si="25"/>
        <v xml:space="preserve">21.429, </v>
      </c>
      <c r="W36" s="4" t="str">
        <f t="shared" si="26"/>
        <v>76.91,</v>
      </c>
      <c r="X36" s="5" t="str">
        <f t="shared" si="27"/>
        <v>101.13),</v>
      </c>
      <c r="Y36" s="8"/>
      <c r="Z36" s="8"/>
      <c r="AA36" s="8"/>
      <c r="AB36" s="8"/>
      <c r="AC36" s="8"/>
    </row>
    <row r="37" spans="1:29" s="8" customFormat="1" x14ac:dyDescent="0.4">
      <c r="A37" s="19" t="s">
        <v>77</v>
      </c>
      <c r="B37" s="17">
        <v>154.69897449264499</v>
      </c>
      <c r="C37" s="17">
        <v>60.409858823786998</v>
      </c>
      <c r="D37" s="17">
        <v>98.000019082104799</v>
      </c>
      <c r="E37" s="1">
        <f t="shared" si="2"/>
        <v>-1.710423</v>
      </c>
      <c r="F37" s="3" t="str">
        <f t="shared" si="30"/>
        <v xml:space="preserve">('RE4', </v>
      </c>
      <c r="G37" s="4" t="str">
        <f t="shared" si="3"/>
        <v xml:space="preserve">154.699, </v>
      </c>
      <c r="H37" s="4" t="str">
        <f t="shared" si="17"/>
        <v>60.41,</v>
      </c>
      <c r="I37" s="5" t="str">
        <f t="shared" si="18"/>
        <v>98),</v>
      </c>
      <c r="K37" s="17">
        <f t="shared" si="6"/>
        <v>146.06222961451024</v>
      </c>
      <c r="L37" s="17">
        <f t="shared" si="7"/>
        <v>58.594194231960238</v>
      </c>
      <c r="M37"/>
      <c r="N37" s="3" t="str">
        <f t="shared" si="19"/>
        <v xml:space="preserve">('DRE4',  </v>
      </c>
      <c r="O37" s="4" t="str">
        <f t="shared" si="20"/>
        <v xml:space="preserve">146.062, </v>
      </c>
      <c r="P37" s="4" t="str">
        <f t="shared" si="21"/>
        <v>58.594,</v>
      </c>
      <c r="Q37" s="5" t="str">
        <f t="shared" si="11"/>
        <v>98),</v>
      </c>
      <c r="R37"/>
      <c r="S37" s="1">
        <f t="shared" si="22"/>
        <v>159.65031460459767</v>
      </c>
      <c r="T37" s="1">
        <f t="shared" si="23"/>
        <v>59.713991669964805</v>
      </c>
      <c r="U37" s="3" t="str">
        <f t="shared" si="24"/>
        <v xml:space="preserve">('LEDRE4', </v>
      </c>
      <c r="V37" s="4" t="str">
        <f t="shared" si="25"/>
        <v xml:space="preserve">159.65, </v>
      </c>
      <c r="W37" s="4" t="str">
        <f t="shared" si="26"/>
        <v>59.714,</v>
      </c>
      <c r="X37" s="5" t="str">
        <f t="shared" si="27"/>
        <v>98),</v>
      </c>
    </row>
    <row r="38" spans="1:29" s="8" customFormat="1" x14ac:dyDescent="0.4">
      <c r="A38" s="19" t="s">
        <v>78</v>
      </c>
      <c r="B38" s="17">
        <v>16.523341041292898</v>
      </c>
      <c r="C38" s="17">
        <v>77.875230928653096</v>
      </c>
      <c r="D38" s="17">
        <v>11.125637170070799</v>
      </c>
      <c r="E38" s="1">
        <f t="shared" si="2"/>
        <v>-0.19417899999999977</v>
      </c>
      <c r="F38" s="3" t="str">
        <f t="shared" si="30"/>
        <v xml:space="preserve">('SW25', </v>
      </c>
      <c r="G38" s="4" t="str">
        <f t="shared" si="3"/>
        <v xml:space="preserve">16.523, </v>
      </c>
      <c r="H38" s="4" t="str">
        <f t="shared" si="17"/>
        <v>77.875,</v>
      </c>
      <c r="I38" s="5" t="str">
        <f t="shared" si="18"/>
        <v>11.13),</v>
      </c>
      <c r="K38" s="17">
        <f t="shared" si="6"/>
        <v>17.865383759176972</v>
      </c>
      <c r="L38" s="17">
        <f t="shared" si="7"/>
        <v>69.152334543657219</v>
      </c>
      <c r="M38"/>
      <c r="N38" s="3" t="str">
        <f t="shared" si="19"/>
        <v xml:space="preserve">('DSW25',  </v>
      </c>
      <c r="O38" s="4" t="str">
        <f t="shared" si="20"/>
        <v xml:space="preserve">17.865, </v>
      </c>
      <c r="P38" s="4" t="str">
        <f t="shared" si="21"/>
        <v>69.152,</v>
      </c>
      <c r="Q38" s="5" t="str">
        <f t="shared" si="11"/>
        <v>11.13),</v>
      </c>
      <c r="R38"/>
      <c r="S38" s="1">
        <f t="shared" si="22"/>
        <v>17.488146189357469</v>
      </c>
      <c r="T38" s="1">
        <f t="shared" si="23"/>
        <v>82.781263034771854</v>
      </c>
      <c r="U38" s="3" t="str">
        <f t="shared" si="24"/>
        <v xml:space="preserve">('LEDSW25', </v>
      </c>
      <c r="V38" s="4" t="str">
        <f t="shared" si="25"/>
        <v xml:space="preserve">17.488, </v>
      </c>
      <c r="W38" s="4" t="str">
        <f t="shared" si="26"/>
        <v>82.781,</v>
      </c>
      <c r="X38" s="5" t="str">
        <f t="shared" si="27"/>
        <v>11.13),</v>
      </c>
    </row>
    <row r="39" spans="1:29" s="8" customFormat="1" x14ac:dyDescent="0.4">
      <c r="A39" s="19" t="s">
        <v>79</v>
      </c>
      <c r="B39" s="17">
        <v>21.651363239566699</v>
      </c>
      <c r="C39" s="17">
        <v>99.365960292240899</v>
      </c>
      <c r="D39" s="17">
        <v>15.114970410228199</v>
      </c>
      <c r="E39" s="1">
        <f t="shared" si="2"/>
        <v>-0.2638060000000001</v>
      </c>
      <c r="F39" s="3" t="str">
        <f t="shared" si="30"/>
        <v xml:space="preserve">('SW26', </v>
      </c>
      <c r="G39" s="4" t="str">
        <f t="shared" si="3"/>
        <v xml:space="preserve">21.651, </v>
      </c>
      <c r="H39" s="4" t="str">
        <f t="shared" si="17"/>
        <v>99.366,</v>
      </c>
      <c r="I39" s="5" t="str">
        <f t="shared" si="18"/>
        <v>15.11),</v>
      </c>
      <c r="K39" s="17">
        <f t="shared" si="6"/>
        <v>22.383295718526302</v>
      </c>
      <c r="L39" s="17">
        <f t="shared" si="7"/>
        <v>90.57083238832476</v>
      </c>
      <c r="M39"/>
      <c r="N39" s="3" t="str">
        <f t="shared" si="19"/>
        <v xml:space="preserve">('DSW26',  </v>
      </c>
      <c r="O39" s="4" t="str">
        <f t="shared" si="20"/>
        <v xml:space="preserve">22.383, </v>
      </c>
      <c r="P39" s="4" t="str">
        <f t="shared" si="21"/>
        <v>90.571,</v>
      </c>
      <c r="Q39" s="5" t="str">
        <f t="shared" si="11"/>
        <v>15.11),</v>
      </c>
      <c r="R39"/>
      <c r="S39" s="1">
        <f t="shared" si="22"/>
        <v>22.955147045984958</v>
      </c>
      <c r="T39" s="1">
        <f t="shared" si="23"/>
        <v>104.19298295493076</v>
      </c>
      <c r="U39" s="3" t="str">
        <f t="shared" si="24"/>
        <v xml:space="preserve">('LEDSW26', </v>
      </c>
      <c r="V39" s="4" t="str">
        <f t="shared" si="25"/>
        <v xml:space="preserve">22.955, </v>
      </c>
      <c r="W39" s="4" t="str">
        <f t="shared" si="26"/>
        <v>104.193,</v>
      </c>
      <c r="X39" s="5" t="str">
        <f t="shared" si="27"/>
        <v>15.11),</v>
      </c>
    </row>
    <row r="40" spans="1:29" s="8" customFormat="1" x14ac:dyDescent="0.4">
      <c r="A40" s="20" t="s">
        <v>80</v>
      </c>
      <c r="B40" s="18">
        <v>30.813812052876401</v>
      </c>
      <c r="C40" s="18">
        <v>33.577064648059398</v>
      </c>
      <c r="D40" s="18">
        <v>2.0219107632371598</v>
      </c>
      <c r="E40" s="1">
        <f t="shared" si="2"/>
        <v>-3.5288999999999959E-2</v>
      </c>
      <c r="F40" s="3" t="str">
        <f t="shared" si="30"/>
        <v xml:space="preserve">('SW27', </v>
      </c>
      <c r="G40" s="4" t="str">
        <f t="shared" ref="G40:G68" si="31">ROUND(B40+X_OFFSET,3)&amp;", "</f>
        <v xml:space="preserve">30.814, </v>
      </c>
      <c r="H40" s="4" t="str">
        <f t="shared" si="17"/>
        <v>33.577,</v>
      </c>
      <c r="I40" s="5" t="str">
        <f t="shared" si="18"/>
        <v>2.02),</v>
      </c>
      <c r="K40" s="17">
        <f t="shared" si="6"/>
        <v>33.519106364437675</v>
      </c>
      <c r="L40" s="17">
        <f t="shared" si="7"/>
        <v>25.176387134439786</v>
      </c>
      <c r="M40"/>
      <c r="N40" s="3" t="str">
        <f t="shared" si="19"/>
        <v xml:space="preserve">('DSW27',  </v>
      </c>
      <c r="O40" s="4" t="str">
        <f t="shared" si="20"/>
        <v xml:space="preserve">33.519, </v>
      </c>
      <c r="P40" s="4" t="str">
        <f t="shared" si="21"/>
        <v>25.176,</v>
      </c>
      <c r="Q40" s="5" t="str">
        <f t="shared" si="11"/>
        <v>2.02),</v>
      </c>
      <c r="R40"/>
      <c r="S40" s="1">
        <f t="shared" si="22"/>
        <v>30.99022043359923</v>
      </c>
      <c r="T40" s="1">
        <f t="shared" si="23"/>
        <v>38.573951687328019</v>
      </c>
      <c r="U40" s="3" t="str">
        <f t="shared" si="24"/>
        <v xml:space="preserve">('LEDSW27', </v>
      </c>
      <c r="V40" s="4" t="str">
        <f t="shared" si="25"/>
        <v xml:space="preserve">30.99, </v>
      </c>
      <c r="W40" s="4" t="str">
        <f t="shared" si="26"/>
        <v>38.574,</v>
      </c>
      <c r="X40" s="5" t="str">
        <f t="shared" si="27"/>
        <v>2.02),</v>
      </c>
    </row>
    <row r="41" spans="1:29" s="8" customFormat="1" x14ac:dyDescent="0.4">
      <c r="A41" s="20" t="s">
        <v>81</v>
      </c>
      <c r="B41" s="18">
        <v>32.088321874189397</v>
      </c>
      <c r="C41" s="18">
        <v>53.144830058533202</v>
      </c>
      <c r="D41" s="18">
        <v>5.42866051730552</v>
      </c>
      <c r="E41" s="1">
        <f t="shared" si="2"/>
        <v>-9.4747999999999929E-2</v>
      </c>
      <c r="F41" s="3" t="str">
        <f t="shared" si="30"/>
        <v xml:space="preserve">('SW28', </v>
      </c>
      <c r="G41" s="4" t="str">
        <f t="shared" si="31"/>
        <v xml:space="preserve">32.088, </v>
      </c>
      <c r="H41" s="4" t="str">
        <f t="shared" si="17"/>
        <v>53.145,</v>
      </c>
      <c r="I41" s="5" t="str">
        <f t="shared" si="18"/>
        <v>5.43),</v>
      </c>
      <c r="K41" s="17">
        <f t="shared" si="6"/>
        <v>34.289633863708616</v>
      </c>
      <c r="L41" s="17">
        <f t="shared" si="7"/>
        <v>44.598238602005111</v>
      </c>
      <c r="M41"/>
      <c r="N41" s="3" t="str">
        <f t="shared" si="19"/>
        <v xml:space="preserve">('DSW28',  </v>
      </c>
      <c r="O41" s="4" t="str">
        <f t="shared" si="20"/>
        <v xml:space="preserve">34.29, </v>
      </c>
      <c r="P41" s="4" t="str">
        <f t="shared" si="21"/>
        <v>44.598,</v>
      </c>
      <c r="Q41" s="5" t="str">
        <f t="shared" si="11"/>
        <v>5.43),</v>
      </c>
      <c r="R41"/>
      <c r="S41" s="1">
        <f t="shared" si="22"/>
        <v>32.561353383791065</v>
      </c>
      <c r="T41" s="1">
        <f t="shared" si="23"/>
        <v>58.12240388429651</v>
      </c>
      <c r="U41" s="3" t="str">
        <f t="shared" si="24"/>
        <v xml:space="preserve">('LEDSW28', </v>
      </c>
      <c r="V41" s="4" t="str">
        <f t="shared" si="25"/>
        <v xml:space="preserve">32.561, </v>
      </c>
      <c r="W41" s="4" t="str">
        <f t="shared" si="26"/>
        <v>58.122,</v>
      </c>
      <c r="X41" s="5" t="str">
        <f t="shared" si="27"/>
        <v>5.43),</v>
      </c>
    </row>
    <row r="42" spans="1:29" s="8" customFormat="1" x14ac:dyDescent="0.4">
      <c r="A42" s="20" t="s">
        <v>82</v>
      </c>
      <c r="B42" s="18">
        <v>34.955525110761698</v>
      </c>
      <c r="C42" s="18">
        <v>72.904442808657294</v>
      </c>
      <c r="D42" s="18">
        <v>11.083753955246801</v>
      </c>
      <c r="E42" s="1">
        <f t="shared" si="2"/>
        <v>-0.1934480000000009</v>
      </c>
      <c r="F42" s="3" t="str">
        <f t="shared" si="30"/>
        <v xml:space="preserve">('SW29', </v>
      </c>
      <c r="G42" s="4" t="str">
        <f t="shared" si="31"/>
        <v xml:space="preserve">34.956, </v>
      </c>
      <c r="H42" s="4" t="str">
        <f t="shared" si="17"/>
        <v>72.904,</v>
      </c>
      <c r="I42" s="5" t="str">
        <f t="shared" si="18"/>
        <v>11.08),</v>
      </c>
      <c r="K42" s="17">
        <f t="shared" si="6"/>
        <v>36.303943906767678</v>
      </c>
      <c r="L42" s="17">
        <f t="shared" si="7"/>
        <v>64.182529787388518</v>
      </c>
      <c r="M42"/>
      <c r="N42" s="3" t="str">
        <f t="shared" si="19"/>
        <v xml:space="preserve">('DSW29',  </v>
      </c>
      <c r="O42" s="4" t="str">
        <f t="shared" si="20"/>
        <v xml:space="preserve">36.304, </v>
      </c>
      <c r="P42" s="4" t="str">
        <f t="shared" si="21"/>
        <v>64.183,</v>
      </c>
      <c r="Q42" s="5" t="str">
        <f t="shared" si="11"/>
        <v>11.08),</v>
      </c>
      <c r="R42"/>
      <c r="S42" s="1">
        <f t="shared" si="22"/>
        <v>35.916743691898986</v>
      </c>
      <c r="T42" s="1">
        <f t="shared" si="23"/>
        <v>77.811178876480426</v>
      </c>
      <c r="U42" s="3" t="str">
        <f t="shared" si="24"/>
        <v xml:space="preserve">('LEDSW29', </v>
      </c>
      <c r="V42" s="4" t="str">
        <f t="shared" si="25"/>
        <v xml:space="preserve">35.917, </v>
      </c>
      <c r="W42" s="4" t="str">
        <f t="shared" si="26"/>
        <v>77.811,</v>
      </c>
      <c r="X42" s="5" t="str">
        <f t="shared" si="27"/>
        <v>11.08),</v>
      </c>
    </row>
    <row r="43" spans="1:29" s="8" customFormat="1" x14ac:dyDescent="0.4">
      <c r="A43" s="20" t="s">
        <v>83</v>
      </c>
      <c r="B43" s="18">
        <v>40.041053803475201</v>
      </c>
      <c r="C43" s="18">
        <v>94.398792395367707</v>
      </c>
      <c r="D43" s="18">
        <v>15.115199593346199</v>
      </c>
      <c r="E43" s="1">
        <f t="shared" si="2"/>
        <v>-0.26380999999999916</v>
      </c>
      <c r="F43" s="3" t="str">
        <f t="shared" si="30"/>
        <v xml:space="preserve">('SW30', </v>
      </c>
      <c r="G43" s="4" t="str">
        <f t="shared" si="31"/>
        <v xml:space="preserve">40.041, </v>
      </c>
      <c r="H43" s="4" t="str">
        <f t="shared" si="17"/>
        <v>94.399,</v>
      </c>
      <c r="I43" s="5" t="str">
        <f t="shared" si="18"/>
        <v>15.12),</v>
      </c>
      <c r="K43" s="17">
        <f t="shared" si="6"/>
        <v>40.772951101917343</v>
      </c>
      <c r="L43" s="17">
        <f t="shared" si="7"/>
        <v>85.603661563792031</v>
      </c>
      <c r="M43"/>
      <c r="N43" s="3" t="str">
        <f t="shared" si="19"/>
        <v xml:space="preserve">('DSW30',  </v>
      </c>
      <c r="O43" s="4" t="str">
        <f t="shared" si="20"/>
        <v xml:space="preserve">40.773, </v>
      </c>
      <c r="P43" s="4" t="str">
        <f t="shared" si="21"/>
        <v>85.604,</v>
      </c>
      <c r="Q43" s="5" t="str">
        <f t="shared" si="11"/>
        <v>15.12),</v>
      </c>
      <c r="R43"/>
      <c r="S43" s="1">
        <f t="shared" si="22"/>
        <v>41.344856917973679</v>
      </c>
      <c r="T43" s="1">
        <f t="shared" si="23"/>
        <v>99.225809842883734</v>
      </c>
      <c r="U43" s="3" t="str">
        <f t="shared" si="24"/>
        <v xml:space="preserve">('LEDSW30', </v>
      </c>
      <c r="V43" s="4" t="str">
        <f t="shared" si="25"/>
        <v xml:space="preserve">41.345, </v>
      </c>
      <c r="W43" s="4" t="str">
        <f t="shared" si="26"/>
        <v>99.226,</v>
      </c>
      <c r="X43" s="5" t="str">
        <f t="shared" si="27"/>
        <v>15.12),</v>
      </c>
    </row>
    <row r="44" spans="1:29" s="8" customFormat="1" x14ac:dyDescent="0.4">
      <c r="A44" s="20" t="s">
        <v>84</v>
      </c>
      <c r="B44" s="18">
        <v>50.117260858904601</v>
      </c>
      <c r="C44" s="18">
        <v>21.3764728115239</v>
      </c>
      <c r="D44" s="18">
        <v>-2.0531942588512999</v>
      </c>
      <c r="E44" s="1">
        <f t="shared" si="2"/>
        <v>3.5834999999999909E-2</v>
      </c>
      <c r="F44" s="3" t="str">
        <f t="shared" si="30"/>
        <v xml:space="preserve">('SW31', </v>
      </c>
      <c r="G44" s="4" t="str">
        <f t="shared" si="31"/>
        <v xml:space="preserve">50.117, </v>
      </c>
      <c r="H44" s="4" t="str">
        <f t="shared" si="17"/>
        <v>21.376,</v>
      </c>
      <c r="I44" s="5" t="str">
        <f t="shared" si="18"/>
        <v>-2.05),</v>
      </c>
      <c r="K44" s="17">
        <f t="shared" si="6"/>
        <v>53.412701690849488</v>
      </c>
      <c r="L44" s="17">
        <f t="shared" si="7"/>
        <v>13.189283445010481</v>
      </c>
      <c r="M44"/>
      <c r="N44" s="3" t="str">
        <f t="shared" si="19"/>
        <v xml:space="preserve">('DSW31',  </v>
      </c>
      <c r="O44" s="4" t="str">
        <f t="shared" si="20"/>
        <v xml:space="preserve">53.413, </v>
      </c>
      <c r="P44" s="4" t="str">
        <f t="shared" si="21"/>
        <v>13.189,</v>
      </c>
      <c r="Q44" s="5" t="str">
        <f t="shared" si="11"/>
        <v>-2.05),</v>
      </c>
      <c r="R44"/>
      <c r="S44" s="1">
        <f t="shared" si="22"/>
        <v>49.938124204288968</v>
      </c>
      <c r="T44" s="1">
        <f t="shared" si="23"/>
        <v>26.373262786995465</v>
      </c>
      <c r="U44" s="3" t="str">
        <f t="shared" si="24"/>
        <v xml:space="preserve">('LEDSW31', </v>
      </c>
      <c r="V44" s="4" t="str">
        <f t="shared" si="25"/>
        <v xml:space="preserve">49.938, </v>
      </c>
      <c r="W44" s="4" t="str">
        <f t="shared" si="26"/>
        <v>26.373,</v>
      </c>
      <c r="X44" s="5" t="str">
        <f t="shared" si="27"/>
        <v>-2.05),</v>
      </c>
    </row>
    <row r="45" spans="1:29" s="8" customFormat="1" x14ac:dyDescent="0.4">
      <c r="A45" s="20" t="s">
        <v>85</v>
      </c>
      <c r="B45" s="18">
        <v>50.3866641832686</v>
      </c>
      <c r="C45" s="18">
        <v>41.351039078589899</v>
      </c>
      <c r="D45" s="18">
        <v>3.6220099976990099</v>
      </c>
      <c r="E45" s="1">
        <f t="shared" si="2"/>
        <v>-6.3215999999999967E-2</v>
      </c>
      <c r="F45" s="3" t="str">
        <f t="shared" si="30"/>
        <v xml:space="preserve">('SW32', </v>
      </c>
      <c r="G45" s="4" t="str">
        <f t="shared" si="31"/>
        <v xml:space="preserve">50.387, </v>
      </c>
      <c r="H45" s="4" t="str">
        <f t="shared" si="17"/>
        <v>41.351,</v>
      </c>
      <c r="I45" s="5" t="str">
        <f t="shared" si="18"/>
        <v>3.62),</v>
      </c>
      <c r="K45" s="17">
        <f t="shared" si="6"/>
        <v>52.856328383835127</v>
      </c>
      <c r="L45" s="17">
        <f t="shared" si="7"/>
        <v>32.878096334983042</v>
      </c>
      <c r="M45"/>
      <c r="N45" s="3" t="str">
        <f t="shared" si="19"/>
        <v xml:space="preserve">('DSW32',  </v>
      </c>
      <c r="O45" s="4" t="str">
        <f t="shared" si="20"/>
        <v xml:space="preserve">52.856, </v>
      </c>
      <c r="P45" s="4" t="str">
        <f t="shared" si="21"/>
        <v>32.878,</v>
      </c>
      <c r="Q45" s="5" t="str">
        <f t="shared" si="11"/>
        <v>3.62),</v>
      </c>
      <c r="R45"/>
      <c r="S45" s="1">
        <f t="shared" si="22"/>
        <v>50.702533702213159</v>
      </c>
      <c r="T45" s="1">
        <f t="shared" si="23"/>
        <v>46.341051748614063</v>
      </c>
      <c r="U45" s="3" t="str">
        <f t="shared" si="24"/>
        <v xml:space="preserve">('LEDSW32', </v>
      </c>
      <c r="V45" s="4" t="str">
        <f t="shared" si="25"/>
        <v xml:space="preserve">50.703, </v>
      </c>
      <c r="W45" s="4" t="str">
        <f t="shared" si="26"/>
        <v>46.341,</v>
      </c>
      <c r="X45" s="5" t="str">
        <f t="shared" si="27"/>
        <v>3.62),</v>
      </c>
    </row>
    <row r="46" spans="1:29" s="8" customFormat="1" x14ac:dyDescent="0.4">
      <c r="A46" s="20" t="s">
        <v>86</v>
      </c>
      <c r="B46" s="18">
        <v>52.481831043278</v>
      </c>
      <c r="C46" s="18">
        <v>61.082928073268498</v>
      </c>
      <c r="D46" s="18">
        <v>8.5069908632048996</v>
      </c>
      <c r="E46" s="1">
        <f t="shared" si="2"/>
        <v>-0.14847500000000002</v>
      </c>
      <c r="F46" s="3" t="str">
        <f t="shared" si="30"/>
        <v xml:space="preserve">('SW33', </v>
      </c>
      <c r="G46" s="4" t="str">
        <f t="shared" si="31"/>
        <v xml:space="preserve">52.482, </v>
      </c>
      <c r="H46" s="4" t="str">
        <f t="shared" si="17"/>
        <v>61.083,</v>
      </c>
      <c r="I46" s="5" t="str">
        <f t="shared" si="18"/>
        <v>8.51),</v>
      </c>
      <c r="K46" s="17">
        <f t="shared" si="6"/>
        <v>54.221004814827353</v>
      </c>
      <c r="L46" s="17">
        <f t="shared" si="7"/>
        <v>52.430455906751298</v>
      </c>
      <c r="M46"/>
      <c r="N46" s="3" t="str">
        <f t="shared" si="19"/>
        <v xml:space="preserve">('DSW33',  </v>
      </c>
      <c r="O46" s="4" t="str">
        <f t="shared" si="20"/>
        <v xml:space="preserve">54.221, </v>
      </c>
      <c r="P46" s="4" t="str">
        <f t="shared" si="21"/>
        <v>52.43,</v>
      </c>
      <c r="Q46" s="5" t="str">
        <f t="shared" si="11"/>
        <v>8.51),</v>
      </c>
      <c r="R46"/>
      <c r="S46" s="1">
        <f t="shared" si="22"/>
        <v>53.221481460256555</v>
      </c>
      <c r="T46" s="1">
        <f t="shared" si="23"/>
        <v>66.027917179491425</v>
      </c>
      <c r="U46" s="3" t="str">
        <f t="shared" si="24"/>
        <v xml:space="preserve">('LEDSW33', </v>
      </c>
      <c r="V46" s="4" t="str">
        <f t="shared" si="25"/>
        <v xml:space="preserve">53.221, </v>
      </c>
      <c r="W46" s="4" t="str">
        <f t="shared" si="26"/>
        <v>66.028,</v>
      </c>
      <c r="X46" s="5" t="str">
        <f t="shared" si="27"/>
        <v>8.51),</v>
      </c>
    </row>
    <row r="47" spans="1:29" s="8" customFormat="1" x14ac:dyDescent="0.4">
      <c r="A47" s="20" t="s">
        <v>87</v>
      </c>
      <c r="B47" s="18">
        <v>56.372521715277799</v>
      </c>
      <c r="C47" s="18">
        <v>80.640039919907593</v>
      </c>
      <c r="D47" s="18">
        <v>13.995525470101599</v>
      </c>
      <c r="E47" s="1">
        <f t="shared" si="2"/>
        <v>-0.24426800000000012</v>
      </c>
      <c r="F47" s="3" t="str">
        <f t="shared" si="30"/>
        <v xml:space="preserve">('SW34', </v>
      </c>
      <c r="G47" s="4" t="str">
        <f t="shared" si="31"/>
        <v xml:space="preserve">56.373, </v>
      </c>
      <c r="H47" s="4" t="str">
        <f t="shared" si="17"/>
        <v>80.64,</v>
      </c>
      <c r="I47" s="5" t="str">
        <f t="shared" si="18"/>
        <v>14),</v>
      </c>
      <c r="K47" s="17">
        <f t="shared" si="6"/>
        <v>57.276142773528292</v>
      </c>
      <c r="L47" s="17">
        <f t="shared" si="7"/>
        <v>71.860890246785132</v>
      </c>
      <c r="M47"/>
      <c r="N47" s="3" t="str">
        <f t="shared" si="19"/>
        <v xml:space="preserve">('DSW34',  </v>
      </c>
      <c r="O47" s="4" t="str">
        <f t="shared" si="20"/>
        <v xml:space="preserve">57.276, </v>
      </c>
      <c r="P47" s="4" t="str">
        <f t="shared" si="21"/>
        <v>71.861,</v>
      </c>
      <c r="Q47" s="5" t="str">
        <f t="shared" si="11"/>
        <v>14),</v>
      </c>
      <c r="R47"/>
      <c r="S47" s="1">
        <f t="shared" si="22"/>
        <v>57.581752312009613</v>
      </c>
      <c r="T47" s="1">
        <f t="shared" si="23"/>
        <v>85.491613001283113</v>
      </c>
      <c r="U47" s="3" t="str">
        <f t="shared" si="24"/>
        <v xml:space="preserve">('LEDSW34', </v>
      </c>
      <c r="V47" s="4" t="str">
        <f t="shared" si="25"/>
        <v xml:space="preserve">57.582, </v>
      </c>
      <c r="W47" s="4" t="str">
        <f t="shared" si="26"/>
        <v>85.492,</v>
      </c>
      <c r="X47" s="5" t="str">
        <f t="shared" si="27"/>
        <v>14),</v>
      </c>
    </row>
    <row r="48" spans="1:29" s="8" customFormat="1" x14ac:dyDescent="0.4">
      <c r="A48" s="20" t="s">
        <v>88</v>
      </c>
      <c r="B48" s="18">
        <v>69.381112904519796</v>
      </c>
      <c r="C48" s="18">
        <v>15.870012095355399</v>
      </c>
      <c r="D48" s="18">
        <v>-1.9780221961301401</v>
      </c>
      <c r="E48" s="1">
        <f t="shared" si="2"/>
        <v>3.4522999999999984E-2</v>
      </c>
      <c r="F48" s="3" t="str">
        <f t="shared" si="30"/>
        <v xml:space="preserve">('SW35', </v>
      </c>
      <c r="G48" s="4" t="str">
        <f t="shared" si="31"/>
        <v xml:space="preserve">69.381, </v>
      </c>
      <c r="H48" s="4" t="str">
        <f t="shared" si="17"/>
        <v>15.87,</v>
      </c>
      <c r="I48" s="5" t="str">
        <f t="shared" si="18"/>
        <v>-1.98),</v>
      </c>
      <c r="K48" s="17">
        <f t="shared" si="6"/>
        <v>72.665809310804235</v>
      </c>
      <c r="L48" s="17">
        <f t="shared" si="7"/>
        <v>7.6785061581945104</v>
      </c>
      <c r="M48"/>
      <c r="N48" s="3" t="str">
        <f t="shared" si="19"/>
        <v xml:space="preserve">('DSW35',  </v>
      </c>
      <c r="O48" s="4" t="str">
        <f t="shared" si="20"/>
        <v xml:space="preserve">72.666, </v>
      </c>
      <c r="P48" s="4" t="str">
        <f t="shared" si="21"/>
        <v>7.679,</v>
      </c>
      <c r="Q48" s="5" t="str">
        <f t="shared" si="11"/>
        <v>-1.98),</v>
      </c>
      <c r="R48"/>
      <c r="S48" s="1">
        <f t="shared" si="22"/>
        <v>69.208532190649066</v>
      </c>
      <c r="T48" s="1">
        <f t="shared" si="23"/>
        <v>20.867032797453788</v>
      </c>
      <c r="U48" s="3" t="str">
        <f t="shared" si="24"/>
        <v xml:space="preserve">('LEDSW35', </v>
      </c>
      <c r="V48" s="4" t="str">
        <f t="shared" si="25"/>
        <v xml:space="preserve">69.209, </v>
      </c>
      <c r="W48" s="4" t="str">
        <f t="shared" si="26"/>
        <v>20.867,</v>
      </c>
      <c r="X48" s="5" t="str">
        <f t="shared" si="27"/>
        <v>-1.98),</v>
      </c>
    </row>
    <row r="49" spans="1:24" s="8" customFormat="1" x14ac:dyDescent="0.4">
      <c r="A49" s="20" t="s">
        <v>89</v>
      </c>
      <c r="B49" s="18">
        <v>69.388060169579404</v>
      </c>
      <c r="C49" s="18">
        <v>35.573534616324601</v>
      </c>
      <c r="D49" s="18">
        <v>2.0220253547961899</v>
      </c>
      <c r="E49" s="1">
        <f t="shared" si="2"/>
        <v>-3.5291000000000031E-2</v>
      </c>
      <c r="F49" s="3" t="str">
        <f t="shared" si="30"/>
        <v xml:space="preserve">('SW36', </v>
      </c>
      <c r="G49" s="4" t="str">
        <f t="shared" si="31"/>
        <v xml:space="preserve">69.388, </v>
      </c>
      <c r="H49" s="4" t="str">
        <f t="shared" si="17"/>
        <v>35.574,</v>
      </c>
      <c r="I49" s="5" t="str">
        <f t="shared" si="18"/>
        <v>2.02),</v>
      </c>
      <c r="K49" s="17">
        <f t="shared" si="6"/>
        <v>72.093337679780248</v>
      </c>
      <c r="L49" s="17">
        <f t="shared" si="7"/>
        <v>27.172851692133165</v>
      </c>
      <c r="M49"/>
      <c r="N49" s="3" t="str">
        <f t="shared" si="19"/>
        <v xml:space="preserve">('DSW36',  </v>
      </c>
      <c r="O49" s="4" t="str">
        <f t="shared" si="20"/>
        <v xml:space="preserve">72.093, </v>
      </c>
      <c r="P49" s="4" t="str">
        <f t="shared" si="21"/>
        <v>27.173,</v>
      </c>
      <c r="Q49" s="5" t="str">
        <f t="shared" si="11"/>
        <v>2.02),</v>
      </c>
      <c r="R49"/>
      <c r="S49" s="1">
        <f t="shared" si="22"/>
        <v>69.564478544075953</v>
      </c>
      <c r="T49" s="1">
        <f t="shared" si="23"/>
        <v>40.570421302766469</v>
      </c>
      <c r="U49" s="3" t="str">
        <f t="shared" si="24"/>
        <v xml:space="preserve">('LEDSW36', </v>
      </c>
      <c r="V49" s="4" t="str">
        <f t="shared" si="25"/>
        <v xml:space="preserve">69.564, </v>
      </c>
      <c r="W49" s="4" t="str">
        <f t="shared" si="26"/>
        <v>40.57,</v>
      </c>
      <c r="X49" s="5" t="str">
        <f t="shared" si="27"/>
        <v>2.02),</v>
      </c>
    </row>
    <row r="50" spans="1:24" s="8" customFormat="1" x14ac:dyDescent="0.4">
      <c r="A50" s="20" t="s">
        <v>90</v>
      </c>
      <c r="B50" s="18">
        <v>71.064632658753695</v>
      </c>
      <c r="C50" s="18">
        <v>55.4596144974903</v>
      </c>
      <c r="D50" s="18">
        <v>7.6171301115872199</v>
      </c>
      <c r="E50" s="1">
        <f t="shared" si="2"/>
        <v>-0.13294400000000006</v>
      </c>
      <c r="F50" s="3" t="str">
        <f t="shared" si="30"/>
        <v xml:space="preserve">('SW37', </v>
      </c>
      <c r="G50" s="4" t="str">
        <f t="shared" si="31"/>
        <v xml:space="preserve">71.065, </v>
      </c>
      <c r="H50" s="4" t="str">
        <f t="shared" si="17"/>
        <v>55.46,</v>
      </c>
      <c r="I50" s="5" t="str">
        <f t="shared" si="18"/>
        <v>7.62),</v>
      </c>
      <c r="K50" s="17">
        <f t="shared" si="6"/>
        <v>72.937972822638642</v>
      </c>
      <c r="L50" s="17">
        <f t="shared" si="7"/>
        <v>46.835195871845116</v>
      </c>
      <c r="M50"/>
      <c r="N50" s="3" t="str">
        <f t="shared" si="19"/>
        <v xml:space="preserve">('DSW37',  </v>
      </c>
      <c r="O50" s="4" t="str">
        <f t="shared" si="20"/>
        <v xml:space="preserve">72.938, </v>
      </c>
      <c r="P50" s="4" t="str">
        <f t="shared" si="21"/>
        <v>46.835,</v>
      </c>
      <c r="Q50" s="5" t="str">
        <f t="shared" si="11"/>
        <v>7.62),</v>
      </c>
      <c r="R50"/>
      <c r="S50" s="1">
        <f t="shared" si="22"/>
        <v>71.727396332953873</v>
      </c>
      <c r="T50" s="1">
        <f t="shared" si="23"/>
        <v>60.415494269252392</v>
      </c>
      <c r="U50" s="3" t="str">
        <f t="shared" si="24"/>
        <v xml:space="preserve">('LEDSW37', </v>
      </c>
      <c r="V50" s="4" t="str">
        <f t="shared" si="25"/>
        <v xml:space="preserve">71.727, </v>
      </c>
      <c r="W50" s="4" t="str">
        <f t="shared" si="26"/>
        <v>60.415,</v>
      </c>
      <c r="X50" s="5" t="str">
        <f t="shared" si="27"/>
        <v>7.62),</v>
      </c>
    </row>
    <row r="51" spans="1:24" s="8" customFormat="1" x14ac:dyDescent="0.4">
      <c r="A51" s="20" t="s">
        <v>91</v>
      </c>
      <c r="B51" s="18">
        <v>74.722944941222593</v>
      </c>
      <c r="C51" s="18">
        <v>75.120066013612202</v>
      </c>
      <c r="D51" s="18">
        <v>13.470868017100299</v>
      </c>
      <c r="E51" s="1">
        <f t="shared" si="2"/>
        <v>-0.23511100000000001</v>
      </c>
      <c r="F51" s="3" t="str">
        <f t="shared" si="30"/>
        <v xml:space="preserve">('SW38', </v>
      </c>
      <c r="G51" s="4" t="str">
        <f t="shared" si="31"/>
        <v xml:space="preserve">74.723, </v>
      </c>
      <c r="H51" s="4" t="str">
        <f t="shared" si="17"/>
        <v>75.12,</v>
      </c>
      <c r="I51" s="5" t="str">
        <f t="shared" si="18"/>
        <v>13.47),</v>
      </c>
      <c r="K51" s="17">
        <f t="shared" si="6"/>
        <v>75.70691766522485</v>
      </c>
      <c r="L51" s="17">
        <f t="shared" si="7"/>
        <v>66.349558749011166</v>
      </c>
      <c r="M51"/>
      <c r="N51" s="3" t="str">
        <f t="shared" si="19"/>
        <v xml:space="preserve">('DSW38',  </v>
      </c>
      <c r="O51" s="4" t="str">
        <f t="shared" si="20"/>
        <v xml:space="preserve">75.707, </v>
      </c>
      <c r="P51" s="4" t="str">
        <f t="shared" si="21"/>
        <v>66.35,</v>
      </c>
      <c r="Q51" s="5" t="str">
        <f t="shared" si="11"/>
        <v>13.47),</v>
      </c>
      <c r="R51"/>
      <c r="S51" s="1">
        <f t="shared" si="22"/>
        <v>75.887699607070857</v>
      </c>
      <c r="T51" s="1">
        <f t="shared" si="23"/>
        <v>79.982508462462846</v>
      </c>
      <c r="U51" s="3" t="str">
        <f t="shared" si="24"/>
        <v xml:space="preserve">('LEDSW38', </v>
      </c>
      <c r="V51" s="4" t="str">
        <f t="shared" si="25"/>
        <v xml:space="preserve">75.888, </v>
      </c>
      <c r="W51" s="4" t="str">
        <f t="shared" si="26"/>
        <v>79.983,</v>
      </c>
      <c r="X51" s="5" t="str">
        <f t="shared" si="27"/>
        <v>13.47),</v>
      </c>
    </row>
    <row r="52" spans="1:24" s="8" customFormat="1" x14ac:dyDescent="0.4">
      <c r="A52" s="20" t="s">
        <v>92</v>
      </c>
      <c r="B52" s="18">
        <v>88.483143302524695</v>
      </c>
      <c r="C52" s="18">
        <v>22.671071917920699</v>
      </c>
      <c r="D52" s="18">
        <v>-1.0577373855910099</v>
      </c>
      <c r="E52" s="1">
        <f t="shared" si="2"/>
        <v>1.846099999999995E-2</v>
      </c>
      <c r="F52" s="3" t="str">
        <f t="shared" si="30"/>
        <v xml:space="preserve">('SW39', </v>
      </c>
      <c r="G52" s="4" t="str">
        <f t="shared" si="31"/>
        <v xml:space="preserve">88.483, </v>
      </c>
      <c r="H52" s="4" t="str">
        <f t="shared" si="17"/>
        <v>22.671,</v>
      </c>
      <c r="I52" s="5" t="str">
        <f t="shared" si="18"/>
        <v>-1.06),</v>
      </c>
      <c r="K52" s="17">
        <f t="shared" si="6"/>
        <v>91.635849700938707</v>
      </c>
      <c r="L52" s="17">
        <f t="shared" si="7"/>
        <v>14.427866087335163</v>
      </c>
      <c r="M52"/>
      <c r="N52" s="3" t="str">
        <f t="shared" si="19"/>
        <v xml:space="preserve">('DSW39',  </v>
      </c>
      <c r="O52" s="4" t="str">
        <f t="shared" si="20"/>
        <v xml:space="preserve">91.636, </v>
      </c>
      <c r="P52" s="4" t="str">
        <f t="shared" si="21"/>
        <v>14.428,</v>
      </c>
      <c r="Q52" s="5" t="str">
        <f t="shared" si="11"/>
        <v>-1.06),</v>
      </c>
      <c r="R52"/>
      <c r="S52" s="1">
        <f t="shared" si="22"/>
        <v>88.390843545490441</v>
      </c>
      <c r="T52" s="1">
        <f t="shared" si="23"/>
        <v>27.670219920815935</v>
      </c>
      <c r="U52" s="3" t="str">
        <f t="shared" si="24"/>
        <v xml:space="preserve">('LEDSW39', </v>
      </c>
      <c r="V52" s="4" t="str">
        <f t="shared" si="25"/>
        <v xml:space="preserve">88.391, </v>
      </c>
      <c r="W52" s="4" t="str">
        <f t="shared" si="26"/>
        <v>27.67,</v>
      </c>
      <c r="X52" s="5" t="str">
        <f t="shared" si="27"/>
        <v>-1.06),</v>
      </c>
    </row>
    <row r="53" spans="1:24" s="8" customFormat="1" x14ac:dyDescent="0.4">
      <c r="A53" s="20" t="s">
        <v>93</v>
      </c>
      <c r="B53" s="18">
        <v>89.098588332649996</v>
      </c>
      <c r="C53" s="18">
        <v>42.625498269424803</v>
      </c>
      <c r="D53" s="18">
        <v>4.5848655724163603</v>
      </c>
      <c r="E53" s="1">
        <f t="shared" si="2"/>
        <v>-8.0020999999999995E-2</v>
      </c>
      <c r="F53" s="3" t="str">
        <f t="shared" si="30"/>
        <v xml:space="preserve">('SW40', </v>
      </c>
      <c r="G53" s="4" t="str">
        <f t="shared" si="31"/>
        <v xml:space="preserve">89.099, </v>
      </c>
      <c r="H53" s="4" t="str">
        <f t="shared" si="17"/>
        <v>42.625,</v>
      </c>
      <c r="I53" s="5" t="str">
        <f t="shared" si="18"/>
        <v>4.58),</v>
      </c>
      <c r="K53" s="17">
        <f t="shared" si="6"/>
        <v>91.425522713937482</v>
      </c>
      <c r="L53" s="17">
        <f t="shared" si="7"/>
        <v>34.112251157706368</v>
      </c>
      <c r="M53"/>
      <c r="N53" s="3" t="str">
        <f t="shared" si="19"/>
        <v xml:space="preserve">('DSW40',  </v>
      </c>
      <c r="O53" s="4" t="str">
        <f t="shared" si="20"/>
        <v xml:space="preserve">91.426, </v>
      </c>
      <c r="P53" s="4" t="str">
        <f t="shared" si="21"/>
        <v>34.112,</v>
      </c>
      <c r="Q53" s="5" t="str">
        <f t="shared" si="11"/>
        <v>4.58),</v>
      </c>
      <c r="R53"/>
      <c r="S53" s="1">
        <f t="shared" si="22"/>
        <v>89.498266466586912</v>
      </c>
      <c r="T53" s="1">
        <f t="shared" si="23"/>
        <v>47.609498408796057</v>
      </c>
      <c r="U53" s="3" t="str">
        <f t="shared" si="24"/>
        <v xml:space="preserve">('LEDSW40', </v>
      </c>
      <c r="V53" s="4" t="str">
        <f t="shared" si="25"/>
        <v xml:space="preserve">89.498, </v>
      </c>
      <c r="W53" s="4" t="str">
        <f t="shared" si="26"/>
        <v>47.609,</v>
      </c>
      <c r="X53" s="5" t="str">
        <f t="shared" si="27"/>
        <v>4.58),</v>
      </c>
    </row>
    <row r="54" spans="1:24" s="8" customFormat="1" x14ac:dyDescent="0.4">
      <c r="A54" s="20" t="s">
        <v>94</v>
      </c>
      <c r="B54" s="10">
        <v>91.758976744351699</v>
      </c>
      <c r="C54" s="10">
        <v>62.481277001493197</v>
      </c>
      <c r="D54" s="10">
        <v>10.661827834912399</v>
      </c>
      <c r="E54" s="1">
        <f t="shared" si="2"/>
        <v>-0.18608399999999981</v>
      </c>
      <c r="F54" s="3" t="str">
        <f t="shared" si="30"/>
        <v xml:space="preserve">('SW41', </v>
      </c>
      <c r="G54" s="4" t="str">
        <f t="shared" si="31"/>
        <v xml:space="preserve">91.759, </v>
      </c>
      <c r="H54" s="4" t="str">
        <f t="shared" ref="H54:H59" si="32" xml:space="preserve"> ROUND(C54,3) &amp; ","</f>
        <v>62.481,</v>
      </c>
      <c r="I54" s="5" t="str">
        <f t="shared" ref="I54:I59" si="33" xml:space="preserve"> ROUND(D54,2) &amp; "),"</f>
        <v>10.66),</v>
      </c>
      <c r="K54" s="17">
        <f t="shared" ref="K54:K56" si="34">B54+D_OFFSET_x*COS(E54)-D_OFFSET_Y *SIN(E54)</f>
        <v>93.171586566151973</v>
      </c>
      <c r="L54" s="17">
        <f t="shared" ref="L54:L56" si="35">C54+D_OFFSET_x*SIN(E54)+D_OFFSET_Y*COS(E54)</f>
        <v>53.769530133536499</v>
      </c>
      <c r="M54"/>
      <c r="N54" s="3" t="str">
        <f t="shared" ref="N54:N56" si="36">"('D" &amp; A54 &amp;"',  "</f>
        <v xml:space="preserve">('DSW41',  </v>
      </c>
      <c r="O54" s="4" t="str">
        <f t="shared" ref="O54:O56" si="37">ROUND(K54,3)&amp;", "</f>
        <v xml:space="preserve">93.172, </v>
      </c>
      <c r="P54" s="4" t="str">
        <f t="shared" ref="P54:P56" si="38">ROUND(L54,3) &amp; ","</f>
        <v>53.77,</v>
      </c>
      <c r="Q54" s="5" t="str">
        <f t="shared" ref="Q54:Q56" si="39" xml:space="preserve"> ROUND(D54+D_ROT,2) &amp; "),"</f>
        <v>10.66),</v>
      </c>
    </row>
    <row r="55" spans="1:24" s="8" customFormat="1" x14ac:dyDescent="0.4">
      <c r="A55" s="20" t="s">
        <v>95</v>
      </c>
      <c r="B55" s="10">
        <v>107.68026068948301</v>
      </c>
      <c r="C55" s="10">
        <v>26.958739518959501</v>
      </c>
      <c r="D55" s="10">
        <v>0.28527568619563998</v>
      </c>
      <c r="E55" s="1">
        <f t="shared" si="2"/>
        <v>-4.9790000000000537E-3</v>
      </c>
      <c r="F55" s="3" t="str">
        <f t="shared" si="30"/>
        <v xml:space="preserve">('SW42', </v>
      </c>
      <c r="G55" s="4" t="str">
        <f t="shared" si="31"/>
        <v xml:space="preserve">107.68, </v>
      </c>
      <c r="H55" s="4" t="str">
        <f t="shared" si="32"/>
        <v>26.959,</v>
      </c>
      <c r="I55" s="5" t="str">
        <f t="shared" si="33"/>
        <v>0.29),</v>
      </c>
      <c r="K55" s="17">
        <f t="shared" si="34"/>
        <v>110.63889797464518</v>
      </c>
      <c r="L55" s="17">
        <f t="shared" si="35"/>
        <v>18.643905460792841</v>
      </c>
      <c r="M55"/>
      <c r="N55" s="3" t="str">
        <f t="shared" si="36"/>
        <v xml:space="preserve">('DSW42',  </v>
      </c>
      <c r="O55" s="4" t="str">
        <f t="shared" si="37"/>
        <v xml:space="preserve">110.639, </v>
      </c>
      <c r="P55" s="4" t="str">
        <f t="shared" si="38"/>
        <v>18.644,</v>
      </c>
      <c r="Q55" s="5" t="str">
        <f t="shared" si="39"/>
        <v>0.29),</v>
      </c>
    </row>
    <row r="56" spans="1:24" s="8" customFormat="1" x14ac:dyDescent="0.4">
      <c r="A56" s="20" t="s">
        <v>96</v>
      </c>
      <c r="B56" s="10">
        <v>108.88081962395199</v>
      </c>
      <c r="C56" s="10">
        <v>46.978942702138902</v>
      </c>
      <c r="D56" s="10">
        <v>6.5464438798262501</v>
      </c>
      <c r="E56" s="1">
        <f t="shared" si="2"/>
        <v>-0.11425700000000005</v>
      </c>
      <c r="F56" s="3" t="str">
        <f t="shared" si="30"/>
        <v xml:space="preserve">('SW43', </v>
      </c>
      <c r="G56" s="4" t="str">
        <f t="shared" si="31"/>
        <v xml:space="preserve">108.881, </v>
      </c>
      <c r="H56" s="4" t="str">
        <f t="shared" si="32"/>
        <v>46.979,</v>
      </c>
      <c r="I56" s="5" t="str">
        <f t="shared" si="33"/>
        <v>6.55),</v>
      </c>
      <c r="K56" s="17">
        <f t="shared" si="34"/>
        <v>110.91498783958504</v>
      </c>
      <c r="L56" s="17">
        <f t="shared" si="35"/>
        <v>38.391034943522243</v>
      </c>
      <c r="M56"/>
      <c r="N56" s="3" t="str">
        <f t="shared" si="36"/>
        <v xml:space="preserve">('DSW43',  </v>
      </c>
      <c r="O56" s="4" t="str">
        <f t="shared" si="37"/>
        <v xml:space="preserve">110.915, </v>
      </c>
      <c r="P56" s="4" t="str">
        <f t="shared" si="38"/>
        <v>38.391,</v>
      </c>
      <c r="Q56" s="5" t="str">
        <f t="shared" si="39"/>
        <v>6.55),</v>
      </c>
    </row>
    <row r="57" spans="1:24" x14ac:dyDescent="0.4">
      <c r="A57" s="19" t="s">
        <v>97</v>
      </c>
      <c r="B57" s="2">
        <v>111.928472664206</v>
      </c>
      <c r="C57" s="2">
        <v>66.493327619757594</v>
      </c>
      <c r="D57" s="2">
        <v>10.8499871748334</v>
      </c>
      <c r="E57" s="1">
        <f t="shared" si="2"/>
        <v>-0.18936800000000045</v>
      </c>
      <c r="F57" s="3" t="str">
        <f t="shared" si="30"/>
        <v xml:space="preserve">('SW44', </v>
      </c>
      <c r="G57" s="4" t="str">
        <f t="shared" si="31"/>
        <v xml:space="preserve">111.928, </v>
      </c>
      <c r="H57" s="4" t="str">
        <f t="shared" ref="H57" si="40" xml:space="preserve"> ROUND(C57,3) &amp; ","</f>
        <v>66.493,</v>
      </c>
      <c r="I57" s="5" t="str">
        <f t="shared" ref="I57" si="41" xml:space="preserve"> ROUND(D57,2) &amp; "),"</f>
        <v>10.85),</v>
      </c>
      <c r="K57" s="17">
        <f t="shared" ref="K57" si="42">B57+D_OFFSET_x*COS(E57)-D_OFFSET_Y *SIN(E57)</f>
        <v>113.31246554346694</v>
      </c>
      <c r="L57" s="17">
        <f t="shared" ref="L57" si="43">C57+D_OFFSET_x*SIN(E57)+D_OFFSET_Y*COS(E57)</f>
        <v>57.776988726038788</v>
      </c>
      <c r="N57" s="3" t="str">
        <f t="shared" ref="N57" si="44">"('D" &amp; A57 &amp;"',  "</f>
        <v xml:space="preserve">('DSW44',  </v>
      </c>
      <c r="O57" s="4" t="str">
        <f t="shared" ref="O57" si="45">ROUND(K57,3)&amp;", "</f>
        <v xml:space="preserve">113.312, </v>
      </c>
      <c r="P57" s="4" t="str">
        <f t="shared" ref="P57" si="46">ROUND(L57,3) &amp; ","</f>
        <v>57.777,</v>
      </c>
      <c r="Q57" s="5" t="str">
        <f t="shared" ref="Q57" si="47" xml:space="preserve"> ROUND(D57+D_ROT,2) &amp; "),"</f>
        <v>10.85),</v>
      </c>
    </row>
    <row r="58" spans="1:24" s="8" customFormat="1" x14ac:dyDescent="0.4">
      <c r="A58" s="10" t="s">
        <v>98</v>
      </c>
      <c r="B58" s="10">
        <v>126.863587044391</v>
      </c>
      <c r="C58" s="10">
        <v>28.321055812943101</v>
      </c>
      <c r="D58" s="10">
        <v>1.1219659544251801</v>
      </c>
      <c r="E58" s="1">
        <f t="shared" si="2"/>
        <v>-1.9582000000000037E-2</v>
      </c>
      <c r="F58" s="3" t="str">
        <f>"('"&amp;A58&amp;"', "</f>
        <v xml:space="preserve">('SW45', </v>
      </c>
      <c r="G58" s="4" t="str">
        <f t="shared" si="31"/>
        <v xml:space="preserve">126.864, </v>
      </c>
      <c r="H58" s="4" t="str">
        <f t="shared" si="32"/>
        <v>28.321,</v>
      </c>
      <c r="I58" s="5" t="str">
        <f t="shared" si="33"/>
        <v>1.12),</v>
      </c>
      <c r="K58" s="17"/>
      <c r="L58" s="17"/>
      <c r="M58" s="17"/>
      <c r="N58" s="17"/>
      <c r="O58" s="17"/>
      <c r="P58" s="17"/>
      <c r="Q58" s="17"/>
      <c r="R58" s="17"/>
    </row>
    <row r="59" spans="1:24" s="8" customFormat="1" x14ac:dyDescent="0.4">
      <c r="A59" s="10" t="s">
        <v>100</v>
      </c>
      <c r="B59" s="10">
        <v>128.38660877622601</v>
      </c>
      <c r="C59" s="10">
        <v>48.354458452476997</v>
      </c>
      <c r="D59" s="10">
        <v>7.5718091499923696</v>
      </c>
      <c r="E59" s="1">
        <f t="shared" si="2"/>
        <v>-0.13215300000000002</v>
      </c>
      <c r="F59" s="3" t="str">
        <f>"('"&amp;A59&amp;"', "</f>
        <v xml:space="preserve">('SW46', </v>
      </c>
      <c r="G59" s="4" t="str">
        <f t="shared" si="31"/>
        <v xml:space="preserve">128.387, </v>
      </c>
      <c r="H59" s="4" t="str">
        <f t="shared" si="32"/>
        <v>48.354,</v>
      </c>
      <c r="I59" s="5" t="str">
        <f t="shared" si="33"/>
        <v>7.57),</v>
      </c>
      <c r="J59" s="13"/>
      <c r="K59" s="13"/>
      <c r="L59" s="17"/>
      <c r="M59" s="17"/>
      <c r="N59" s="17"/>
      <c r="O59" s="17"/>
      <c r="P59" s="17"/>
      <c r="Q59" s="17"/>
      <c r="R59" s="17"/>
    </row>
    <row r="60" spans="1:24" s="8" customFormat="1" x14ac:dyDescent="0.4">
      <c r="A60" s="10" t="s">
        <v>99</v>
      </c>
      <c r="B60" s="10">
        <v>132.23476560295001</v>
      </c>
      <c r="C60" s="10">
        <v>68.137946345771994</v>
      </c>
      <c r="D60" s="10">
        <v>14.3928717010248</v>
      </c>
      <c r="E60" s="1">
        <f t="shared" si="2"/>
        <v>-0.25120299999999968</v>
      </c>
      <c r="F60" s="3" t="str">
        <f>"('"&amp;A60&amp;"', "</f>
        <v xml:space="preserve">('SW47', </v>
      </c>
      <c r="G60" s="4" t="str">
        <f t="shared" si="31"/>
        <v xml:space="preserve">132.235, </v>
      </c>
      <c r="H60" s="4" t="str">
        <f t="shared" ref="H60" si="48" xml:space="preserve"> ROUND(C60,3) &amp; ","</f>
        <v>68.138,</v>
      </c>
      <c r="I60" s="5" t="str">
        <f t="shared" ref="I60" si="49" xml:space="preserve"> ROUND(D60,2) &amp; "),"</f>
        <v>14.39),</v>
      </c>
      <c r="K60" s="14"/>
      <c r="L60" s="12"/>
    </row>
    <row r="61" spans="1:24" x14ac:dyDescent="0.4">
      <c r="A61" s="2" t="s">
        <v>101</v>
      </c>
      <c r="B61" s="2">
        <v>154.69897449264499</v>
      </c>
      <c r="C61" s="2">
        <v>60.409858823786301</v>
      </c>
      <c r="D61" s="2">
        <v>7.9999805102936303</v>
      </c>
      <c r="E61" s="1">
        <f t="shared" si="2"/>
        <v>-0.13962599999999997</v>
      </c>
      <c r="F61" s="3" t="str">
        <f t="shared" ref="F61:F62" si="50">"('"&amp;A61&amp;"', "</f>
        <v xml:space="preserve">('SW48', </v>
      </c>
      <c r="G61" s="4" t="str">
        <f t="shared" si="31"/>
        <v xml:space="preserve">154.699, </v>
      </c>
      <c r="H61" s="4" t="str">
        <f t="shared" ref="H61:H62" si="51" xml:space="preserve"> ROUND(C61,3) &amp; ","</f>
        <v>60.41,</v>
      </c>
      <c r="I61" s="5" t="str">
        <f t="shared" ref="I61:I62" si="52" xml:space="preserve"> ROUND(D61,2) &amp; "),"</f>
        <v>8),</v>
      </c>
    </row>
    <row r="62" spans="1:24" x14ac:dyDescent="0.4">
      <c r="A62" s="2" t="s">
        <v>68</v>
      </c>
      <c r="B62" s="2">
        <v>-121.465714963368</v>
      </c>
      <c r="C62" s="2">
        <v>14.069532448897601</v>
      </c>
      <c r="D62" s="2">
        <v>7.9999805102936303</v>
      </c>
      <c r="E62" s="1">
        <f t="shared" si="2"/>
        <v>-0.13962599999999997</v>
      </c>
      <c r="F62" s="3" t="str">
        <f t="shared" si="50"/>
        <v xml:space="preserve">('LED_0', </v>
      </c>
      <c r="G62" s="4" t="str">
        <f t="shared" si="31"/>
        <v xml:space="preserve">-121.466, </v>
      </c>
      <c r="H62" s="4" t="str">
        <f t="shared" si="51"/>
        <v>14.07,</v>
      </c>
      <c r="I62" s="5" t="str">
        <f t="shared" si="52"/>
        <v>8),</v>
      </c>
    </row>
    <row r="63" spans="1:24" x14ac:dyDescent="0.4">
      <c r="A63" s="2" t="s">
        <v>69</v>
      </c>
      <c r="B63" s="2">
        <v>-56.372592618643601</v>
      </c>
      <c r="C63" s="2">
        <v>6.1078224733835196</v>
      </c>
      <c r="D63" s="2">
        <v>7.9999805102936303</v>
      </c>
      <c r="E63" s="1">
        <f t="shared" ref="E63:E67" si="53">RADIANS(-D63)</f>
        <v>-0.13962599999999997</v>
      </c>
      <c r="F63" s="3" t="str">
        <f t="shared" ref="F63:F67" si="54">"('"&amp;A63&amp;"', "</f>
        <v xml:space="preserve">('LED_1', </v>
      </c>
      <c r="G63" s="4" t="str">
        <f t="shared" si="31"/>
        <v xml:space="preserve">-56.373, </v>
      </c>
      <c r="H63" s="4" t="str">
        <f t="shared" ref="H63:H67" si="55" xml:space="preserve"> ROUND(C63,3) &amp; ","</f>
        <v>6.108,</v>
      </c>
      <c r="I63" s="5" t="str">
        <f t="shared" ref="I63:I67" si="56" xml:space="preserve"> ROUND(D63,2) &amp; "),"</f>
        <v>8),</v>
      </c>
    </row>
    <row r="64" spans="1:24" x14ac:dyDescent="0.4">
      <c r="A64" s="2" t="s">
        <v>70</v>
      </c>
      <c r="B64" s="2">
        <v>-6.3219039781213402</v>
      </c>
      <c r="C64" s="2">
        <v>39.397418765068998</v>
      </c>
      <c r="D64" s="2">
        <v>90.000038571811203</v>
      </c>
      <c r="E64" s="1">
        <f t="shared" si="53"/>
        <v>-1.5707970000000004</v>
      </c>
      <c r="F64" s="3" t="str">
        <f t="shared" si="54"/>
        <v xml:space="preserve">('LED_2', </v>
      </c>
      <c r="G64" s="4" t="str">
        <f t="shared" si="31"/>
        <v xml:space="preserve">-6.322, </v>
      </c>
      <c r="H64" s="4" t="str">
        <f t="shared" si="55"/>
        <v>39.397,</v>
      </c>
      <c r="I64" s="5" t="str">
        <f t="shared" si="56"/>
        <v>90),</v>
      </c>
    </row>
    <row r="65" spans="1:9" x14ac:dyDescent="0.4">
      <c r="A65" s="2" t="s">
        <v>71</v>
      </c>
      <c r="B65" s="2">
        <v>-11.189252302773999</v>
      </c>
      <c r="C65" s="2">
        <v>90.339210409251095</v>
      </c>
      <c r="D65" s="2">
        <v>74.884896274244397</v>
      </c>
      <c r="E65" s="1">
        <f t="shared" si="53"/>
        <v>-1.3069879999999994</v>
      </c>
      <c r="F65" s="3" t="str">
        <f t="shared" si="54"/>
        <v xml:space="preserve">('LED_3', </v>
      </c>
      <c r="G65" s="4" t="str">
        <f t="shared" si="31"/>
        <v xml:space="preserve">-11.189, </v>
      </c>
      <c r="H65" s="4" t="str">
        <f t="shared" si="55"/>
        <v>90.339,</v>
      </c>
      <c r="I65" s="5" t="str">
        <f t="shared" si="56"/>
        <v>74.88),</v>
      </c>
    </row>
    <row r="66" spans="1:9" x14ac:dyDescent="0.4">
      <c r="A66" s="2" t="s">
        <v>72</v>
      </c>
      <c r="B66" s="2">
        <v>-55.074621197610199</v>
      </c>
      <c r="C66" s="2">
        <v>97.177340362432503</v>
      </c>
      <c r="D66" s="2">
        <v>346.50000812681299</v>
      </c>
      <c r="E66" s="1">
        <f t="shared" si="53"/>
        <v>-6.0475659999999962</v>
      </c>
      <c r="F66" s="3" t="str">
        <f t="shared" si="54"/>
        <v xml:space="preserve">('LED_4', </v>
      </c>
      <c r="G66" s="4" t="str">
        <f t="shared" si="31"/>
        <v xml:space="preserve">-55.075, </v>
      </c>
      <c r="H66" s="4" t="str">
        <f t="shared" si="55"/>
        <v>97.177,</v>
      </c>
      <c r="I66" s="5" t="str">
        <f t="shared" si="56"/>
        <v>346.5),</v>
      </c>
    </row>
    <row r="67" spans="1:9" x14ac:dyDescent="0.4">
      <c r="A67" s="2" t="s">
        <v>73</v>
      </c>
      <c r="B67" s="2">
        <v>-103.38039217105499</v>
      </c>
      <c r="C67" s="2">
        <v>85.574792338418504</v>
      </c>
      <c r="D67" s="2">
        <v>346.50000812681299</v>
      </c>
      <c r="E67" s="1">
        <f t="shared" si="53"/>
        <v>-6.0475659999999962</v>
      </c>
      <c r="F67" s="3" t="str">
        <f t="shared" si="54"/>
        <v xml:space="preserve">('LED_5', </v>
      </c>
      <c r="G67" s="4" t="str">
        <f t="shared" si="31"/>
        <v xml:space="preserve">-103.38, </v>
      </c>
      <c r="H67" s="4" t="str">
        <f t="shared" si="55"/>
        <v>85.575,</v>
      </c>
      <c r="I67" s="5" t="str">
        <f t="shared" si="56"/>
        <v>346.5),</v>
      </c>
    </row>
    <row r="68" spans="1:9" x14ac:dyDescent="0.4">
      <c r="A68" s="2" t="s">
        <v>74</v>
      </c>
      <c r="B68" s="2">
        <v>-154.56331139517499</v>
      </c>
      <c r="C68" s="2">
        <v>73.367891069915203</v>
      </c>
      <c r="D68" s="2">
        <v>346.50000812681299</v>
      </c>
      <c r="E68" s="1">
        <f>RADIANS(-D68)</f>
        <v>-6.0475659999999962</v>
      </c>
      <c r="F68" s="3" t="str">
        <f>"('"&amp;A68&amp;"', "</f>
        <v xml:space="preserve">('LED_6', </v>
      </c>
      <c r="G68" s="4" t="str">
        <f t="shared" si="31"/>
        <v xml:space="preserve">-154.563, </v>
      </c>
      <c r="H68" s="4" t="str">
        <f xml:space="preserve"> ROUND(C68,3) &amp; ","</f>
        <v>73.368,</v>
      </c>
      <c r="I68" s="5" t="str">
        <f xml:space="preserve"> ROUND(D68,2) &amp; "),"</f>
        <v>346.5),</v>
      </c>
    </row>
    <row r="69" spans="1:9" x14ac:dyDescent="0.4">
      <c r="A69" s="2" t="s">
        <v>75</v>
      </c>
      <c r="B69" s="2">
        <v>-164.13076897131799</v>
      </c>
      <c r="C69" s="2">
        <v>51.164586164694398</v>
      </c>
      <c r="D69" s="2">
        <v>262.000020613581</v>
      </c>
      <c r="E69" s="1">
        <f t="shared" ref="E69:E129" si="57">RADIANS(-D69)</f>
        <v>-4.5727630000000028</v>
      </c>
      <c r="F69" s="3" t="str">
        <f t="shared" ref="F69:F125" si="58">"('"&amp;A69&amp;"', "</f>
        <v xml:space="preserve">('LED_7', </v>
      </c>
      <c r="G69" s="4" t="str">
        <f t="shared" ref="G69:G125" si="59">ROUND(B69+X_OFFSET,3)&amp;", "</f>
        <v xml:space="preserve">-164.131, </v>
      </c>
      <c r="H69" s="4" t="str">
        <f t="shared" ref="H69:H125" si="60" xml:space="preserve"> ROUND(C69,3) &amp; ","</f>
        <v>51.165,</v>
      </c>
      <c r="I69" s="5" t="str">
        <f t="shared" ref="I69:I125" si="61" xml:space="preserve"> ROUND(D69,2) &amp; "),"</f>
        <v>262),</v>
      </c>
    </row>
    <row r="70" spans="1:9" x14ac:dyDescent="0.4">
      <c r="A70" s="2" t="s">
        <v>102</v>
      </c>
      <c r="B70" s="2">
        <v>121.46564406000201</v>
      </c>
      <c r="C70" s="2">
        <v>14.1899707615799</v>
      </c>
      <c r="D70" s="2">
        <v>-7.9999805102936303</v>
      </c>
      <c r="E70" s="1">
        <f t="shared" si="57"/>
        <v>0.13962599999999997</v>
      </c>
      <c r="F70" s="3" t="str">
        <f t="shared" si="58"/>
        <v xml:space="preserve">('LED_8', </v>
      </c>
      <c r="G70" s="4" t="str">
        <f t="shared" si="59"/>
        <v xml:space="preserve">121.466, </v>
      </c>
      <c r="H70" s="4" t="str">
        <f t="shared" si="60"/>
        <v>14.19,</v>
      </c>
      <c r="I70" s="5" t="str">
        <f t="shared" si="61"/>
        <v>-8),</v>
      </c>
    </row>
    <row r="71" spans="1:9" x14ac:dyDescent="0.4">
      <c r="A71" s="2" t="s">
        <v>103</v>
      </c>
      <c r="B71" s="2">
        <v>56.3725217152775</v>
      </c>
      <c r="C71" s="2">
        <v>6.2296430289564499</v>
      </c>
      <c r="D71" s="2">
        <v>-7.9999805102936303</v>
      </c>
      <c r="E71" s="1">
        <f t="shared" si="57"/>
        <v>0.13962599999999997</v>
      </c>
      <c r="F71" s="3" t="str">
        <f t="shared" si="58"/>
        <v xml:space="preserve">('LED_9', </v>
      </c>
      <c r="G71" s="4" t="str">
        <f t="shared" si="59"/>
        <v xml:space="preserve">56.373, </v>
      </c>
      <c r="H71" s="4" t="str">
        <f t="shared" si="60"/>
        <v>6.23,</v>
      </c>
      <c r="I71" s="5" t="str">
        <f t="shared" si="61"/>
        <v>-8),</v>
      </c>
    </row>
    <row r="72" spans="1:9" x14ac:dyDescent="0.4">
      <c r="A72" t="s">
        <v>104</v>
      </c>
      <c r="B72" s="1">
        <v>6.3218330747552898</v>
      </c>
      <c r="C72" s="1">
        <v>39.397418937998196</v>
      </c>
      <c r="D72" s="1">
        <v>-90.000095867590701</v>
      </c>
      <c r="E72" s="1">
        <f t="shared" si="57"/>
        <v>1.5707980000000004</v>
      </c>
      <c r="F72" s="3" t="str">
        <f t="shared" si="58"/>
        <v xml:space="preserve">('LED_10', </v>
      </c>
      <c r="G72" s="4" t="str">
        <f t="shared" si="59"/>
        <v xml:space="preserve">6.322, </v>
      </c>
      <c r="H72" s="4" t="str">
        <f t="shared" si="60"/>
        <v>39.397,</v>
      </c>
      <c r="I72" s="5" t="str">
        <f t="shared" si="61"/>
        <v>-90),</v>
      </c>
    </row>
    <row r="73" spans="1:9" x14ac:dyDescent="0.4">
      <c r="A73" t="s">
        <v>105</v>
      </c>
      <c r="B73" s="1">
        <v>11.1891813994082</v>
      </c>
      <c r="C73" s="1">
        <v>90.443334229788107</v>
      </c>
      <c r="D73" s="1">
        <v>-74.884896274244397</v>
      </c>
      <c r="E73" s="1">
        <f t="shared" si="57"/>
        <v>1.3069879999999994</v>
      </c>
      <c r="F73" s="3" t="str">
        <f t="shared" si="58"/>
        <v xml:space="preserve">('LED_11', </v>
      </c>
      <c r="G73" s="4" t="str">
        <f t="shared" si="59"/>
        <v xml:space="preserve">11.189, </v>
      </c>
      <c r="H73" s="4" t="str">
        <f t="shared" si="60"/>
        <v>90.443,</v>
      </c>
      <c r="I73" s="5" t="str">
        <f t="shared" si="61"/>
        <v>-74.88),</v>
      </c>
    </row>
    <row r="74" spans="1:9" x14ac:dyDescent="0.4">
      <c r="A74" t="s">
        <v>106</v>
      </c>
      <c r="B74" s="1">
        <v>55.2443726227581</v>
      </c>
      <c r="C74" s="1">
        <v>97.177340362432503</v>
      </c>
      <c r="D74" s="1">
        <v>13.499974273092899</v>
      </c>
      <c r="E74" s="1">
        <f t="shared" si="57"/>
        <v>-0.23561899999999922</v>
      </c>
      <c r="F74" s="3" t="str">
        <f t="shared" si="58"/>
        <v xml:space="preserve">('LED_12', </v>
      </c>
      <c r="G74" s="4" t="str">
        <f t="shared" si="59"/>
        <v xml:space="preserve">55.244, </v>
      </c>
      <c r="H74" s="4" t="str">
        <f t="shared" si="60"/>
        <v>97.177,</v>
      </c>
      <c r="I74" s="5" t="str">
        <f t="shared" si="61"/>
        <v>13.5),</v>
      </c>
    </row>
    <row r="75" spans="1:9" x14ac:dyDescent="0.4">
      <c r="A75" t="s">
        <v>107</v>
      </c>
      <c r="B75" s="1">
        <v>103.594782809492</v>
      </c>
      <c r="C75" s="1">
        <v>85.574792338418106</v>
      </c>
      <c r="D75" s="1">
        <v>13.499974273092899</v>
      </c>
      <c r="E75" s="1">
        <f t="shared" si="57"/>
        <v>-0.23561899999999922</v>
      </c>
      <c r="F75" s="3" t="str">
        <f t="shared" si="58"/>
        <v xml:space="preserve">('LED_13', </v>
      </c>
      <c r="G75" s="4" t="str">
        <f t="shared" si="59"/>
        <v xml:space="preserve">103.595, </v>
      </c>
      <c r="H75" s="4" t="str">
        <f t="shared" si="60"/>
        <v>85.575,</v>
      </c>
      <c r="I75" s="5" t="str">
        <f t="shared" si="61"/>
        <v>13.5),</v>
      </c>
    </row>
    <row r="76" spans="1:9" x14ac:dyDescent="0.4">
      <c r="A76" t="s">
        <v>109</v>
      </c>
      <c r="B76" s="1">
        <v>163.70981307705301</v>
      </c>
      <c r="C76" s="1">
        <v>50.296686668938897</v>
      </c>
      <c r="D76" s="1">
        <v>97.999961786325301</v>
      </c>
      <c r="E76" s="1">
        <f t="shared" si="57"/>
        <v>-1.7104220000000001</v>
      </c>
      <c r="F76" s="3" t="str">
        <f t="shared" si="58"/>
        <v xml:space="preserve">('LED_15', </v>
      </c>
      <c r="G76" s="4" t="str">
        <f t="shared" si="59"/>
        <v xml:space="preserve">163.71, </v>
      </c>
      <c r="H76" s="4" t="str">
        <f t="shared" si="60"/>
        <v>50.297,</v>
      </c>
      <c r="I76" s="5" t="str">
        <f t="shared" si="61"/>
        <v>98),</v>
      </c>
    </row>
    <row r="77" spans="1:9" x14ac:dyDescent="0.4">
      <c r="A77" t="s">
        <v>108</v>
      </c>
      <c r="B77" s="1">
        <v>154.56299999999999</v>
      </c>
      <c r="C77" s="1">
        <v>73.367891069914904</v>
      </c>
      <c r="D77" s="1">
        <v>13.499974273092899</v>
      </c>
      <c r="E77" s="1">
        <f t="shared" si="57"/>
        <v>-0.23561899999999922</v>
      </c>
      <c r="F77" s="3" t="str">
        <f t="shared" si="58"/>
        <v xml:space="preserve">('LED_14', </v>
      </c>
      <c r="G77" s="4" t="str">
        <f t="shared" si="59"/>
        <v xml:space="preserve">154.563, </v>
      </c>
      <c r="H77" s="4" t="str">
        <f t="shared" si="60"/>
        <v>73.368,</v>
      </c>
      <c r="I77" s="5" t="str">
        <f t="shared" si="61"/>
        <v>13.5),</v>
      </c>
    </row>
    <row r="78" spans="1:9" x14ac:dyDescent="0.4">
      <c r="A78" t="s">
        <v>18</v>
      </c>
      <c r="B78" s="1">
        <v>-105.74415552433101</v>
      </c>
      <c r="C78" s="1">
        <v>76.772044487995402</v>
      </c>
      <c r="D78" s="1">
        <v>166.49998827896999</v>
      </c>
      <c r="E78" s="1">
        <f t="shared" si="57"/>
        <v>-2.9059729999999933</v>
      </c>
      <c r="F78" s="3" t="str">
        <f t="shared" si="58"/>
        <v xml:space="preserve">('D1', </v>
      </c>
      <c r="G78" s="4" t="str">
        <f t="shared" si="59"/>
        <v xml:space="preserve">-105.744, </v>
      </c>
      <c r="H78" s="4" t="str">
        <f t="shared" si="60"/>
        <v>76.772,</v>
      </c>
      <c r="I78" s="5" t="str">
        <f t="shared" si="61"/>
        <v>166.5),</v>
      </c>
    </row>
    <row r="79" spans="1:9" x14ac:dyDescent="0.4">
      <c r="A79" t="s">
        <v>31</v>
      </c>
      <c r="B79" s="1">
        <v>-106.327770961459</v>
      </c>
      <c r="C79" s="1">
        <v>79.202977111791</v>
      </c>
      <c r="D79" s="1">
        <v>166.49998827896999</v>
      </c>
      <c r="E79" s="1">
        <f t="shared" si="57"/>
        <v>-2.9059729999999933</v>
      </c>
      <c r="F79" s="3" t="str">
        <f t="shared" si="58"/>
        <v xml:space="preserve">('D2', </v>
      </c>
      <c r="G79" s="4" t="str">
        <f t="shared" si="59"/>
        <v xml:space="preserve">-106.328, </v>
      </c>
      <c r="H79" s="4" t="str">
        <f t="shared" si="60"/>
        <v>79.203,</v>
      </c>
      <c r="I79" s="5" t="str">
        <f t="shared" si="61"/>
        <v>166.5),</v>
      </c>
    </row>
    <row r="80" spans="1:9" x14ac:dyDescent="0.4">
      <c r="A80" t="s">
        <v>17</v>
      </c>
      <c r="B80" s="1">
        <v>-106.911385614523</v>
      </c>
      <c r="C80" s="1">
        <v>81.633907179863002</v>
      </c>
      <c r="D80" s="1">
        <v>166.49998827896999</v>
      </c>
      <c r="E80" s="1">
        <f t="shared" si="57"/>
        <v>-2.9059729999999933</v>
      </c>
      <c r="F80" s="3" t="str">
        <f t="shared" si="58"/>
        <v xml:space="preserve">('D3', </v>
      </c>
      <c r="G80" s="4" t="str">
        <f t="shared" si="59"/>
        <v xml:space="preserve">-106.911, </v>
      </c>
      <c r="H80" s="4" t="str">
        <f t="shared" si="60"/>
        <v>81.634,</v>
      </c>
      <c r="I80" s="5" t="str">
        <f t="shared" si="61"/>
        <v>166.5),</v>
      </c>
    </row>
    <row r="81" spans="1:9" x14ac:dyDescent="0.4">
      <c r="A81" t="s">
        <v>40</v>
      </c>
      <c r="B81" s="1">
        <v>-112.65912560966601</v>
      </c>
      <c r="C81" s="1">
        <v>82.7764856930349</v>
      </c>
      <c r="D81" s="1">
        <v>166.49998827896999</v>
      </c>
      <c r="E81" s="1">
        <f t="shared" si="57"/>
        <v>-2.9059729999999933</v>
      </c>
      <c r="F81" s="3" t="str">
        <f t="shared" si="58"/>
        <v xml:space="preserve">('D4', </v>
      </c>
      <c r="G81" s="4" t="str">
        <f t="shared" si="59"/>
        <v xml:space="preserve">-112.659, </v>
      </c>
      <c r="H81" s="4" t="str">
        <f t="shared" si="60"/>
        <v>82.776,</v>
      </c>
      <c r="I81" s="5" t="str">
        <f t="shared" si="61"/>
        <v>166.5),</v>
      </c>
    </row>
    <row r="82" spans="1:9" x14ac:dyDescent="0.4">
      <c r="A82" t="s">
        <v>32</v>
      </c>
      <c r="B82" s="1">
        <v>-98.509320829555605</v>
      </c>
      <c r="C82" s="1">
        <v>78.508449471917302</v>
      </c>
      <c r="D82" s="1">
        <v>166.49998827896999</v>
      </c>
      <c r="E82" s="1">
        <f t="shared" si="57"/>
        <v>-2.9059729999999933</v>
      </c>
      <c r="F82" s="3" t="str">
        <f t="shared" si="58"/>
        <v xml:space="preserve">('D5', </v>
      </c>
      <c r="G82" s="4" t="str">
        <f t="shared" si="59"/>
        <v xml:space="preserve">-98.509, </v>
      </c>
      <c r="H82" s="4" t="str">
        <f t="shared" si="60"/>
        <v>78.508,</v>
      </c>
      <c r="I82" s="5" t="str">
        <f t="shared" si="61"/>
        <v>166.5),</v>
      </c>
    </row>
    <row r="83" spans="1:9" x14ac:dyDescent="0.4">
      <c r="A83" t="s">
        <v>25</v>
      </c>
      <c r="B83" s="1">
        <v>-99.092935465067399</v>
      </c>
      <c r="C83" s="1">
        <v>80.939379526654406</v>
      </c>
      <c r="D83" s="1">
        <v>166.49998827896999</v>
      </c>
      <c r="E83" s="1">
        <f t="shared" si="57"/>
        <v>-2.9059729999999933</v>
      </c>
      <c r="F83" s="3" t="str">
        <f t="shared" si="58"/>
        <v xml:space="preserve">('D6', </v>
      </c>
      <c r="G83" s="4" t="str">
        <f t="shared" si="59"/>
        <v xml:space="preserve">-99.093, </v>
      </c>
      <c r="H83" s="4" t="str">
        <f t="shared" si="60"/>
        <v>80.939,</v>
      </c>
      <c r="I83" s="5" t="str">
        <f t="shared" si="61"/>
        <v>166.5),</v>
      </c>
    </row>
    <row r="84" spans="1:9" x14ac:dyDescent="0.4">
      <c r="A84" t="s">
        <v>33</v>
      </c>
      <c r="B84" s="1">
        <v>-91.3311166412836</v>
      </c>
      <c r="C84" s="1">
        <v>80.231783807126604</v>
      </c>
      <c r="D84" s="1">
        <v>166.49998827896999</v>
      </c>
      <c r="E84" s="1">
        <f t="shared" si="57"/>
        <v>-2.9059729999999933</v>
      </c>
      <c r="F84" s="3" t="str">
        <f t="shared" si="58"/>
        <v xml:space="preserve">('D8', </v>
      </c>
      <c r="G84" s="4" t="str">
        <f t="shared" si="59"/>
        <v xml:space="preserve">-91.331, </v>
      </c>
      <c r="H84" s="4" t="str">
        <f t="shared" si="60"/>
        <v>80.232,</v>
      </c>
      <c r="I84" s="5" t="str">
        <f t="shared" si="61"/>
        <v>166.5),</v>
      </c>
    </row>
    <row r="85" spans="1:9" x14ac:dyDescent="0.4">
      <c r="A85" t="s">
        <v>37</v>
      </c>
      <c r="B85" s="1">
        <v>-99.676550324649597</v>
      </c>
      <c r="C85" s="1">
        <v>83.370311266932205</v>
      </c>
      <c r="D85" s="1">
        <v>166.49998827896999</v>
      </c>
      <c r="E85" s="1">
        <f t="shared" si="57"/>
        <v>-2.9059729999999933</v>
      </c>
      <c r="F85" s="3" t="str">
        <f t="shared" si="58"/>
        <v xml:space="preserve">('D7', </v>
      </c>
      <c r="G85" s="4" t="str">
        <f t="shared" si="59"/>
        <v xml:space="preserve">-99.677, </v>
      </c>
      <c r="H85" s="4" t="str">
        <f t="shared" si="60"/>
        <v>83.37,</v>
      </c>
      <c r="I85" s="5" t="str">
        <f t="shared" si="61"/>
        <v>166.5),</v>
      </c>
    </row>
    <row r="86" spans="1:9" x14ac:dyDescent="0.4">
      <c r="A86" t="s">
        <v>26</v>
      </c>
      <c r="B86" s="1">
        <v>-91.914731317928002</v>
      </c>
      <c r="C86" s="1">
        <v>82.662713903582201</v>
      </c>
      <c r="D86" s="1">
        <v>166.49998827896999</v>
      </c>
      <c r="E86" s="1">
        <f t="shared" si="57"/>
        <v>-2.9059729999999933</v>
      </c>
      <c r="F86" s="3" t="str">
        <f t="shared" si="58"/>
        <v xml:space="preserve">('D9', </v>
      </c>
      <c r="G86" s="4" t="str">
        <f t="shared" si="59"/>
        <v xml:space="preserve">-91.915, </v>
      </c>
      <c r="H86" s="4" t="str">
        <f t="shared" si="60"/>
        <v>82.663,</v>
      </c>
      <c r="I86" s="5" t="str">
        <f t="shared" si="61"/>
        <v>166.5),</v>
      </c>
    </row>
    <row r="87" spans="1:9" x14ac:dyDescent="0.4">
      <c r="A87" t="s">
        <v>38</v>
      </c>
      <c r="B87" s="1">
        <v>-92.498346161680203</v>
      </c>
      <c r="C87" s="1">
        <v>85.0936456382193</v>
      </c>
      <c r="D87" s="1">
        <v>166.49998827896999</v>
      </c>
      <c r="E87" s="1">
        <f t="shared" si="57"/>
        <v>-2.9059729999999933</v>
      </c>
      <c r="F87" s="3" t="str">
        <f t="shared" si="58"/>
        <v xml:space="preserve">('D10', </v>
      </c>
      <c r="G87" s="4" t="str">
        <f t="shared" si="59"/>
        <v xml:space="preserve">-92.498, </v>
      </c>
      <c r="H87" s="4" t="str">
        <f t="shared" si="60"/>
        <v>85.094,</v>
      </c>
      <c r="I87" s="5" t="str">
        <f t="shared" si="61"/>
        <v>166.5),</v>
      </c>
    </row>
    <row r="88" spans="1:9" x14ac:dyDescent="0.4">
      <c r="A88" t="s">
        <v>34</v>
      </c>
      <c r="B88" s="1">
        <v>-84.273256117337795</v>
      </c>
      <c r="C88" s="1">
        <v>81.8300741783858</v>
      </c>
      <c r="D88" s="1">
        <v>526.50002797465595</v>
      </c>
      <c r="E88" s="1">
        <f t="shared" si="57"/>
        <v>-9.1891589999999983</v>
      </c>
      <c r="F88" s="3" t="str">
        <f t="shared" si="58"/>
        <v xml:space="preserve">('D11', </v>
      </c>
      <c r="G88" s="4" t="str">
        <f t="shared" si="59"/>
        <v xml:space="preserve">-84.273, </v>
      </c>
      <c r="H88" s="4" t="str">
        <f t="shared" si="60"/>
        <v>81.83,</v>
      </c>
      <c r="I88" s="5" t="str">
        <f t="shared" si="61"/>
        <v>526.5),</v>
      </c>
    </row>
    <row r="89" spans="1:9" x14ac:dyDescent="0.4">
      <c r="A89" t="s">
        <v>27</v>
      </c>
      <c r="B89" s="1">
        <v>-84.736527126359505</v>
      </c>
      <c r="C89" s="1">
        <v>84.386048258337198</v>
      </c>
      <c r="D89" s="1">
        <v>166.49998827896999</v>
      </c>
      <c r="E89" s="1">
        <f t="shared" si="57"/>
        <v>-2.9059729999999933</v>
      </c>
      <c r="F89" s="3" t="str">
        <f t="shared" si="58"/>
        <v xml:space="preserve">('D12', </v>
      </c>
      <c r="G89" s="4" t="str">
        <f t="shared" si="59"/>
        <v xml:space="preserve">-84.737, </v>
      </c>
      <c r="H89" s="4" t="str">
        <f t="shared" si="60"/>
        <v>84.386,</v>
      </c>
      <c r="I89" s="5" t="str">
        <f t="shared" si="61"/>
        <v>166.5),</v>
      </c>
    </row>
    <row r="90" spans="1:9" x14ac:dyDescent="0.4">
      <c r="A90" t="s">
        <v>20</v>
      </c>
      <c r="B90" s="1">
        <v>-85.320141802968095</v>
      </c>
      <c r="C90" s="1">
        <v>86.8169783365814</v>
      </c>
      <c r="D90" s="1">
        <v>166.49998827896999</v>
      </c>
      <c r="E90" s="1">
        <f t="shared" si="57"/>
        <v>-2.9059729999999933</v>
      </c>
      <c r="F90" s="3" t="str">
        <f t="shared" si="58"/>
        <v xml:space="preserve">('D13', </v>
      </c>
      <c r="G90" s="4" t="str">
        <f t="shared" si="59"/>
        <v xml:space="preserve">-85.32, </v>
      </c>
      <c r="H90" s="4" t="str">
        <f t="shared" si="60"/>
        <v>86.817,</v>
      </c>
      <c r="I90" s="5" t="str">
        <f t="shared" si="61"/>
        <v>166.5),</v>
      </c>
    </row>
    <row r="91" spans="1:9" x14ac:dyDescent="0.4">
      <c r="A91" t="s">
        <v>39</v>
      </c>
      <c r="B91" s="1">
        <v>-85.903756721009003</v>
      </c>
      <c r="C91" s="1">
        <v>89.247910117658407</v>
      </c>
      <c r="D91" s="1">
        <v>166.49998827896999</v>
      </c>
      <c r="E91" s="1">
        <f t="shared" si="57"/>
        <v>-2.9059729999999933</v>
      </c>
      <c r="F91" s="3" t="str">
        <f t="shared" si="58"/>
        <v xml:space="preserve">('D14', </v>
      </c>
      <c r="G91" s="4" t="str">
        <f t="shared" si="59"/>
        <v xml:space="preserve">-85.904, </v>
      </c>
      <c r="H91" s="4" t="str">
        <f t="shared" si="60"/>
        <v>89.248,</v>
      </c>
      <c r="I91" s="5" t="str">
        <f t="shared" si="61"/>
        <v>166.5),</v>
      </c>
    </row>
    <row r="92" spans="1:9" x14ac:dyDescent="0.4">
      <c r="A92" t="s">
        <v>28</v>
      </c>
      <c r="B92" s="1">
        <v>-77.558322896508699</v>
      </c>
      <c r="C92" s="1">
        <v>86.109382587289701</v>
      </c>
      <c r="D92" s="1">
        <v>166.49998827896999</v>
      </c>
      <c r="E92" s="1">
        <f t="shared" si="57"/>
        <v>-2.9059729999999933</v>
      </c>
      <c r="F92" s="3" t="str">
        <f t="shared" si="58"/>
        <v xml:space="preserve">('D16', </v>
      </c>
      <c r="G92" s="4" t="str">
        <f t="shared" si="59"/>
        <v xml:space="preserve">-77.558, </v>
      </c>
      <c r="H92" s="4" t="str">
        <f t="shared" si="60"/>
        <v>86.109,</v>
      </c>
      <c r="I92" s="5" t="str">
        <f t="shared" si="61"/>
        <v>166.5),</v>
      </c>
    </row>
    <row r="93" spans="1:9" x14ac:dyDescent="0.4">
      <c r="A93" t="s">
        <v>35</v>
      </c>
      <c r="B93" s="1">
        <v>-76.974708261049898</v>
      </c>
      <c r="C93" s="1">
        <v>83.678452532988601</v>
      </c>
      <c r="D93" s="1">
        <v>166.49998827896999</v>
      </c>
      <c r="E93" s="1">
        <f t="shared" si="57"/>
        <v>-2.9059729999999933</v>
      </c>
      <c r="F93" s="3" t="str">
        <f t="shared" si="58"/>
        <v xml:space="preserve">('D15', </v>
      </c>
      <c r="G93" s="4" t="str">
        <f t="shared" si="59"/>
        <v xml:space="preserve">-76.975, </v>
      </c>
      <c r="H93" s="4" t="str">
        <f t="shared" si="60"/>
        <v>83.678,</v>
      </c>
      <c r="I93" s="5" t="str">
        <f t="shared" si="61"/>
        <v>166.5),</v>
      </c>
    </row>
    <row r="94" spans="1:9" x14ac:dyDescent="0.4">
      <c r="A94" t="s">
        <v>21</v>
      </c>
      <c r="B94" s="1">
        <v>-78.141937563912705</v>
      </c>
      <c r="C94" s="1">
        <v>88.540312654703101</v>
      </c>
      <c r="D94" s="1">
        <v>166.49998827896999</v>
      </c>
      <c r="E94" s="1">
        <f t="shared" si="57"/>
        <v>-2.9059729999999933</v>
      </c>
      <c r="F94" s="3" t="str">
        <f t="shared" si="58"/>
        <v xml:space="preserve">('D17', </v>
      </c>
      <c r="G94" s="4" t="str">
        <f t="shared" si="59"/>
        <v xml:space="preserve">-78.142, </v>
      </c>
      <c r="H94" s="4" t="str">
        <f t="shared" si="60"/>
        <v>88.54,</v>
      </c>
      <c r="I94" s="5" t="str">
        <f t="shared" si="61"/>
        <v>166.5),</v>
      </c>
    </row>
    <row r="95" spans="1:9" x14ac:dyDescent="0.4">
      <c r="A95" t="s">
        <v>36</v>
      </c>
      <c r="B95" s="1">
        <v>-78.725552457379294</v>
      </c>
      <c r="C95" s="1">
        <v>90.971244419400705</v>
      </c>
      <c r="D95" s="1">
        <v>166.49998827896999</v>
      </c>
      <c r="E95" s="1">
        <f t="shared" si="57"/>
        <v>-2.9059729999999933</v>
      </c>
      <c r="F95" s="3" t="str">
        <f t="shared" si="58"/>
        <v xml:space="preserve">('D18', </v>
      </c>
      <c r="G95" s="4" t="str">
        <f t="shared" si="59"/>
        <v xml:space="preserve">-78.726, </v>
      </c>
      <c r="H95" s="4" t="str">
        <f t="shared" si="60"/>
        <v>90.971,</v>
      </c>
      <c r="I95" s="5" t="str">
        <f t="shared" si="61"/>
        <v>166.5),</v>
      </c>
    </row>
    <row r="96" spans="1:9" x14ac:dyDescent="0.4">
      <c r="A96" t="s">
        <v>30</v>
      </c>
      <c r="B96" s="1">
        <v>-69.796504069863104</v>
      </c>
      <c r="C96" s="1">
        <v>85.401786889960803</v>
      </c>
      <c r="D96" s="1">
        <v>166.49998827896999</v>
      </c>
      <c r="E96" s="1">
        <f t="shared" si="57"/>
        <v>-2.9059729999999933</v>
      </c>
      <c r="F96" s="3" t="str">
        <f t="shared" si="58"/>
        <v xml:space="preserve">('D19', </v>
      </c>
      <c r="G96" s="4" t="str">
        <f t="shared" si="59"/>
        <v xml:space="preserve">-69.797, </v>
      </c>
      <c r="H96" s="4" t="str">
        <f t="shared" si="60"/>
        <v>85.402,</v>
      </c>
      <c r="I96" s="5" t="str">
        <f t="shared" si="61"/>
        <v>166.5),</v>
      </c>
    </row>
    <row r="97" spans="1:9" x14ac:dyDescent="0.4">
      <c r="A97" t="s">
        <v>29</v>
      </c>
      <c r="B97" s="1">
        <v>-70.380118705658802</v>
      </c>
      <c r="C97" s="1">
        <v>87.832716946150995</v>
      </c>
      <c r="D97" s="1">
        <v>166.49998827896999</v>
      </c>
      <c r="E97" s="1">
        <f t="shared" si="57"/>
        <v>-2.9059729999999933</v>
      </c>
      <c r="F97" s="3" t="str">
        <f t="shared" si="58"/>
        <v xml:space="preserve">('D20', </v>
      </c>
      <c r="G97" s="4" t="str">
        <f t="shared" si="59"/>
        <v xml:space="preserve">-70.38, </v>
      </c>
      <c r="H97" s="4" t="str">
        <f t="shared" si="60"/>
        <v>87.833,</v>
      </c>
      <c r="I97" s="5" t="str">
        <f t="shared" si="61"/>
        <v>166.5),</v>
      </c>
    </row>
    <row r="98" spans="1:9" x14ac:dyDescent="0.4">
      <c r="A98" t="s">
        <v>22</v>
      </c>
      <c r="B98" s="1">
        <v>-70.963733422896297</v>
      </c>
      <c r="C98" s="1">
        <v>90.263647045960894</v>
      </c>
      <c r="D98" s="1">
        <v>166.49998827896999</v>
      </c>
      <c r="E98" s="1">
        <f t="shared" si="57"/>
        <v>-2.9059729999999933</v>
      </c>
      <c r="F98" s="3" t="str">
        <f t="shared" si="58"/>
        <v xml:space="preserve">('D21', </v>
      </c>
      <c r="G98" s="4" t="str">
        <f t="shared" si="59"/>
        <v xml:space="preserve">-70.964, </v>
      </c>
      <c r="H98" s="4" t="str">
        <f t="shared" si="60"/>
        <v>90.264,</v>
      </c>
      <c r="I98" s="5" t="str">
        <f t="shared" si="61"/>
        <v>166.5),</v>
      </c>
    </row>
    <row r="99" spans="1:9" x14ac:dyDescent="0.4">
      <c r="A99" t="s">
        <v>24</v>
      </c>
      <c r="B99" s="1">
        <v>-71.547348049187093</v>
      </c>
      <c r="C99" s="1">
        <v>92.694577090920703</v>
      </c>
      <c r="D99" s="1">
        <v>166.49998827896999</v>
      </c>
      <c r="E99" s="1">
        <f t="shared" si="57"/>
        <v>-2.9059729999999933</v>
      </c>
      <c r="F99" s="3" t="str">
        <f t="shared" si="58"/>
        <v xml:space="preserve">('D22', </v>
      </c>
      <c r="G99" s="4" t="str">
        <f t="shared" si="59"/>
        <v xml:space="preserve">-71.547, </v>
      </c>
      <c r="H99" s="4" t="str">
        <f t="shared" si="60"/>
        <v>92.695,</v>
      </c>
      <c r="I99" s="5" t="str">
        <f t="shared" si="61"/>
        <v>166.5),</v>
      </c>
    </row>
    <row r="100" spans="1:9" x14ac:dyDescent="0.4">
      <c r="A100" t="s">
        <v>23</v>
      </c>
      <c r="B100" s="1">
        <v>-64.331644578811293</v>
      </c>
      <c r="C100" s="1">
        <v>91.868114547425904</v>
      </c>
      <c r="D100" s="1">
        <v>166.49998827896999</v>
      </c>
      <c r="E100" s="1">
        <f t="shared" si="57"/>
        <v>-2.9059729999999933</v>
      </c>
      <c r="F100" s="3" t="str">
        <f t="shared" si="58"/>
        <v xml:space="preserve">('D23', </v>
      </c>
      <c r="G100" s="4" t="str">
        <f t="shared" si="59"/>
        <v xml:space="preserve">-64.332, </v>
      </c>
      <c r="H100" s="4" t="str">
        <f t="shared" si="60"/>
        <v>91.868,</v>
      </c>
      <c r="I100" s="5" t="str">
        <f t="shared" si="61"/>
        <v>166.5),</v>
      </c>
    </row>
    <row r="101" spans="1:9" x14ac:dyDescent="0.4">
      <c r="A101" t="s">
        <v>19</v>
      </c>
      <c r="B101" s="1">
        <v>-64.915259239689803</v>
      </c>
      <c r="C101" s="1">
        <v>94.299044593631507</v>
      </c>
      <c r="D101" s="1">
        <v>166.49998827896999</v>
      </c>
      <c r="E101" s="1">
        <f t="shared" si="57"/>
        <v>-2.9059729999999933</v>
      </c>
      <c r="F101" s="3" t="str">
        <f t="shared" si="58"/>
        <v xml:space="preserve">('D24', </v>
      </c>
      <c r="G101" s="4" t="str">
        <f t="shared" si="59"/>
        <v xml:space="preserve">-64.915, </v>
      </c>
      <c r="H101" s="4" t="str">
        <f t="shared" si="60"/>
        <v>94.299,</v>
      </c>
      <c r="I101" s="5" t="str">
        <f t="shared" si="61"/>
        <v>166.5),</v>
      </c>
    </row>
    <row r="102" spans="1:9" x14ac:dyDescent="0.4">
      <c r="A102" t="s">
        <v>130</v>
      </c>
      <c r="B102" s="1">
        <v>105.667808854436</v>
      </c>
      <c r="C102" s="1">
        <v>76.772000092802301</v>
      </c>
      <c r="D102" s="1">
        <v>-526.50002797465595</v>
      </c>
      <c r="E102" s="1">
        <f t="shared" si="57"/>
        <v>9.1891589999999983</v>
      </c>
      <c r="F102" s="3" t="str">
        <f t="shared" si="58"/>
        <v xml:space="preserve">('D45', </v>
      </c>
      <c r="G102" s="4" t="str">
        <f t="shared" si="59"/>
        <v xml:space="preserve">105.668, </v>
      </c>
      <c r="H102" s="4" t="str">
        <f t="shared" si="60"/>
        <v>76.772,</v>
      </c>
      <c r="I102" s="5" t="str">
        <f t="shared" si="61"/>
        <v>-526.5),</v>
      </c>
    </row>
    <row r="103" spans="1:9" x14ac:dyDescent="0.4">
      <c r="A103" t="s">
        <v>131</v>
      </c>
      <c r="B103" s="1">
        <v>106.251424464439</v>
      </c>
      <c r="C103" s="1">
        <v>79.202932289658094</v>
      </c>
      <c r="D103" s="1">
        <v>-526.50002797465595</v>
      </c>
      <c r="E103" s="1">
        <f t="shared" si="57"/>
        <v>9.1891589999999983</v>
      </c>
      <c r="F103" s="3" t="str">
        <f t="shared" si="58"/>
        <v xml:space="preserve">('D46', </v>
      </c>
      <c r="G103" s="4" t="str">
        <f t="shared" si="59"/>
        <v xml:space="preserve">106.251, </v>
      </c>
      <c r="H103" s="4" t="str">
        <f t="shared" si="60"/>
        <v>79.203,</v>
      </c>
      <c r="I103" s="5" t="str">
        <f t="shared" si="61"/>
        <v>-526.5),</v>
      </c>
    </row>
    <row r="104" spans="1:9" x14ac:dyDescent="0.4">
      <c r="A104" t="s">
        <v>132</v>
      </c>
      <c r="B104" s="1">
        <v>106.83503916508501</v>
      </c>
      <c r="C104" s="1">
        <v>81.633862389362093</v>
      </c>
      <c r="D104" s="1">
        <v>-526.50002797465595</v>
      </c>
      <c r="E104" s="1">
        <f t="shared" si="57"/>
        <v>9.1891589999999983</v>
      </c>
      <c r="F104" s="3" t="str">
        <f t="shared" si="58"/>
        <v xml:space="preserve">('D47', </v>
      </c>
      <c r="G104" s="4" t="str">
        <f t="shared" si="59"/>
        <v xml:space="preserve">106.835, </v>
      </c>
      <c r="H104" s="4" t="str">
        <f t="shared" si="60"/>
        <v>81.634,</v>
      </c>
      <c r="I104" s="5" t="str">
        <f t="shared" si="61"/>
        <v>-526.5),</v>
      </c>
    </row>
    <row r="105" spans="1:9" x14ac:dyDescent="0.4">
      <c r="A105" t="s">
        <v>133</v>
      </c>
      <c r="B105" s="1">
        <v>112.536223507492</v>
      </c>
      <c r="C105" s="1">
        <v>82.884842921338603</v>
      </c>
      <c r="D105" s="1">
        <v>-526.50002797465595</v>
      </c>
      <c r="E105" s="1">
        <f t="shared" si="57"/>
        <v>9.1891589999999983</v>
      </c>
      <c r="F105" s="3" t="str">
        <f t="shared" si="58"/>
        <v xml:space="preserve">('D48', </v>
      </c>
      <c r="G105" s="4" t="str">
        <f t="shared" si="59"/>
        <v xml:space="preserve">112.536, </v>
      </c>
      <c r="H105" s="4" t="str">
        <f t="shared" si="60"/>
        <v>82.885,</v>
      </c>
      <c r="I105" s="5" t="str">
        <f t="shared" si="61"/>
        <v>-526.5),</v>
      </c>
    </row>
    <row r="106" spans="1:9" x14ac:dyDescent="0.4">
      <c r="A106" t="s">
        <v>127</v>
      </c>
      <c r="B106" s="1">
        <v>98.431664109462801</v>
      </c>
      <c r="C106" s="1">
        <v>78.5097659100812</v>
      </c>
      <c r="D106" s="1">
        <v>-526.50002797465595</v>
      </c>
      <c r="E106" s="1">
        <f t="shared" si="57"/>
        <v>9.1891589999999983</v>
      </c>
      <c r="F106" s="3" t="str">
        <f t="shared" si="58"/>
        <v xml:space="preserve">('D42', </v>
      </c>
      <c r="G106" s="4" t="str">
        <f t="shared" si="59"/>
        <v xml:space="preserve">98.432, </v>
      </c>
      <c r="H106" s="4" t="str">
        <f t="shared" si="60"/>
        <v>78.51,</v>
      </c>
      <c r="I106" s="5" t="str">
        <f t="shared" si="61"/>
        <v>-526.5),</v>
      </c>
    </row>
    <row r="107" spans="1:9" x14ac:dyDescent="0.4">
      <c r="A107" t="s">
        <v>128</v>
      </c>
      <c r="B107" s="1">
        <v>99.015278822695905</v>
      </c>
      <c r="C107" s="1">
        <v>80.940696009846704</v>
      </c>
      <c r="D107" s="1">
        <v>-526.50002797465595</v>
      </c>
      <c r="E107" s="1">
        <f t="shared" si="57"/>
        <v>9.1891589999999983</v>
      </c>
      <c r="F107" s="3" t="str">
        <f t="shared" si="58"/>
        <v xml:space="preserve">('D43', </v>
      </c>
      <c r="G107" s="4" t="str">
        <f t="shared" si="59"/>
        <v xml:space="preserve">99.015, </v>
      </c>
      <c r="H107" s="4" t="str">
        <f t="shared" si="60"/>
        <v>80.941,</v>
      </c>
      <c r="I107" s="5" t="str">
        <f t="shared" si="61"/>
        <v>-526.5),</v>
      </c>
    </row>
    <row r="108" spans="1:9" x14ac:dyDescent="0.4">
      <c r="A108" t="s">
        <v>129</v>
      </c>
      <c r="B108" s="1">
        <v>99.598893677564504</v>
      </c>
      <c r="C108" s="1">
        <v>83.371628296616507</v>
      </c>
      <c r="D108" s="1">
        <v>-526.50002797465595</v>
      </c>
      <c r="E108" s="1">
        <f t="shared" si="57"/>
        <v>9.1891589999999983</v>
      </c>
      <c r="F108" s="3" t="str">
        <f t="shared" si="58"/>
        <v xml:space="preserve">('D44', </v>
      </c>
      <c r="G108" s="4" t="str">
        <f t="shared" si="59"/>
        <v xml:space="preserve">99.599, </v>
      </c>
      <c r="H108" s="4" t="str">
        <f t="shared" si="60"/>
        <v>83.372,</v>
      </c>
      <c r="I108" s="5" t="str">
        <f t="shared" si="61"/>
        <v>-526.5),</v>
      </c>
    </row>
    <row r="109" spans="1:9" x14ac:dyDescent="0.4">
      <c r="A109" t="s">
        <v>124</v>
      </c>
      <c r="B109" s="1">
        <v>91.253459918534304</v>
      </c>
      <c r="C109" s="1">
        <v>80.233100285217205</v>
      </c>
      <c r="D109" s="1">
        <v>-526.50002797465595</v>
      </c>
      <c r="E109" s="1">
        <f t="shared" si="57"/>
        <v>9.1891589999999983</v>
      </c>
      <c r="F109" s="3" t="str">
        <f t="shared" si="58"/>
        <v xml:space="preserve">('D39', </v>
      </c>
      <c r="G109" s="4" t="str">
        <f t="shared" si="59"/>
        <v xml:space="preserve">91.253, </v>
      </c>
      <c r="H109" s="4" t="str">
        <f t="shared" si="60"/>
        <v>80.233,</v>
      </c>
      <c r="I109" s="5" t="str">
        <f t="shared" si="61"/>
        <v>-526.5),</v>
      </c>
    </row>
    <row r="110" spans="1:9" x14ac:dyDescent="0.4">
      <c r="A110" t="s">
        <v>125</v>
      </c>
      <c r="B110" s="1">
        <v>91.837074594734304</v>
      </c>
      <c r="C110" s="1">
        <v>82.664030345521397</v>
      </c>
      <c r="D110" s="1">
        <v>-526.50002797465595</v>
      </c>
      <c r="E110" s="1">
        <f t="shared" si="57"/>
        <v>9.1891589999999983</v>
      </c>
      <c r="F110" s="3" t="str">
        <f t="shared" si="58"/>
        <v xml:space="preserve">('D40', </v>
      </c>
      <c r="G110" s="4" t="str">
        <f t="shared" si="59"/>
        <v xml:space="preserve">91.837, </v>
      </c>
      <c r="H110" s="4" t="str">
        <f t="shared" si="60"/>
        <v>82.664,</v>
      </c>
      <c r="I110" s="5" t="str">
        <f t="shared" si="61"/>
        <v>-526.5),</v>
      </c>
    </row>
    <row r="111" spans="1:9" x14ac:dyDescent="0.4">
      <c r="A111" t="s">
        <v>126</v>
      </c>
      <c r="B111" s="1">
        <v>92.420689464120997</v>
      </c>
      <c r="C111" s="1">
        <v>85.0949626401042</v>
      </c>
      <c r="D111" s="1">
        <v>-526.50002797465595</v>
      </c>
      <c r="E111" s="1">
        <f t="shared" si="57"/>
        <v>9.1891589999999983</v>
      </c>
      <c r="F111" s="3" t="str">
        <f t="shared" si="58"/>
        <v xml:space="preserve">('D41', </v>
      </c>
      <c r="G111" s="4" t="str">
        <f t="shared" si="59"/>
        <v xml:space="preserve">92.421, </v>
      </c>
      <c r="H111" s="4" t="str">
        <f t="shared" si="60"/>
        <v>85.095,</v>
      </c>
      <c r="I111" s="5" t="str">
        <f t="shared" si="61"/>
        <v>-526.5),</v>
      </c>
    </row>
    <row r="112" spans="1:9" x14ac:dyDescent="0.4">
      <c r="A112" t="s">
        <v>120</v>
      </c>
      <c r="B112" s="1">
        <v>84.075255729809101</v>
      </c>
      <c r="C112" s="1">
        <v>81.956434618974697</v>
      </c>
      <c r="D112" s="1">
        <v>-526.50002797465595</v>
      </c>
      <c r="E112" s="1">
        <f t="shared" si="57"/>
        <v>9.1891589999999983</v>
      </c>
      <c r="F112" s="3" t="str">
        <f t="shared" si="58"/>
        <v xml:space="preserve">('D35', </v>
      </c>
      <c r="G112" s="4" t="str">
        <f t="shared" si="59"/>
        <v xml:space="preserve">84.075, </v>
      </c>
      <c r="H112" s="4" t="str">
        <f t="shared" si="60"/>
        <v>81.956,</v>
      </c>
      <c r="I112" s="5" t="str">
        <f t="shared" si="61"/>
        <v>-526.5),</v>
      </c>
    </row>
    <row r="113" spans="1:9" x14ac:dyDescent="0.4">
      <c r="A113" t="s">
        <v>121</v>
      </c>
      <c r="B113" s="1">
        <v>84.658870406362695</v>
      </c>
      <c r="C113" s="1">
        <v>84.387364697124895</v>
      </c>
      <c r="D113" s="1">
        <v>-526.50002797465595</v>
      </c>
      <c r="E113" s="1">
        <f t="shared" si="57"/>
        <v>9.1891589999999983</v>
      </c>
      <c r="F113" s="3" t="str">
        <f t="shared" si="58"/>
        <v xml:space="preserve">('D36', </v>
      </c>
      <c r="G113" s="4" t="str">
        <f t="shared" si="59"/>
        <v xml:space="preserve">84.659, </v>
      </c>
      <c r="H113" s="4" t="str">
        <f t="shared" si="60"/>
        <v>84.387,</v>
      </c>
      <c r="I113" s="5" t="str">
        <f t="shared" si="61"/>
        <v>-526.5),</v>
      </c>
    </row>
    <row r="114" spans="1:9" x14ac:dyDescent="0.4">
      <c r="A114" t="s">
        <v>122</v>
      </c>
      <c r="B114" s="1">
        <v>85.242485082960499</v>
      </c>
      <c r="C114" s="1">
        <v>86.818294775435803</v>
      </c>
      <c r="D114" s="1">
        <v>-526.50002797465595</v>
      </c>
      <c r="E114" s="1">
        <f t="shared" si="57"/>
        <v>9.1891589999999983</v>
      </c>
      <c r="F114" s="3" t="str">
        <f t="shared" si="58"/>
        <v xml:space="preserve">('D37', </v>
      </c>
      <c r="G114" s="4" t="str">
        <f t="shared" si="59"/>
        <v xml:space="preserve">85.242, </v>
      </c>
      <c r="H114" s="4" t="str">
        <f t="shared" si="60"/>
        <v>86.818,</v>
      </c>
      <c r="I114" s="5" t="str">
        <f t="shared" si="61"/>
        <v>-526.5),</v>
      </c>
    </row>
    <row r="115" spans="1:9" x14ac:dyDescent="0.4">
      <c r="A115" t="s">
        <v>123</v>
      </c>
      <c r="B115" s="1">
        <v>85.826099883727494</v>
      </c>
      <c r="C115" s="1">
        <v>89.249227022614207</v>
      </c>
      <c r="D115" s="1">
        <v>-526.50002797465595</v>
      </c>
      <c r="E115" s="1">
        <f t="shared" si="57"/>
        <v>9.1891589999999983</v>
      </c>
      <c r="F115" s="3" t="str">
        <f t="shared" si="58"/>
        <v xml:space="preserve">('D38', </v>
      </c>
      <c r="G115" s="4" t="str">
        <f t="shared" si="59"/>
        <v xml:space="preserve">85.826, </v>
      </c>
      <c r="H115" s="4" t="str">
        <f t="shared" si="60"/>
        <v>89.249,</v>
      </c>
      <c r="I115" s="5" t="str">
        <f t="shared" si="61"/>
        <v>-526.5),</v>
      </c>
    </row>
    <row r="116" spans="1:9" x14ac:dyDescent="0.4">
      <c r="A116" t="s">
        <v>116</v>
      </c>
      <c r="B116" s="1">
        <v>76.897051537966803</v>
      </c>
      <c r="C116" s="1">
        <v>83.679768973540703</v>
      </c>
      <c r="D116" s="1">
        <v>-526.50002797465595</v>
      </c>
      <c r="E116" s="1">
        <f t="shared" si="57"/>
        <v>9.1891589999999983</v>
      </c>
      <c r="F116" s="3" t="str">
        <f t="shared" si="58"/>
        <v xml:space="preserve">('D31', </v>
      </c>
      <c r="G116" s="4" t="str">
        <f t="shared" si="59"/>
        <v xml:space="preserve">76.897, </v>
      </c>
      <c r="H116" s="4" t="str">
        <f t="shared" si="60"/>
        <v>83.68,</v>
      </c>
      <c r="I116" s="5" t="str">
        <f t="shared" si="61"/>
        <v>-526.5),</v>
      </c>
    </row>
    <row r="117" spans="1:9" x14ac:dyDescent="0.4">
      <c r="A117" t="s">
        <v>117</v>
      </c>
      <c r="B117" s="1">
        <v>77.480666250726003</v>
      </c>
      <c r="C117" s="1">
        <v>86.110699072813603</v>
      </c>
      <c r="D117" s="1">
        <v>-526.50002797465595</v>
      </c>
      <c r="E117" s="1">
        <f t="shared" si="57"/>
        <v>9.1891589999999983</v>
      </c>
      <c r="F117" s="3" t="str">
        <f t="shared" si="58"/>
        <v xml:space="preserve">('D32', </v>
      </c>
      <c r="G117" s="4" t="str">
        <f t="shared" si="59"/>
        <v xml:space="preserve">77.481, </v>
      </c>
      <c r="H117" s="4" t="str">
        <f t="shared" si="60"/>
        <v>86.111,</v>
      </c>
      <c r="I117" s="5" t="str">
        <f t="shared" si="61"/>
        <v>-526.5),</v>
      </c>
    </row>
    <row r="118" spans="1:9" x14ac:dyDescent="0.4">
      <c r="A118" t="s">
        <v>118</v>
      </c>
      <c r="B118" s="1">
        <v>78.064280935997402</v>
      </c>
      <c r="C118" s="1">
        <v>88.541629158030304</v>
      </c>
      <c r="D118" s="1">
        <v>-526.50002797465595</v>
      </c>
      <c r="E118" s="1">
        <f t="shared" si="57"/>
        <v>9.1891589999999983</v>
      </c>
      <c r="F118" s="3" t="str">
        <f t="shared" si="58"/>
        <v xml:space="preserve">('D33', </v>
      </c>
      <c r="G118" s="4" t="str">
        <f t="shared" si="59"/>
        <v xml:space="preserve">78.064, </v>
      </c>
      <c r="H118" s="4" t="str">
        <f t="shared" si="60"/>
        <v>88.542,</v>
      </c>
      <c r="I118" s="5" t="str">
        <f t="shared" si="61"/>
        <v>-526.5),</v>
      </c>
    </row>
    <row r="119" spans="1:9" x14ac:dyDescent="0.4">
      <c r="A119" t="s">
        <v>119</v>
      </c>
      <c r="B119" s="1">
        <v>78.647895759369504</v>
      </c>
      <c r="C119" s="1">
        <v>90.972561420975097</v>
      </c>
      <c r="D119" s="1">
        <v>-526.50002797465595</v>
      </c>
      <c r="E119" s="1">
        <f t="shared" si="57"/>
        <v>9.1891589999999983</v>
      </c>
      <c r="F119" s="3" t="str">
        <f t="shared" si="58"/>
        <v xml:space="preserve">('D34', </v>
      </c>
      <c r="G119" s="4" t="str">
        <f t="shared" si="59"/>
        <v xml:space="preserve">78.648, </v>
      </c>
      <c r="H119" s="4" t="str">
        <f t="shared" si="60"/>
        <v>90.973,</v>
      </c>
      <c r="I119" s="5" t="str">
        <f t="shared" si="61"/>
        <v>-526.5),</v>
      </c>
    </row>
    <row r="120" spans="1:9" x14ac:dyDescent="0.4">
      <c r="A120" t="s">
        <v>112</v>
      </c>
      <c r="B120" s="1">
        <v>69.718847349690705</v>
      </c>
      <c r="C120" s="1">
        <v>85.403103328749594</v>
      </c>
      <c r="D120" s="1">
        <v>-526.50002797465595</v>
      </c>
      <c r="E120" s="1">
        <f t="shared" si="57"/>
        <v>9.1891589999999983</v>
      </c>
      <c r="F120" s="3" t="str">
        <f t="shared" si="58"/>
        <v xml:space="preserve">('D27', </v>
      </c>
      <c r="G120" s="4" t="str">
        <f t="shared" si="59"/>
        <v xml:space="preserve">69.719, </v>
      </c>
      <c r="H120" s="4" t="str">
        <f t="shared" si="60"/>
        <v>85.403,</v>
      </c>
      <c r="I120" s="5" t="str">
        <f t="shared" si="61"/>
        <v>-526.5),</v>
      </c>
    </row>
    <row r="121" spans="1:9" x14ac:dyDescent="0.4">
      <c r="A121" t="s">
        <v>113</v>
      </c>
      <c r="B121" s="1">
        <v>70.302462063296701</v>
      </c>
      <c r="C121" s="1">
        <v>87.834033430243807</v>
      </c>
      <c r="D121" s="1">
        <v>-526.50002797465595</v>
      </c>
      <c r="E121" s="1">
        <f t="shared" si="57"/>
        <v>9.1891589999999983</v>
      </c>
      <c r="F121" s="3" t="str">
        <f t="shared" si="58"/>
        <v xml:space="preserve">('D28', </v>
      </c>
      <c r="G121" s="4" t="str">
        <f t="shared" si="59"/>
        <v xml:space="preserve">70.302, </v>
      </c>
      <c r="H121" s="4" t="str">
        <f t="shared" si="60"/>
        <v>87.834,</v>
      </c>
      <c r="I121" s="5" t="str">
        <f t="shared" si="61"/>
        <v>-526.5),</v>
      </c>
    </row>
    <row r="122" spans="1:9" x14ac:dyDescent="0.4">
      <c r="A122" t="s">
        <v>114</v>
      </c>
      <c r="B122" s="1">
        <v>70.886076702601201</v>
      </c>
      <c r="C122" s="1">
        <v>90.264963483899905</v>
      </c>
      <c r="D122" s="1">
        <v>-526.50002797465595</v>
      </c>
      <c r="E122" s="1">
        <f t="shared" si="57"/>
        <v>9.1891589999999983</v>
      </c>
      <c r="F122" s="3" t="str">
        <f t="shared" si="58"/>
        <v xml:space="preserve">('D29', </v>
      </c>
      <c r="G122" s="4" t="str">
        <f t="shared" si="59"/>
        <v xml:space="preserve">70.886, </v>
      </c>
      <c r="H122" s="4" t="str">
        <f t="shared" si="60"/>
        <v>90.265,</v>
      </c>
      <c r="I122" s="5" t="str">
        <f t="shared" si="61"/>
        <v>-526.5),</v>
      </c>
    </row>
    <row r="123" spans="1:9" x14ac:dyDescent="0.4">
      <c r="A123" t="s">
        <v>115</v>
      </c>
      <c r="B123" s="1">
        <v>71.469691424209202</v>
      </c>
      <c r="C123" s="1">
        <v>92.695893590367703</v>
      </c>
      <c r="D123" s="1">
        <v>-526.50002797465595</v>
      </c>
      <c r="E123" s="1">
        <f t="shared" si="57"/>
        <v>9.1891589999999983</v>
      </c>
      <c r="F123" s="3" t="str">
        <f t="shared" si="58"/>
        <v xml:space="preserve">('D30', </v>
      </c>
      <c r="G123" s="4" t="str">
        <f t="shared" si="59"/>
        <v xml:space="preserve">71.47, </v>
      </c>
      <c r="H123" s="4" t="str">
        <f t="shared" si="60"/>
        <v>92.696,</v>
      </c>
      <c r="I123" s="5" t="str">
        <f t="shared" si="61"/>
        <v>-526.5),</v>
      </c>
    </row>
    <row r="124" spans="1:9" x14ac:dyDescent="0.4">
      <c r="A124" t="s">
        <v>110</v>
      </c>
      <c r="B124" s="1">
        <v>64.253987953896598</v>
      </c>
      <c r="C124" s="1">
        <v>91.869431048092906</v>
      </c>
      <c r="D124" s="1">
        <v>-526.50002797465595</v>
      </c>
      <c r="E124" s="1">
        <f t="shared" si="57"/>
        <v>9.1891589999999983</v>
      </c>
      <c r="F124" s="3" t="str">
        <f t="shared" si="58"/>
        <v xml:space="preserve">('D25', </v>
      </c>
      <c r="G124" s="4" t="str">
        <f t="shared" si="59"/>
        <v xml:space="preserve">64.254, </v>
      </c>
      <c r="H124" s="4" t="str">
        <f t="shared" si="60"/>
        <v>91.869,</v>
      </c>
      <c r="I124" s="5" t="str">
        <f t="shared" si="61"/>
        <v>-526.5),</v>
      </c>
    </row>
    <row r="125" spans="1:9" x14ac:dyDescent="0.4">
      <c r="A125" t="s">
        <v>111</v>
      </c>
      <c r="B125" s="1">
        <v>64.837602641848406</v>
      </c>
      <c r="C125" s="1">
        <v>94.300361156745893</v>
      </c>
      <c r="D125" s="1">
        <v>-526.50002797465595</v>
      </c>
      <c r="E125" s="1">
        <f t="shared" si="57"/>
        <v>9.1891589999999983</v>
      </c>
      <c r="F125" s="3" t="str">
        <f t="shared" si="58"/>
        <v xml:space="preserve">('D26', </v>
      </c>
      <c r="G125" s="4" t="str">
        <f t="shared" si="59"/>
        <v xml:space="preserve">64.838, </v>
      </c>
      <c r="H125" s="4" t="str">
        <f t="shared" si="60"/>
        <v>94.3,</v>
      </c>
      <c r="I125" s="5" t="str">
        <f t="shared" si="61"/>
        <v>-526.5),</v>
      </c>
    </row>
    <row r="126" spans="1:9" x14ac:dyDescent="0.4">
      <c r="A126" t="s">
        <v>139</v>
      </c>
      <c r="B126" s="1">
        <v>1.4000932481555199</v>
      </c>
      <c r="C126" s="1">
        <v>29.481700244199001</v>
      </c>
      <c r="D126" s="1">
        <v>270.00000112387397</v>
      </c>
      <c r="E126" s="1">
        <f t="shared" si="57"/>
        <v>-4.7123889999999911</v>
      </c>
      <c r="F126" s="3" t="str">
        <f t="shared" ref="F126:F129" si="62">"('"&amp;A126&amp;"', "</f>
        <v xml:space="preserve">('mousebite2', </v>
      </c>
      <c r="G126" s="4" t="str">
        <f t="shared" ref="G126:G129" si="63">ROUND(B126+X_OFFSET,3)&amp;", "</f>
        <v xml:space="preserve">1.4, </v>
      </c>
      <c r="H126" s="4" t="str">
        <f t="shared" ref="H126:H129" si="64" xml:space="preserve"> ROUND(C126,3) &amp; ","</f>
        <v>29.482,</v>
      </c>
      <c r="I126" s="5" t="str">
        <f t="shared" ref="I126:I129" si="65" xml:space="preserve"> ROUND(D126,2) &amp; "),"</f>
        <v>270),</v>
      </c>
    </row>
    <row r="127" spans="1:9" x14ac:dyDescent="0.4">
      <c r="A127" t="s">
        <v>140</v>
      </c>
      <c r="B127" s="1">
        <v>-1.99998558892144</v>
      </c>
      <c r="C127" s="1">
        <v>29.481700244199001</v>
      </c>
      <c r="D127" s="1">
        <v>270.00000112387397</v>
      </c>
      <c r="E127" s="1">
        <f>RADIANS(-D127)</f>
        <v>-4.7123889999999911</v>
      </c>
      <c r="F127" s="3" t="str">
        <f>"('"&amp;A127&amp;"', "</f>
        <v xml:space="preserve">('mousebite1', </v>
      </c>
      <c r="G127" s="4" t="str">
        <f>ROUND(B127+X_OFFSET,3)&amp;", "</f>
        <v xml:space="preserve">-2, </v>
      </c>
      <c r="H127" s="4" t="str">
        <f xml:space="preserve"> ROUND(C127,3) &amp; ","</f>
        <v>29.482,</v>
      </c>
      <c r="I127" s="5" t="str">
        <f xml:space="preserve"> ROUND(D127,2) &amp; "),"</f>
        <v>270),</v>
      </c>
    </row>
    <row r="128" spans="1:9" x14ac:dyDescent="0.4">
      <c r="A128" t="s">
        <v>141</v>
      </c>
      <c r="B128" s="1">
        <v>1.4000932481555199</v>
      </c>
      <c r="C128" s="1">
        <v>58.016998121473598</v>
      </c>
      <c r="D128" s="1">
        <v>270.00000112387397</v>
      </c>
      <c r="E128" s="1">
        <f t="shared" si="57"/>
        <v>-4.7123889999999911</v>
      </c>
      <c r="F128" s="3" t="str">
        <f t="shared" si="62"/>
        <v xml:space="preserve">('mousebite4', </v>
      </c>
      <c r="G128" s="4" t="str">
        <f t="shared" si="63"/>
        <v xml:space="preserve">1.4, </v>
      </c>
      <c r="H128" s="4" t="str">
        <f t="shared" si="64"/>
        <v>58.017,</v>
      </c>
      <c r="I128" s="5" t="str">
        <f t="shared" si="65"/>
        <v>270),</v>
      </c>
    </row>
    <row r="129" spans="1:9" x14ac:dyDescent="0.4">
      <c r="A129" t="s">
        <v>142</v>
      </c>
      <c r="B129" s="1">
        <v>-1.99998558892144</v>
      </c>
      <c r="C129" s="1">
        <v>58.016998121473598</v>
      </c>
      <c r="D129" s="1">
        <v>270.00000112387397</v>
      </c>
      <c r="E129" s="1">
        <f t="shared" si="57"/>
        <v>-4.7123889999999911</v>
      </c>
      <c r="F129" s="3" t="str">
        <f t="shared" si="62"/>
        <v xml:space="preserve">('mousebite3', </v>
      </c>
      <c r="G129" s="4" t="str">
        <f t="shared" si="63"/>
        <v xml:space="preserve">-2, </v>
      </c>
      <c r="H129" s="4" t="str">
        <f t="shared" si="64"/>
        <v>58.017,</v>
      </c>
      <c r="I129" s="5" t="str">
        <f t="shared" si="65"/>
        <v>270),</v>
      </c>
    </row>
    <row r="130" spans="1:9" x14ac:dyDescent="0.4">
      <c r="A130" t="s">
        <v>170</v>
      </c>
      <c r="B130" s="1">
        <v>-158.36330952202201</v>
      </c>
      <c r="C130" s="1">
        <v>18.4639993860619</v>
      </c>
      <c r="D130" s="1">
        <v>352.00000188961297</v>
      </c>
      <c r="F130" s="3" t="str">
        <f t="shared" ref="F130:F131" si="66">"('"&amp;A130&amp;"', "</f>
        <v xml:space="preserve">('TRRS1', </v>
      </c>
      <c r="G130" s="4" t="str">
        <f t="shared" ref="G130:G131" si="67">ROUND(B130+X_OFFSET,3)&amp;", "</f>
        <v xml:space="preserve">-158.363, </v>
      </c>
      <c r="H130" s="4" t="str">
        <f t="shared" ref="H130:H131" si="68" xml:space="preserve"> ROUND(C130,3) &amp; ","</f>
        <v>18.464,</v>
      </c>
      <c r="I130" s="5" t="str">
        <f t="shared" ref="I130:I131" si="69" xml:space="preserve"> ROUND(D130,2) &amp; "),"</f>
        <v>352),</v>
      </c>
    </row>
    <row r="131" spans="1:9" x14ac:dyDescent="0.4">
      <c r="A131" t="s">
        <v>171</v>
      </c>
      <c r="B131" s="1">
        <v>158.363</v>
      </c>
      <c r="C131" s="1">
        <v>18.463999386011501</v>
      </c>
      <c r="D131" s="1">
        <v>7.9999805102936303</v>
      </c>
      <c r="F131" s="3" t="str">
        <f t="shared" si="66"/>
        <v xml:space="preserve">('TRRS2', </v>
      </c>
      <c r="G131" s="4" t="str">
        <f t="shared" si="67"/>
        <v xml:space="preserve">158.363, </v>
      </c>
      <c r="H131" s="4" t="str">
        <f t="shared" si="68"/>
        <v>18.464,</v>
      </c>
      <c r="I131" s="5" t="str">
        <f t="shared" si="69"/>
        <v>8),</v>
      </c>
    </row>
    <row r="132" spans="1:9" x14ac:dyDescent="0.4">
      <c r="A132" t="s">
        <v>66</v>
      </c>
      <c r="B132" s="1">
        <v>-6.4516715009378496</v>
      </c>
      <c r="C132" s="1">
        <v>73.182646350957597</v>
      </c>
      <c r="D132" s="1">
        <v>-105.115123573598</v>
      </c>
      <c r="F132" s="3" t="str">
        <f t="shared" ref="F132:F133" si="70">"('"&amp;A132&amp;"', "</f>
        <v xml:space="preserve">('J1', </v>
      </c>
      <c r="G132" s="4" t="str">
        <f t="shared" ref="G132:G133" si="71">ROUND(B132+X_OFFSET,3)&amp;", "</f>
        <v xml:space="preserve">-6.452, </v>
      </c>
      <c r="H132" s="4" t="str">
        <f t="shared" ref="H132:H133" si="72" xml:space="preserve"> ROUND(C132,3) &amp; ","</f>
        <v>73.183,</v>
      </c>
      <c r="I132" s="5" t="str">
        <f t="shared" ref="I132:I133" si="73" xml:space="preserve"> ROUND(D132,2) &amp; "),"</f>
        <v>-105.12),</v>
      </c>
    </row>
    <row r="133" spans="1:9" x14ac:dyDescent="0.4">
      <c r="A133" t="s">
        <v>135</v>
      </c>
      <c r="B133" s="1">
        <v>6.8705107039304298</v>
      </c>
      <c r="C133" s="1">
        <v>73.182646350957896</v>
      </c>
      <c r="D133" s="1">
        <v>-254.88491612208699</v>
      </c>
      <c r="F133" s="3" t="str">
        <f t="shared" si="70"/>
        <v xml:space="preserve">('J2', </v>
      </c>
      <c r="G133" s="4" t="str">
        <f t="shared" si="71"/>
        <v xml:space="preserve">6.871, </v>
      </c>
      <c r="H133" s="4" t="str">
        <f t="shared" si="72"/>
        <v>73.183,</v>
      </c>
      <c r="I133" s="5" t="str">
        <f t="shared" si="73"/>
        <v>-254.88),</v>
      </c>
    </row>
    <row r="134" spans="1:9" x14ac:dyDescent="0.4">
      <c r="A134" t="s">
        <v>138</v>
      </c>
      <c r="B134" s="1">
        <v>-32.999999999999901</v>
      </c>
      <c r="C134" s="1">
        <v>84.6040117330203</v>
      </c>
      <c r="D134" s="1">
        <v>-105.115123573598</v>
      </c>
      <c r="F134" s="3" t="str">
        <f t="shared" ref="F134:F137" si="74">"('"&amp;A134&amp;"', "</f>
        <v xml:space="preserve">('J3', </v>
      </c>
      <c r="G134" s="4" t="str">
        <f t="shared" ref="G134:G137" si="75">ROUND(B134+X_OFFSET,3)&amp;", "</f>
        <v xml:space="preserve">-33, </v>
      </c>
      <c r="H134" s="4" t="str">
        <f t="shared" ref="H134:H137" si="76" xml:space="preserve"> ROUND(C134,3) &amp; ","</f>
        <v>84.604,</v>
      </c>
      <c r="I134" s="5" t="str">
        <f t="shared" ref="I134:I137" si="77" xml:space="preserve"> ROUND(D134,2) &amp; "),"</f>
        <v>-105.12),</v>
      </c>
    </row>
    <row r="135" spans="1:9" x14ac:dyDescent="0.4">
      <c r="A135" t="s">
        <v>137</v>
      </c>
      <c r="B135" s="1">
        <v>33.000000000000199</v>
      </c>
      <c r="C135" s="1">
        <v>84.652432160337099</v>
      </c>
      <c r="D135" s="1">
        <v>-254.88491612208699</v>
      </c>
      <c r="F135" s="3" t="str">
        <f t="shared" si="74"/>
        <v xml:space="preserve">('J4', </v>
      </c>
      <c r="G135" s="4" t="str">
        <f t="shared" si="75"/>
        <v xml:space="preserve">33, </v>
      </c>
      <c r="H135" s="4" t="str">
        <f t="shared" si="76"/>
        <v>84.652,</v>
      </c>
      <c r="I135" s="5" t="str">
        <f t="shared" si="77"/>
        <v>-254.88),</v>
      </c>
    </row>
    <row r="136" spans="1:9" x14ac:dyDescent="0.4">
      <c r="A136" t="s">
        <v>136</v>
      </c>
      <c r="B136" s="1">
        <v>162.516813077053</v>
      </c>
      <c r="C136" s="1">
        <v>41.758640222079698</v>
      </c>
      <c r="D136" s="1">
        <v>97.999961786325301</v>
      </c>
      <c r="F136" s="3" t="str">
        <f t="shared" si="74"/>
        <v xml:space="preserve">('SW_RESET2', </v>
      </c>
      <c r="G136" s="4" t="str">
        <f t="shared" si="75"/>
        <v xml:space="preserve">162.517, </v>
      </c>
      <c r="H136" s="4" t="str">
        <f t="shared" si="76"/>
        <v>41.759,</v>
      </c>
      <c r="I136" s="5" t="str">
        <f t="shared" si="77"/>
        <v>98),</v>
      </c>
    </row>
    <row r="137" spans="1:9" x14ac:dyDescent="0.4">
      <c r="A137" t="s">
        <v>65</v>
      </c>
      <c r="B137" s="1">
        <v>-162.93793490868001</v>
      </c>
      <c r="C137" s="1">
        <v>42.626539717834802</v>
      </c>
      <c r="D137" s="1">
        <v>82.000000765737994</v>
      </c>
      <c r="F137" s="3" t="str">
        <f t="shared" si="74"/>
        <v xml:space="preserve">('SW_RESET1', </v>
      </c>
      <c r="G137" s="4" t="str">
        <f t="shared" si="75"/>
        <v xml:space="preserve">-162.938, </v>
      </c>
      <c r="H137" s="4" t="str">
        <f t="shared" si="76"/>
        <v>42.627,</v>
      </c>
      <c r="I137" s="5" t="str">
        <f t="shared" si="77"/>
        <v>82),</v>
      </c>
    </row>
    <row r="138" spans="1:9" x14ac:dyDescent="0.4">
      <c r="A138" t="s">
        <v>16</v>
      </c>
    </row>
  </sheetData>
  <phoneticPr fontId="2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2EFE2-1F64-49FB-8332-D7E8629103AA}">
  <dimension ref="A1:I40"/>
  <sheetViews>
    <sheetView zoomScale="85" zoomScaleNormal="85" workbookViewId="0">
      <selection activeCell="F18" sqref="F18"/>
    </sheetView>
  </sheetViews>
  <sheetFormatPr defaultRowHeight="18.75" x14ac:dyDescent="0.4"/>
  <cols>
    <col min="2" max="2" width="13.75" style="1" bestFit="1" customWidth="1"/>
    <col min="3" max="3" width="12.75" style="1" bestFit="1" customWidth="1"/>
    <col min="4" max="4" width="13.75" style="1" customWidth="1"/>
    <col min="5" max="5" width="9" style="1"/>
    <col min="6" max="6" width="15.625" customWidth="1"/>
    <col min="7" max="7" width="15.5" customWidth="1"/>
    <col min="8" max="8" width="14.125" customWidth="1"/>
  </cols>
  <sheetData>
    <row r="1" spans="1:9" x14ac:dyDescent="0.4">
      <c r="F1" t="s">
        <v>0</v>
      </c>
    </row>
    <row r="2" spans="1:9" x14ac:dyDescent="0.4">
      <c r="A2" t="s">
        <v>76</v>
      </c>
      <c r="B2" s="1">
        <v>-0.3</v>
      </c>
      <c r="F2" t="s">
        <v>6</v>
      </c>
    </row>
    <row r="3" spans="1:9" x14ac:dyDescent="0.4">
      <c r="F3" t="s">
        <v>5</v>
      </c>
    </row>
    <row r="4" spans="1:9" x14ac:dyDescent="0.4">
      <c r="D4" s="7">
        <v>354.00002566507601</v>
      </c>
      <c r="E4" s="1">
        <f>RADIANS(D4+180)</f>
        <v>9.3200586535897987</v>
      </c>
    </row>
    <row r="5" spans="1:9" x14ac:dyDescent="0.4">
      <c r="I5" s="11"/>
    </row>
    <row r="6" spans="1:9" x14ac:dyDescent="0.4">
      <c r="A6" t="s">
        <v>9</v>
      </c>
      <c r="B6" s="1" t="s">
        <v>7</v>
      </c>
      <c r="C6" s="1" t="s">
        <v>8</v>
      </c>
      <c r="D6" s="1" t="s">
        <v>10</v>
      </c>
      <c r="E6" s="1" t="s">
        <v>11</v>
      </c>
    </row>
    <row r="7" spans="1:9" x14ac:dyDescent="0.4">
      <c r="B7" s="7"/>
      <c r="C7" s="7"/>
      <c r="D7" s="7"/>
    </row>
    <row r="8" spans="1:9" x14ac:dyDescent="0.4">
      <c r="A8" s="19" t="s">
        <v>144</v>
      </c>
      <c r="B8" s="17">
        <v>-36.4660494393109</v>
      </c>
      <c r="C8" s="17">
        <v>114.899295341722</v>
      </c>
      <c r="D8" s="17">
        <v>0</v>
      </c>
      <c r="E8" s="1">
        <f t="shared" ref="E8:E9" si="0">RADIANS(-D8)</f>
        <v>0</v>
      </c>
      <c r="F8" s="3" t="str">
        <f>"('"&amp;A8&amp;"', "</f>
        <v xml:space="preserve">('mb1', </v>
      </c>
      <c r="G8" s="4" t="str">
        <f>ROUND(B8-(11/2)+0.3,3)&amp;", "</f>
        <v xml:space="preserve">-41.666, </v>
      </c>
      <c r="H8" s="4" t="str">
        <f xml:space="preserve"> ROUND(C8+0.3,3) &amp; ","</f>
        <v>115.199,</v>
      </c>
      <c r="I8" s="5" t="str">
        <f t="shared" ref="I8:I9" si="1" xml:space="preserve"> ROUND(D8,2) &amp; "),"</f>
        <v>0),</v>
      </c>
    </row>
    <row r="9" spans="1:9" x14ac:dyDescent="0.4">
      <c r="A9" s="19" t="s">
        <v>143</v>
      </c>
      <c r="B9" s="17">
        <v>-36.4660494393109</v>
      </c>
      <c r="C9" s="17">
        <v>109.995632554179</v>
      </c>
      <c r="D9" s="17">
        <v>0</v>
      </c>
      <c r="E9" s="1">
        <f t="shared" si="0"/>
        <v>0</v>
      </c>
      <c r="F9" s="3" t="str">
        <f>"('"&amp;A9&amp;"', "</f>
        <v xml:space="preserve">('mb2', </v>
      </c>
      <c r="G9" s="4" t="str">
        <f t="shared" ref="G9:G39" si="2">ROUND(B9-(11/2)+0.3,3)&amp;", "</f>
        <v xml:space="preserve">-41.666, </v>
      </c>
      <c r="H9" s="4" t="str">
        <f xml:space="preserve"> ROUND(C9+0.3,3) &amp; ","</f>
        <v>110.296,</v>
      </c>
      <c r="I9" s="5" t="str">
        <f t="shared" si="1"/>
        <v>0),</v>
      </c>
    </row>
    <row r="10" spans="1:9" x14ac:dyDescent="0.4">
      <c r="A10" t="s">
        <v>145</v>
      </c>
      <c r="B10" s="1">
        <v>36.508307657043297</v>
      </c>
      <c r="C10" s="1">
        <v>114.899295341722</v>
      </c>
      <c r="D10" s="1">
        <v>0</v>
      </c>
      <c r="F10" s="3" t="str">
        <f>"('"&amp;A10&amp;"', "</f>
        <v xml:space="preserve">('mb3', </v>
      </c>
      <c r="G10" s="4" t="str">
        <f t="shared" si="2"/>
        <v xml:space="preserve">31.308, </v>
      </c>
      <c r="H10" s="4" t="str">
        <f xml:space="preserve"> ROUND(C10+0.3,3) &amp; ","</f>
        <v>115.199,</v>
      </c>
      <c r="I10" s="5" t="str">
        <f t="shared" ref="I10:I11" si="3" xml:space="preserve"> ROUND(D10,2) &amp; "),"</f>
        <v>0),</v>
      </c>
    </row>
    <row r="11" spans="1:9" x14ac:dyDescent="0.4">
      <c r="A11" t="s">
        <v>146</v>
      </c>
      <c r="B11" s="1">
        <v>36.508307657043297</v>
      </c>
      <c r="C11" s="1">
        <v>110.02073868753401</v>
      </c>
      <c r="D11" s="1">
        <v>0</v>
      </c>
      <c r="F11" s="3" t="str">
        <f>"('"&amp;A11&amp;"', "</f>
        <v xml:space="preserve">('mb4', </v>
      </c>
      <c r="G11" s="4" t="str">
        <f t="shared" si="2"/>
        <v xml:space="preserve">31.308, </v>
      </c>
      <c r="H11" s="4" t="str">
        <f xml:space="preserve"> ROUND(C11+0.3,3) &amp; ","</f>
        <v>110.321,</v>
      </c>
      <c r="I11" s="5" t="str">
        <f t="shared" si="3"/>
        <v>0),</v>
      </c>
    </row>
    <row r="12" spans="1:9" x14ac:dyDescent="0.4">
      <c r="A12" t="s">
        <v>147</v>
      </c>
      <c r="B12" s="1">
        <v>94.248710895975506</v>
      </c>
      <c r="C12" s="1">
        <v>114.899295341723</v>
      </c>
      <c r="D12" s="1">
        <v>0</v>
      </c>
      <c r="F12" s="3" t="str">
        <f t="shared" ref="F12:F39" si="4">"('"&amp;A12&amp;"', "</f>
        <v xml:space="preserve">('mb6', </v>
      </c>
      <c r="G12" s="4" t="str">
        <f t="shared" si="2"/>
        <v xml:space="preserve">89.049, </v>
      </c>
      <c r="H12" s="4" t="str">
        <f t="shared" ref="H12:H39" si="5" xml:space="preserve"> ROUND(C12+0.3,3) &amp; ","</f>
        <v>115.199,</v>
      </c>
      <c r="I12" s="5" t="str">
        <f t="shared" ref="I12:I39" si="6" xml:space="preserve"> ROUND(D12,2) &amp; "),"</f>
        <v>0),</v>
      </c>
    </row>
    <row r="13" spans="1:9" x14ac:dyDescent="0.4">
      <c r="A13" t="s">
        <v>148</v>
      </c>
      <c r="B13" s="1">
        <v>-91.8537147428585</v>
      </c>
      <c r="C13" s="1">
        <v>114.899295341723</v>
      </c>
      <c r="D13" s="1">
        <v>0</v>
      </c>
      <c r="F13" s="3" t="str">
        <f t="shared" si="4"/>
        <v xml:space="preserve">('mb8', </v>
      </c>
      <c r="G13" s="4" t="str">
        <f t="shared" si="2"/>
        <v xml:space="preserve">-97.054, </v>
      </c>
      <c r="H13" s="4" t="str">
        <f t="shared" si="5"/>
        <v>115.199,</v>
      </c>
      <c r="I13" s="5" t="str">
        <f t="shared" si="6"/>
        <v>0),</v>
      </c>
    </row>
    <row r="14" spans="1:9" x14ac:dyDescent="0.4">
      <c r="A14" t="s">
        <v>149</v>
      </c>
      <c r="B14" s="1">
        <v>18.0213223868613</v>
      </c>
      <c r="C14" s="1">
        <v>83.139461730339903</v>
      </c>
      <c r="D14" s="1">
        <v>0</v>
      </c>
      <c r="F14" s="3" t="str">
        <f t="shared" si="4"/>
        <v xml:space="preserve">('mb9', </v>
      </c>
      <c r="G14" s="4" t="str">
        <f t="shared" si="2"/>
        <v xml:space="preserve">12.821, </v>
      </c>
      <c r="H14" s="4" t="str">
        <f t="shared" si="5"/>
        <v>83.439,</v>
      </c>
      <c r="I14" s="5" t="str">
        <f t="shared" si="6"/>
        <v>0),</v>
      </c>
    </row>
    <row r="15" spans="1:9" x14ac:dyDescent="0.4">
      <c r="A15" t="s">
        <v>150</v>
      </c>
      <c r="B15" s="1">
        <v>18.0213223868613</v>
      </c>
      <c r="C15" s="1">
        <v>81.539445284756297</v>
      </c>
      <c r="D15" s="1">
        <v>0</v>
      </c>
      <c r="F15" s="3" t="str">
        <f t="shared" si="4"/>
        <v xml:space="preserve">('mb10', </v>
      </c>
      <c r="G15" s="4" t="str">
        <f t="shared" si="2"/>
        <v xml:space="preserve">12.821, </v>
      </c>
      <c r="H15" s="4" t="str">
        <f t="shared" si="5"/>
        <v>81.839,</v>
      </c>
      <c r="I15" s="5" t="str">
        <f t="shared" si="6"/>
        <v>0),</v>
      </c>
    </row>
    <row r="16" spans="1:9" x14ac:dyDescent="0.4">
      <c r="A16" t="s">
        <v>151</v>
      </c>
      <c r="B16" s="1">
        <v>-17.9786550640396</v>
      </c>
      <c r="C16" s="1">
        <v>83.139461730339903</v>
      </c>
      <c r="D16" s="1">
        <v>0</v>
      </c>
      <c r="F16" s="3" t="str">
        <f t="shared" si="4"/>
        <v xml:space="preserve">('mb11', </v>
      </c>
      <c r="G16" s="4" t="str">
        <f t="shared" si="2"/>
        <v xml:space="preserve">-23.179, </v>
      </c>
      <c r="H16" s="4" t="str">
        <f t="shared" si="5"/>
        <v>83.439,</v>
      </c>
      <c r="I16" s="5" t="str">
        <f t="shared" si="6"/>
        <v>0),</v>
      </c>
    </row>
    <row r="17" spans="1:9" x14ac:dyDescent="0.4">
      <c r="A17" t="s">
        <v>152</v>
      </c>
      <c r="B17" s="1">
        <v>-17.9786550640396</v>
      </c>
      <c r="C17" s="1">
        <v>81.539466816603394</v>
      </c>
      <c r="D17" s="1">
        <v>0</v>
      </c>
      <c r="F17" s="3" t="str">
        <f t="shared" si="4"/>
        <v xml:space="preserve">('mb12', </v>
      </c>
      <c r="G17" s="4" t="str">
        <f t="shared" si="2"/>
        <v xml:space="preserve">-23.179, </v>
      </c>
      <c r="H17" s="4" t="str">
        <f t="shared" si="5"/>
        <v>81.839,</v>
      </c>
      <c r="I17" s="5" t="str">
        <f t="shared" si="6"/>
        <v>0),</v>
      </c>
    </row>
    <row r="18" spans="1:9" x14ac:dyDescent="0.4">
      <c r="A18" t="s">
        <v>153</v>
      </c>
      <c r="B18" s="1">
        <v>54.043326917026199</v>
      </c>
      <c r="C18" s="1">
        <v>83.139440198493105</v>
      </c>
      <c r="D18" s="1">
        <v>0</v>
      </c>
      <c r="F18" s="3" t="str">
        <f t="shared" si="4"/>
        <v xml:space="preserve">('mb13', </v>
      </c>
      <c r="G18" s="4" t="str">
        <f t="shared" si="2"/>
        <v xml:space="preserve">48.843, </v>
      </c>
      <c r="H18" s="4" t="str">
        <f t="shared" si="5"/>
        <v>83.439,</v>
      </c>
      <c r="I18" s="5" t="str">
        <f t="shared" si="6"/>
        <v>0),</v>
      </c>
    </row>
    <row r="19" spans="1:9" x14ac:dyDescent="0.4">
      <c r="A19" t="s">
        <v>154</v>
      </c>
      <c r="B19" s="1">
        <v>54.043326917026199</v>
      </c>
      <c r="C19" s="1">
        <v>65.322282707445098</v>
      </c>
      <c r="D19" s="1">
        <v>0</v>
      </c>
      <c r="F19" s="3" t="str">
        <f t="shared" si="4"/>
        <v xml:space="preserve">('mb14', </v>
      </c>
      <c r="G19" s="4" t="str">
        <f t="shared" si="2"/>
        <v xml:space="preserve">48.843, </v>
      </c>
      <c r="H19" s="4" t="str">
        <f t="shared" si="5"/>
        <v>65.622,</v>
      </c>
      <c r="I19" s="5" t="str">
        <f t="shared" si="6"/>
        <v>0),</v>
      </c>
    </row>
    <row r="20" spans="1:9" x14ac:dyDescent="0.4">
      <c r="A20" t="s">
        <v>155</v>
      </c>
      <c r="B20" s="1">
        <v>-54.001072598761397</v>
      </c>
      <c r="C20" s="1">
        <v>83.139461730339903</v>
      </c>
      <c r="D20" s="1">
        <v>0</v>
      </c>
      <c r="F20" s="3" t="str">
        <f t="shared" si="4"/>
        <v xml:space="preserve">('mb15', </v>
      </c>
      <c r="G20" s="4" t="str">
        <f t="shared" si="2"/>
        <v xml:space="preserve">-59.201, </v>
      </c>
      <c r="H20" s="4" t="str">
        <f t="shared" si="5"/>
        <v>83.439,</v>
      </c>
      <c r="I20" s="5" t="str">
        <f t="shared" si="6"/>
        <v>0),</v>
      </c>
    </row>
    <row r="21" spans="1:9" x14ac:dyDescent="0.4">
      <c r="A21" t="s">
        <v>156</v>
      </c>
      <c r="B21" s="1">
        <v>-54.001068699293398</v>
      </c>
      <c r="C21" s="1">
        <v>65.322282707445098</v>
      </c>
      <c r="D21" s="1">
        <v>0</v>
      </c>
      <c r="F21" s="3" t="str">
        <f t="shared" si="4"/>
        <v xml:space="preserve">('mb16', </v>
      </c>
      <c r="G21" s="4" t="str">
        <f t="shared" si="2"/>
        <v xml:space="preserve">-59.201, </v>
      </c>
      <c r="H21" s="4" t="str">
        <f t="shared" si="5"/>
        <v>65.622,</v>
      </c>
      <c r="I21" s="5" t="str">
        <f t="shared" si="6"/>
        <v>0),</v>
      </c>
    </row>
    <row r="22" spans="1:9" x14ac:dyDescent="0.4">
      <c r="A22" t="s">
        <v>157</v>
      </c>
      <c r="B22" s="1">
        <v>18.021340019240501</v>
      </c>
      <c r="C22" s="1">
        <v>22.393576456223101</v>
      </c>
      <c r="D22" s="1">
        <v>0</v>
      </c>
      <c r="F22" s="3" t="str">
        <f t="shared" si="4"/>
        <v xml:space="preserve">('mb17', </v>
      </c>
      <c r="G22" s="4" t="str">
        <f t="shared" si="2"/>
        <v xml:space="preserve">12.821, </v>
      </c>
      <c r="H22" s="4" t="str">
        <f t="shared" si="5"/>
        <v>22.694,</v>
      </c>
      <c r="I22" s="5" t="str">
        <f t="shared" si="6"/>
        <v>0),</v>
      </c>
    </row>
    <row r="23" spans="1:9" x14ac:dyDescent="0.4">
      <c r="A23" t="s">
        <v>158</v>
      </c>
      <c r="B23" s="1">
        <v>18.021340019240501</v>
      </c>
      <c r="C23" s="1">
        <v>6.1794306024102204</v>
      </c>
      <c r="D23" s="1">
        <v>0</v>
      </c>
      <c r="F23" s="3" t="str">
        <f t="shared" si="4"/>
        <v xml:space="preserve">('mb18', </v>
      </c>
      <c r="G23" s="4" t="str">
        <f t="shared" si="2"/>
        <v xml:space="preserve">12.821, </v>
      </c>
      <c r="H23" s="4" t="str">
        <f t="shared" si="5"/>
        <v>6.479,</v>
      </c>
      <c r="I23" s="5" t="str">
        <f t="shared" si="6"/>
        <v>0),</v>
      </c>
    </row>
    <row r="24" spans="1:9" x14ac:dyDescent="0.4">
      <c r="A24" t="s">
        <v>159</v>
      </c>
      <c r="B24" s="1">
        <v>-17.978655064039501</v>
      </c>
      <c r="C24" s="1">
        <v>22.393576456223101</v>
      </c>
      <c r="D24" s="1">
        <v>0</v>
      </c>
      <c r="F24" s="3" t="str">
        <f t="shared" si="4"/>
        <v xml:space="preserve">('mb19', </v>
      </c>
      <c r="G24" s="4" t="str">
        <f t="shared" si="2"/>
        <v xml:space="preserve">-23.179, </v>
      </c>
      <c r="H24" s="4" t="str">
        <f t="shared" si="5"/>
        <v>22.694,</v>
      </c>
      <c r="I24" s="5" t="str">
        <f t="shared" si="6"/>
        <v>0),</v>
      </c>
    </row>
    <row r="25" spans="1:9" x14ac:dyDescent="0.4">
      <c r="A25" t="s">
        <v>160</v>
      </c>
      <c r="B25" s="1">
        <v>-17.978655064039501</v>
      </c>
      <c r="C25" s="1">
        <v>6.1794306024102204</v>
      </c>
      <c r="D25" s="1">
        <v>0</v>
      </c>
      <c r="F25" s="3" t="str">
        <f t="shared" si="4"/>
        <v xml:space="preserve">('mb20', </v>
      </c>
      <c r="G25" s="4" t="str">
        <f t="shared" si="2"/>
        <v xml:space="preserve">-23.179, </v>
      </c>
      <c r="H25" s="4" t="str">
        <f t="shared" si="5"/>
        <v>6.479,</v>
      </c>
      <c r="I25" s="5" t="str">
        <f t="shared" si="6"/>
        <v>0),</v>
      </c>
    </row>
    <row r="26" spans="1:9" x14ac:dyDescent="0.4">
      <c r="A26" t="s">
        <v>161</v>
      </c>
      <c r="B26" s="1">
        <v>94.248710895975904</v>
      </c>
      <c r="C26" s="1">
        <v>6.1794306024098899</v>
      </c>
      <c r="D26" s="1">
        <v>0</v>
      </c>
      <c r="F26" s="3" t="str">
        <f t="shared" si="4"/>
        <v xml:space="preserve">('mb21', </v>
      </c>
      <c r="G26" s="4" t="str">
        <f t="shared" si="2"/>
        <v xml:space="preserve">89.049, </v>
      </c>
      <c r="H26" s="4" t="str">
        <f t="shared" si="5"/>
        <v>6.479,</v>
      </c>
      <c r="I26" s="5" t="str">
        <f t="shared" si="6"/>
        <v>0),</v>
      </c>
    </row>
    <row r="27" spans="1:9" x14ac:dyDescent="0.4">
      <c r="A27" t="s">
        <v>163</v>
      </c>
      <c r="B27" s="1">
        <v>43.021325269076698</v>
      </c>
      <c r="C27" s="1">
        <v>-1.62057346660002</v>
      </c>
      <c r="D27" s="1">
        <v>0</v>
      </c>
      <c r="F27" s="3" t="str">
        <f t="shared" si="4"/>
        <v xml:space="preserve">('mb26', </v>
      </c>
      <c r="G27" s="4" t="str">
        <f t="shared" si="2"/>
        <v xml:space="preserve">37.821, </v>
      </c>
      <c r="H27" s="4" t="str">
        <f t="shared" si="5"/>
        <v>-1.321,</v>
      </c>
      <c r="I27" s="5" t="str">
        <f t="shared" si="6"/>
        <v>0),</v>
      </c>
    </row>
    <row r="28" spans="1:9" x14ac:dyDescent="0.4">
      <c r="A28" t="s">
        <v>162</v>
      </c>
      <c r="B28" s="1">
        <v>43.021592230814001</v>
      </c>
      <c r="C28" s="1">
        <v>6.1794306024098899</v>
      </c>
      <c r="D28" s="1">
        <v>0</v>
      </c>
      <c r="F28" s="3" t="str">
        <f t="shared" si="4"/>
        <v xml:space="preserve">('mb23', </v>
      </c>
      <c r="G28" s="4" t="str">
        <f t="shared" si="2"/>
        <v xml:space="preserve">37.822, </v>
      </c>
      <c r="H28" s="4" t="str">
        <f t="shared" si="5"/>
        <v>6.479,</v>
      </c>
      <c r="I28" s="5" t="str">
        <f t="shared" si="6"/>
        <v>0),</v>
      </c>
    </row>
    <row r="29" spans="1:9" x14ac:dyDescent="0.4">
      <c r="A29" t="s">
        <v>164</v>
      </c>
      <c r="B29" s="1">
        <v>-91.853714742858699</v>
      </c>
      <c r="C29" s="1">
        <v>6.1794306024102204</v>
      </c>
      <c r="D29" s="1">
        <v>0</v>
      </c>
      <c r="F29" s="3" t="str">
        <f t="shared" si="4"/>
        <v xml:space="preserve">('mb27', </v>
      </c>
      <c r="G29" s="4" t="str">
        <f t="shared" si="2"/>
        <v xml:space="preserve">-97.054, </v>
      </c>
      <c r="H29" s="4" t="str">
        <f t="shared" si="5"/>
        <v>6.479,</v>
      </c>
      <c r="I29" s="5" t="str">
        <f t="shared" si="6"/>
        <v>0),</v>
      </c>
    </row>
    <row r="30" spans="1:9" x14ac:dyDescent="0.4">
      <c r="A30" t="s">
        <v>166</v>
      </c>
      <c r="B30" s="1">
        <v>-42.978657946255197</v>
      </c>
      <c r="C30" s="1">
        <v>6.1794306024102204</v>
      </c>
      <c r="D30" s="1">
        <v>0</v>
      </c>
      <c r="F30" s="3" t="str">
        <f t="shared" si="4"/>
        <v xml:space="preserve">('mb29', </v>
      </c>
      <c r="G30" s="4" t="str">
        <f t="shared" si="2"/>
        <v xml:space="preserve">-48.179, </v>
      </c>
      <c r="H30" s="4" t="str">
        <f t="shared" si="5"/>
        <v>6.479,</v>
      </c>
      <c r="I30" s="5" t="str">
        <f t="shared" si="6"/>
        <v>0),</v>
      </c>
    </row>
    <row r="31" spans="1:9" x14ac:dyDescent="0.4">
      <c r="A31" t="s">
        <v>167</v>
      </c>
      <c r="B31" s="1">
        <v>-42.978657946255197</v>
      </c>
      <c r="C31" s="1">
        <v>-1.62061653029359</v>
      </c>
      <c r="D31" s="1">
        <v>0</v>
      </c>
      <c r="F31" s="3" t="str">
        <f t="shared" si="4"/>
        <v xml:space="preserve">('mb30', </v>
      </c>
      <c r="G31" s="4" t="str">
        <f t="shared" si="2"/>
        <v xml:space="preserve">-48.179, </v>
      </c>
      <c r="H31" s="4" t="str">
        <f t="shared" si="5"/>
        <v>-1.321,</v>
      </c>
      <c r="I31" s="5" t="str">
        <f t="shared" si="6"/>
        <v>0),</v>
      </c>
    </row>
    <row r="32" spans="1:9" x14ac:dyDescent="0.4">
      <c r="A32" t="s">
        <v>16</v>
      </c>
      <c r="F32" s="3" t="str">
        <f t="shared" si="4"/>
        <v xml:space="preserve">('結果 : undefined', </v>
      </c>
      <c r="G32" s="4" t="str">
        <f t="shared" si="2"/>
        <v xml:space="preserve">-5.2, </v>
      </c>
      <c r="H32" s="4" t="str">
        <f t="shared" si="5"/>
        <v>0.3,</v>
      </c>
      <c r="I32" s="5" t="str">
        <f t="shared" si="6"/>
        <v>0),</v>
      </c>
    </row>
    <row r="33" spans="1:9" x14ac:dyDescent="0.4">
      <c r="A33" t="s">
        <v>163</v>
      </c>
      <c r="B33" s="1">
        <v>43.021325269076698</v>
      </c>
      <c r="C33" s="1">
        <v>-1.62057346660002</v>
      </c>
      <c r="D33" s="1">
        <v>0</v>
      </c>
      <c r="F33" s="3" t="str">
        <f t="shared" si="4"/>
        <v xml:space="preserve">('mb26', </v>
      </c>
      <c r="G33" s="4" t="str">
        <f t="shared" si="2"/>
        <v xml:space="preserve">37.821, </v>
      </c>
      <c r="H33" s="4" t="str">
        <f t="shared" si="5"/>
        <v>-1.321,</v>
      </c>
      <c r="I33" s="5" t="str">
        <f t="shared" si="6"/>
        <v>0),</v>
      </c>
    </row>
    <row r="34" spans="1:9" x14ac:dyDescent="0.4">
      <c r="A34" t="s">
        <v>164</v>
      </c>
      <c r="B34" s="1">
        <v>-91.853714742858699</v>
      </c>
      <c r="C34" s="1">
        <v>6.1794306024102204</v>
      </c>
      <c r="D34" s="1">
        <v>0</v>
      </c>
      <c r="F34" s="3" t="str">
        <f t="shared" si="4"/>
        <v xml:space="preserve">('mb27', </v>
      </c>
      <c r="G34" s="4" t="str">
        <f t="shared" si="2"/>
        <v xml:space="preserve">-97.054, </v>
      </c>
      <c r="H34" s="4" t="str">
        <f t="shared" si="5"/>
        <v>6.479,</v>
      </c>
      <c r="I34" s="5" t="str">
        <f t="shared" si="6"/>
        <v>0),</v>
      </c>
    </row>
    <row r="35" spans="1:9" x14ac:dyDescent="0.4">
      <c r="A35" t="s">
        <v>165</v>
      </c>
      <c r="B35" s="1">
        <v>-91.853714742858699</v>
      </c>
      <c r="C35" s="1">
        <v>4.5794356886737404</v>
      </c>
      <c r="D35" s="1">
        <v>0</v>
      </c>
      <c r="F35" s="3" t="str">
        <f t="shared" si="4"/>
        <v xml:space="preserve">('mb28', </v>
      </c>
      <c r="G35" s="4" t="str">
        <f t="shared" si="2"/>
        <v xml:space="preserve">-97.054, </v>
      </c>
      <c r="H35" s="4" t="str">
        <f t="shared" si="5"/>
        <v>4.879,</v>
      </c>
      <c r="I35" s="5" t="str">
        <f t="shared" si="6"/>
        <v>0),</v>
      </c>
    </row>
    <row r="36" spans="1:9" x14ac:dyDescent="0.4">
      <c r="A36" t="s">
        <v>166</v>
      </c>
      <c r="B36" s="1">
        <v>-42.978657946255197</v>
      </c>
      <c r="C36" s="1">
        <v>6.1794306024102204</v>
      </c>
      <c r="D36" s="1">
        <v>0</v>
      </c>
      <c r="F36" s="3" t="str">
        <f t="shared" si="4"/>
        <v xml:space="preserve">('mb29', </v>
      </c>
      <c r="G36" s="4" t="str">
        <f t="shared" si="2"/>
        <v xml:space="preserve">-48.179, </v>
      </c>
      <c r="H36" s="4" t="str">
        <f t="shared" si="5"/>
        <v>6.479,</v>
      </c>
      <c r="I36" s="5" t="str">
        <f t="shared" si="6"/>
        <v>0),</v>
      </c>
    </row>
    <row r="37" spans="1:9" x14ac:dyDescent="0.4">
      <c r="A37" t="s">
        <v>167</v>
      </c>
      <c r="B37" s="1">
        <v>-42.978657946255197</v>
      </c>
      <c r="C37" s="1">
        <v>-1.62061653029359</v>
      </c>
      <c r="D37" s="1">
        <v>0</v>
      </c>
      <c r="F37" s="3" t="str">
        <f t="shared" si="4"/>
        <v xml:space="preserve">('mb30', </v>
      </c>
      <c r="G37" s="4" t="str">
        <f t="shared" si="2"/>
        <v xml:space="preserve">-48.179, </v>
      </c>
      <c r="H37" s="4" t="str">
        <f t="shared" si="5"/>
        <v>-1.321,</v>
      </c>
      <c r="I37" s="5" t="str">
        <f t="shared" si="6"/>
        <v>0),</v>
      </c>
    </row>
    <row r="38" spans="1:9" x14ac:dyDescent="0.4">
      <c r="A38" t="s">
        <v>168</v>
      </c>
      <c r="B38" s="1">
        <v>-42.978657946255197</v>
      </c>
      <c r="C38" s="1">
        <v>-2.0557021016430001E-2</v>
      </c>
      <c r="D38" s="1">
        <v>0</v>
      </c>
      <c r="F38" s="3" t="str">
        <f t="shared" si="4"/>
        <v xml:space="preserve">('mb31', </v>
      </c>
      <c r="G38" s="4" t="str">
        <f t="shared" si="2"/>
        <v xml:space="preserve">-48.179, </v>
      </c>
      <c r="H38" s="4" t="str">
        <f t="shared" si="5"/>
        <v>0.279,</v>
      </c>
      <c r="I38" s="5" t="str">
        <f t="shared" si="6"/>
        <v>0),</v>
      </c>
    </row>
    <row r="39" spans="1:9" x14ac:dyDescent="0.4">
      <c r="A39" t="s">
        <v>169</v>
      </c>
      <c r="B39" s="1">
        <v>-42.977225580404102</v>
      </c>
      <c r="C39" s="1">
        <v>4.5794356886734198</v>
      </c>
      <c r="D39" s="1">
        <v>0</v>
      </c>
      <c r="F39" s="3" t="str">
        <f t="shared" si="4"/>
        <v xml:space="preserve">('mb32', </v>
      </c>
      <c r="G39" s="4" t="str">
        <f t="shared" si="2"/>
        <v xml:space="preserve">-48.177, </v>
      </c>
      <c r="H39" s="4" t="str">
        <f t="shared" si="5"/>
        <v>4.879,</v>
      </c>
      <c r="I39" s="5" t="str">
        <f t="shared" si="6"/>
        <v>0),</v>
      </c>
    </row>
    <row r="40" spans="1:9" x14ac:dyDescent="0.4">
      <c r="A40" t="s">
        <v>16</v>
      </c>
    </row>
  </sheetData>
  <phoneticPr fontId="2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6</vt:i4>
      </vt:variant>
    </vt:vector>
  </HeadingPairs>
  <TitlesOfParts>
    <vt:vector size="8" baseType="lpstr">
      <vt:lpstr>s</vt:lpstr>
      <vt:lpstr>s (2)</vt:lpstr>
      <vt:lpstr>D_OFFSET_x</vt:lpstr>
      <vt:lpstr>D_OFFSET_Y</vt:lpstr>
      <vt:lpstr>D_RADIAN</vt:lpstr>
      <vt:lpstr>D_ROT</vt:lpstr>
      <vt:lpstr>LED_OFFSET_Y</vt:lpstr>
      <vt:lpstr>X_OFFSET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Masahiro Yanagawa</dc:creator>
  <cp:lastModifiedBy>Masahiro Yanagawa</cp:lastModifiedBy>
  <dcterms:created xsi:type="dcterms:W3CDTF">2020-11-07T08:32:36Z</dcterms:created>
  <dcterms:modified xsi:type="dcterms:W3CDTF">2022-07-11T02:21:28Z</dcterms:modified>
</cp:coreProperties>
</file>