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media/image10.svg" ContentType="image/svg+xml"/>
  <Override PartName="/xl/media/image12.svg" ContentType="image/sv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activeTab="1"/>
  </bookViews>
  <sheets>
    <sheet name="Data" sheetId="1" r:id="rId1"/>
    <sheet name="Dashboard" sheetId="3" r:id="rId2"/>
  </sheets>
  <definedNames>
    <definedName name="Category">#REF!</definedName>
    <definedName name="Trans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<sst xmlns="http://schemas.openxmlformats.org/spreadsheetml/2006/main" count="1019" uniqueCount="126">
  <si>
    <t>Incident results</t>
  </si>
  <si>
    <t>Injury Consequences</t>
  </si>
  <si>
    <t>Severity</t>
  </si>
  <si>
    <t>Location</t>
  </si>
  <si>
    <t>Year</t>
  </si>
  <si>
    <t>Inspection Report</t>
  </si>
  <si>
    <t>Injury</t>
  </si>
  <si>
    <t>Lost Time</t>
  </si>
  <si>
    <t>Low</t>
  </si>
  <si>
    <t>Factory 1</t>
  </si>
  <si>
    <t>Positive</t>
  </si>
  <si>
    <t>Illnes</t>
  </si>
  <si>
    <t>Medical Care</t>
  </si>
  <si>
    <t>Medium</t>
  </si>
  <si>
    <t>Factory 2</t>
  </si>
  <si>
    <t>Warning</t>
  </si>
  <si>
    <t>Psychological</t>
  </si>
  <si>
    <t>First Aid</t>
  </si>
  <si>
    <t>High</t>
  </si>
  <si>
    <t>Factory 3</t>
  </si>
  <si>
    <t>Critical</t>
  </si>
  <si>
    <t>INCIDENT RECORDS</t>
  </si>
  <si>
    <t>Harassment</t>
  </si>
  <si>
    <t>No Treatment</t>
  </si>
  <si>
    <t>Factory 4</t>
  </si>
  <si>
    <t>Near Miss</t>
  </si>
  <si>
    <t>No</t>
  </si>
  <si>
    <t>Date</t>
  </si>
  <si>
    <t>Employee</t>
  </si>
  <si>
    <t>Incident Result</t>
  </si>
  <si>
    <t>Injury Consequence</t>
  </si>
  <si>
    <t>Dayf of Absence</t>
  </si>
  <si>
    <t>Incident Costs</t>
  </si>
  <si>
    <t>Employee 5</t>
  </si>
  <si>
    <t>Employee 3</t>
  </si>
  <si>
    <t>Incidents</t>
  </si>
  <si>
    <t>Days of Absence</t>
  </si>
  <si>
    <t>Incidents Cost</t>
  </si>
  <si>
    <t>Employee 12</t>
  </si>
  <si>
    <t>Employee 37</t>
  </si>
  <si>
    <t>Avg</t>
  </si>
  <si>
    <t>Employee 11</t>
  </si>
  <si>
    <t>YEAR SELECTED</t>
  </si>
  <si>
    <t>Employee 8</t>
  </si>
  <si>
    <t>Today</t>
  </si>
  <si>
    <t>*) Change this cell with =Today() formula</t>
  </si>
  <si>
    <t>Employee 39</t>
  </si>
  <si>
    <t>Last Accident</t>
  </si>
  <si>
    <t>Employee 27</t>
  </si>
  <si>
    <t>Days Since Last Accident</t>
  </si>
  <si>
    <t>Employee 4</t>
  </si>
  <si>
    <t>Employee 49</t>
  </si>
  <si>
    <t>FACTORY</t>
  </si>
  <si>
    <t>INCIDENTS</t>
  </si>
  <si>
    <t>Percentage</t>
  </si>
  <si>
    <t>MAX</t>
  </si>
  <si>
    <t>Employee 31</t>
  </si>
  <si>
    <t>Employee 10</t>
  </si>
  <si>
    <t>Employee 36</t>
  </si>
  <si>
    <t>Employee 24</t>
  </si>
  <si>
    <t>Employee 6</t>
  </si>
  <si>
    <t>INSPECTION VISITS</t>
  </si>
  <si>
    <t>Employee 41</t>
  </si>
  <si>
    <t>Employee 23</t>
  </si>
  <si>
    <t>Inspection Type</t>
  </si>
  <si>
    <t>Documentation</t>
  </si>
  <si>
    <t>Employee 18</t>
  </si>
  <si>
    <t>Procedures</t>
  </si>
  <si>
    <t>Electrical Installations</t>
  </si>
  <si>
    <t>Evaluations</t>
  </si>
  <si>
    <t>Employee 33</t>
  </si>
  <si>
    <t>Type 1</t>
  </si>
  <si>
    <t>Type2</t>
  </si>
  <si>
    <t>Type 3</t>
  </si>
  <si>
    <t>Type4</t>
  </si>
  <si>
    <t>Type5</t>
  </si>
  <si>
    <t>Employee 50</t>
  </si>
  <si>
    <t>Type6</t>
  </si>
  <si>
    <t>Employee 14</t>
  </si>
  <si>
    <t>Type7</t>
  </si>
  <si>
    <t>Employee 19</t>
  </si>
  <si>
    <t>Type8</t>
  </si>
  <si>
    <t>Employee 17</t>
  </si>
  <si>
    <t>Type9</t>
  </si>
  <si>
    <t>Type10</t>
  </si>
  <si>
    <t>Employee 7</t>
  </si>
  <si>
    <t>Type11</t>
  </si>
  <si>
    <t>Employee 21</t>
  </si>
  <si>
    <t>Type12</t>
  </si>
  <si>
    <t>Type13</t>
  </si>
  <si>
    <t>Employee 25</t>
  </si>
  <si>
    <t>Type14</t>
  </si>
  <si>
    <t>Employee 35</t>
  </si>
  <si>
    <t>Employee 45</t>
  </si>
  <si>
    <t>INSPECTION REPORT</t>
  </si>
  <si>
    <t>COUNT</t>
  </si>
  <si>
    <t>Employee 16</t>
  </si>
  <si>
    <t>Employee 1</t>
  </si>
  <si>
    <t>SEVERITY</t>
  </si>
  <si>
    <t>INCIDENTS BY SEVERITY</t>
  </si>
  <si>
    <t>Employee 34</t>
  </si>
  <si>
    <t>Employee 48</t>
  </si>
  <si>
    <t>INCIDENT RESULT</t>
  </si>
  <si>
    <t>INCIDENT RESULTS BY TYPE</t>
  </si>
  <si>
    <t>Employee 40</t>
  </si>
  <si>
    <t>Employee 15</t>
  </si>
  <si>
    <t>INJURY COSEQUENCE</t>
  </si>
  <si>
    <t>INCIDENTS BY INJURY CONSEQUENCE</t>
  </si>
  <si>
    <t>Employee 32</t>
  </si>
  <si>
    <t>Employee 44</t>
  </si>
  <si>
    <t>Employee 43</t>
  </si>
  <si>
    <t>Employee 13</t>
  </si>
  <si>
    <t>Employee 20</t>
  </si>
  <si>
    <t>Employee 46</t>
  </si>
  <si>
    <t>Employee 9</t>
  </si>
  <si>
    <t>Employee 22</t>
  </si>
  <si>
    <t>Employee 2</t>
  </si>
  <si>
    <t>Employee 28</t>
  </si>
  <si>
    <t>Employee 42</t>
  </si>
  <si>
    <t>Employee 47</t>
  </si>
  <si>
    <t>Employee 26</t>
  </si>
  <si>
    <t>Employee 29</t>
  </si>
  <si>
    <t>Employee 38</t>
  </si>
  <si>
    <t>Employee20</t>
  </si>
  <si>
    <t>SELECT YEAR</t>
  </si>
  <si>
    <t>INSPECTION REPORTS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</si>
</sst>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$-C09]#,##0"/>
    <numFmt numFmtId="179" formatCode="yyyy\-mm\-dd;@"/>
    <numFmt numFmtId="180" formatCode="0.0"/>
  </numFmts>
  <fonts count="33">
    <font>
      <sz val="11"/>
      <color theme="1"/>
      <name val="Calibri"/>
      <charset val="134"/>
      <scheme val="minor"/>
    </font>
    <font>
      <sz val="11"/>
      <color theme="1"/>
      <name val="Bahnschrift"/>
      <charset val="134"/>
    </font>
    <font>
      <sz val="11"/>
      <color theme="1" tint="0.349986266670736"/>
      <name val="Bahnschrift"/>
      <charset val="134"/>
    </font>
    <font>
      <sz val="36"/>
      <color theme="1" tint="0.349986266670736"/>
      <name val="Bahnschrift"/>
      <charset val="134"/>
    </font>
    <font>
      <sz val="18"/>
      <color theme="1" tint="0.349986266670736"/>
      <name val="Bahnschrift"/>
      <charset val="134"/>
    </font>
    <font>
      <sz val="11"/>
      <color rgb="FF00B9AA"/>
      <name val="Bahnschrift"/>
      <charset val="134"/>
    </font>
    <font>
      <sz val="11"/>
      <color rgb="FFF2C80F"/>
      <name val="Bahnschrift"/>
      <charset val="134"/>
    </font>
    <font>
      <sz val="11"/>
      <color rgb="FFCE0000"/>
      <name val="Bahnschrift"/>
      <charset val="134"/>
    </font>
    <font>
      <sz val="11"/>
      <color theme="1" tint="0.249977111117893"/>
      <name val="Bahnschrift"/>
      <charset val="134"/>
    </font>
    <font>
      <sz val="26"/>
      <color theme="1" tint="0.349986266670736"/>
      <name val="Bahnschrift"/>
      <charset val="134"/>
    </font>
    <font>
      <sz val="16"/>
      <color rgb="FF00B9AA"/>
      <name val="Bahnschrift"/>
      <charset val="134"/>
    </font>
    <font>
      <sz val="11"/>
      <color theme="0"/>
      <name val="Bahnschrift"/>
      <charset val="134"/>
    </font>
    <font>
      <b/>
      <sz val="11"/>
      <color theme="0"/>
      <name val="Bahnschrift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9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0" tint="-0.049989318521683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3" fillId="10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23" fillId="12" borderId="11" applyNumberForma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25" fillId="13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horizontal="left" vertical="center" indent="2"/>
    </xf>
    <xf numFmtId="0" fontId="7" fillId="2" borderId="0" xfId="0" applyFont="1" applyFill="1" applyAlignment="1">
      <alignment horizontal="left" vertical="center" indent="2"/>
    </xf>
    <xf numFmtId="0" fontId="8" fillId="2" borderId="0" xfId="0" applyFont="1" applyFill="1" applyAlignment="1">
      <alignment horizontal="center"/>
    </xf>
    <xf numFmtId="3" fontId="9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178" fontId="9" fillId="3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79" fontId="1" fillId="0" borderId="0" xfId="0" applyNumberFormat="1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right" vertical="center"/>
    </xf>
    <xf numFmtId="0" fontId="11" fillId="5" borderId="2" xfId="0" applyFont="1" applyFill="1" applyBorder="1" applyAlignment="1">
      <alignment horizontal="center" vertical="center"/>
    </xf>
    <xf numFmtId="178" fontId="1" fillId="3" borderId="2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80" fontId="1" fillId="3" borderId="2" xfId="0" applyNumberFormat="1" applyFont="1" applyFill="1" applyBorder="1" applyAlignment="1">
      <alignment horizontal="center" vertical="center"/>
    </xf>
    <xf numFmtId="179" fontId="1" fillId="7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9" fontId="1" fillId="0" borderId="0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179" fontId="1" fillId="9" borderId="5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179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9" fontId="1" fillId="9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10" fontId="5" fillId="5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font>
        <name val="Bahnschrift"/>
        <scheme val="none"/>
        <family val="2"/>
        <b val="0"/>
        <i val="0"/>
        <strike val="0"/>
        <u val="none"/>
        <sz val="11"/>
        <color theme="1"/>
      </font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numFmt numFmtId="179" formatCode="yyyy\-mm\-dd;@"/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numFmt numFmtId="178" formatCode="[$$-C09]#,##0"/>
      <alignment horizontal="right" vertical="center"/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numFmt numFmtId="179" formatCode="yyyy\-mm\-dd;@"/>
      <fill>
        <patternFill patternType="solid">
          <fgColor theme="4" tint="0.799981688894314"/>
          <bgColor theme="0" tint="-0.0499893185216834"/>
        </patternFill>
      </fill>
      <alignment horizontal="center" vertical="center"/>
      <border>
        <left/>
        <right/>
        <top style="thin">
          <color theme="4" tint="0.399975585192419"/>
        </top>
        <bottom style="thin">
          <color theme="4" tint="0.399975585192419"/>
        </bottom>
      </border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0" tint="-0.0499893185216834"/>
        </patternFill>
      </fill>
      <alignment horizontal="center" vertical="center"/>
      <border>
        <left/>
        <right/>
        <top style="thin">
          <color theme="4" tint="0.399975585192419"/>
        </top>
        <bottom style="thin">
          <color theme="4" tint="0.399975585192419"/>
        </bottom>
      </border>
    </dxf>
    <dxf>
      <font>
        <name val="Bahnschrift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0" tint="-0.0499893185216834"/>
        </patternFill>
      </fill>
      <alignment horizontal="center" vertical="center"/>
      <border>
        <left/>
        <right/>
        <top style="thin">
          <color theme="4" tint="0.399975585192419"/>
        </top>
        <bottom style="thin">
          <color theme="4" tint="0.399975585192419"/>
        </bottom>
      </border>
    </dxf>
  </dxfs>
  <tableStyles count="0" defaultTableStyle="TableStyleMedium2" defaultPivotStyle="PivotStyleLight16"/>
  <colors>
    <mruColors>
      <color rgb="00F2C80F"/>
      <color rgb="0000B9AA"/>
      <color rgb="00CE0000"/>
      <color rgb="000086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"100 percent"</c:f>
              <c:strCache>
                <c:ptCount val="1"/>
                <c:pt idx="0">
                  <c:v>100 percent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</c:dPt>
          <c:dLbls>
            <c:delete val="1"/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Data!$O$21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"Factory Percent"</c:f>
              <c:strCache>
                <c:ptCount val="1"/>
                <c:pt idx="0">
                  <c:v>Factory Percent</c:v>
                </c:pt>
              </c:strCache>
            </c:strRef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Data!$N$21</c:f>
              <c:numCache>
                <c:formatCode>0.00%</c:formatCode>
                <c:ptCount val="1"/>
                <c:pt idx="0">
                  <c:v>0.283018867924528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sizeRepresents val="area"/>
        <c:axId val="209662511"/>
        <c:axId val="209662927"/>
      </c:bubbleChart>
      <c:valAx>
        <c:axId val="209662511"/>
        <c:scaling>
          <c:orientation val="minMax"/>
          <c:min val="0.95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4b4c0bf-c59b-4c82-9c8b-27b755ee146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"100 percent"</c:f>
              <c:strCache>
                <c:ptCount val="1"/>
                <c:pt idx="0">
                  <c:v>100 percent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</c:dPt>
          <c:dLbls>
            <c:delete val="1"/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Data!$O$22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"Factory Percent"</c:f>
              <c:strCache>
                <c:ptCount val="1"/>
                <c:pt idx="0">
                  <c:v>Factory Percent</c:v>
                </c:pt>
              </c:strCache>
            </c:strRef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Data!$N$22</c:f>
              <c:numCache>
                <c:formatCode>0.00%</c:formatCode>
                <c:ptCount val="1"/>
                <c:pt idx="0">
                  <c:v>0.169811320754717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sizeRepresents val="area"/>
        <c:axId val="209662511"/>
        <c:axId val="209662927"/>
      </c:bubbleChart>
      <c:valAx>
        <c:axId val="209662511"/>
        <c:scaling>
          <c:orientation val="minMax"/>
          <c:min val="0.95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cb9099-187c-4238-9449-56be6147ce5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"100 percent"</c:f>
              <c:strCache>
                <c:ptCount val="1"/>
                <c:pt idx="0">
                  <c:v>100 percent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</c:dPt>
          <c:dLbls>
            <c:delete val="1"/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Data!$O$23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"Factory Percent"</c:f>
              <c:strCache>
                <c:ptCount val="1"/>
                <c:pt idx="0">
                  <c:v>Factory Percent</c:v>
                </c:pt>
              </c:strCache>
            </c:strRef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Data!$N$21</c:f>
              <c:numCache>
                <c:formatCode>0.00%</c:formatCode>
                <c:ptCount val="1"/>
                <c:pt idx="0">
                  <c:v>0.283018867924528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sizeRepresents val="area"/>
        <c:axId val="209662511"/>
        <c:axId val="209662927"/>
      </c:bubbleChart>
      <c:valAx>
        <c:axId val="209662511"/>
        <c:scaling>
          <c:orientation val="minMax"/>
          <c:min val="0.95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225eee8-19ac-4dfd-a2db-37d00aedd09a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"100 percent"</c:f>
              <c:strCache>
                <c:ptCount val="1"/>
                <c:pt idx="0">
                  <c:v>100 percent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</c:dPt>
          <c:dLbls>
            <c:delete val="1"/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Data!$O$24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"Factory Percent"</c:f>
              <c:strCache>
                <c:ptCount val="1"/>
                <c:pt idx="0">
                  <c:v>Factory Percent</c:v>
                </c:pt>
              </c:strCache>
            </c:strRef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Data!$N$24</c:f>
              <c:numCache>
                <c:formatCode>0.00%</c:formatCode>
                <c:ptCount val="1"/>
                <c:pt idx="0">
                  <c:v>0.264150943396226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sizeRepresents val="area"/>
        <c:axId val="209662511"/>
        <c:axId val="209662927"/>
      </c:bubbleChart>
      <c:valAx>
        <c:axId val="209662511"/>
        <c:scaling>
          <c:orientation val="minMax"/>
          <c:min val="0.95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56e5af3-8869-4d51-bbc2-2afb4112f24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Data!$M$59</c:f>
              <c:strCache>
                <c:ptCount val="1"/>
                <c:pt idx="0">
                  <c:v>INCIDENTS BY SEVERITY</c:v>
                </c:pt>
              </c:strCache>
            </c:strRef>
          </c:tx>
          <c:spPr>
            <a:solidFill>
              <a:srgbClr val="00B9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Data!$L$60:$L$63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Data!$M$60:$M$63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975d8c8-bb97-48c0-9141-e3e2d469680a}"/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Data!$M$67</c:f>
              <c:strCache>
                <c:ptCount val="1"/>
                <c:pt idx="0">
                  <c:v>INCIDENT RESULTS BY TYPE</c:v>
                </c:pt>
              </c:strCache>
            </c:strRef>
          </c:tx>
          <c:spPr>
            <a:solidFill>
              <a:srgbClr val="F2C80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Data!$L$68:$L$72</c:f>
              <c:strCache>
                <c:ptCount val="5"/>
                <c:pt idx="0">
                  <c:v>Injury</c:v>
                </c:pt>
                <c:pt idx="1">
                  <c:v>Illnes</c:v>
                </c:pt>
                <c:pt idx="2">
                  <c:v>Psychological</c:v>
                </c:pt>
                <c:pt idx="3">
                  <c:v>Harassment</c:v>
                </c:pt>
                <c:pt idx="4">
                  <c:v>Near Miss</c:v>
                </c:pt>
              </c:strCache>
            </c:strRef>
          </c:cat>
          <c:val>
            <c:numRef>
              <c:f>Data!$M$68:$M$72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16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00887e4-86e3-47de-92b2-fc206d2aebe0}"/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Data!$M$76</c:f>
              <c:strCache>
                <c:ptCount val="1"/>
                <c:pt idx="0">
                  <c:v>INCIDENTS BY INJURY CONSEQUENCE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Data!$L$77:$L$80</c:f>
              <c:strCache>
                <c:ptCount val="4"/>
                <c:pt idx="0">
                  <c:v>Lost Time</c:v>
                </c:pt>
                <c:pt idx="1">
                  <c:v>Medical Care</c:v>
                </c:pt>
                <c:pt idx="2">
                  <c:v>First Aid</c:v>
                </c:pt>
                <c:pt idx="3">
                  <c:v>No Treatment</c:v>
                </c:pt>
              </c:strCache>
            </c:strRef>
          </c:cat>
          <c:val>
            <c:numRef>
              <c:f>Data!$M$77:$M$80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ed3f347-788f-4167-83d2-1bb610e7e80f}"/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svg"/><Relationship Id="rId8" Type="http://schemas.openxmlformats.org/officeDocument/2006/relationships/image" Target="../media/image1.png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9" Type="http://schemas.openxmlformats.org/officeDocument/2006/relationships/image" Target="../media/image12.svg"/><Relationship Id="rId18" Type="http://schemas.openxmlformats.org/officeDocument/2006/relationships/image" Target="../media/image11.png"/><Relationship Id="rId17" Type="http://schemas.openxmlformats.org/officeDocument/2006/relationships/image" Target="../media/image10.svg"/><Relationship Id="rId16" Type="http://schemas.openxmlformats.org/officeDocument/2006/relationships/image" Target="../media/image9.png"/><Relationship Id="rId15" Type="http://schemas.openxmlformats.org/officeDocument/2006/relationships/image" Target="../media/image8.svg"/><Relationship Id="rId14" Type="http://schemas.openxmlformats.org/officeDocument/2006/relationships/image" Target="../media/image7.png"/><Relationship Id="rId13" Type="http://schemas.openxmlformats.org/officeDocument/2006/relationships/image" Target="../media/image6.svg"/><Relationship Id="rId12" Type="http://schemas.openxmlformats.org/officeDocument/2006/relationships/image" Target="../media/image5.png"/><Relationship Id="rId11" Type="http://schemas.openxmlformats.org/officeDocument/2006/relationships/image" Target="../media/image4.svg"/><Relationship Id="rId10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1372961</xdr:colOff>
      <xdr:row>8</xdr:row>
      <xdr:rowOff>141513</xdr:rowOff>
    </xdr:from>
    <xdr:to>
      <xdr:col>14</xdr:col>
      <xdr:colOff>83464</xdr:colOff>
      <xdr:row>23</xdr:row>
      <xdr:rowOff>156942</xdr:rowOff>
    </xdr:to>
    <xdr:grpSp>
      <xdr:nvGrpSpPr>
        <xdr:cNvPr id="8" name="Group 7"/>
        <xdr:cNvGrpSpPr/>
      </xdr:nvGrpSpPr>
      <xdr:grpSpPr>
        <a:xfrm>
          <a:off x="3756660" y="1799590"/>
          <a:ext cx="2700655" cy="2764155"/>
          <a:chOff x="3886200" y="1796142"/>
          <a:chExt cx="2628000" cy="2628000"/>
        </a:xfrm>
      </xdr:grpSpPr>
      <xdr:grpSp>
        <xdr:nvGrpSpPr>
          <xdr:cNvPr id="6" name="Group 5"/>
          <xdr:cNvGrpSpPr/>
        </xdr:nvGrpSpPr>
        <xdr:grpSpPr>
          <a:xfrm>
            <a:off x="3886200" y="1796142"/>
            <a:ext cx="2628000" cy="2628000"/>
            <a:chOff x="1992086" y="2046514"/>
            <a:chExt cx="2628000" cy="2628000"/>
          </a:xfrm>
        </xdr:grpSpPr>
        <xdr:grpSp>
          <xdr:nvGrpSpPr>
            <xdr:cNvPr id="5" name="Group 4"/>
            <xdr:cNvGrpSpPr/>
          </xdr:nvGrpSpPr>
          <xdr:grpSpPr>
            <a:xfrm>
              <a:off x="1992086" y="2046514"/>
              <a:ext cx="2628000" cy="2628000"/>
              <a:chOff x="3777343" y="1654628"/>
              <a:chExt cx="2628000" cy="2628000"/>
            </a:xfrm>
          </xdr:grpSpPr>
          <xdr:sp>
            <xdr:nvSpPr>
              <xdr:cNvPr id="3" name="Oval 2"/>
              <xdr:cNvSpPr/>
            </xdr:nvSpPr>
            <xdr:spPr>
              <a:xfrm>
                <a:off x="3777343" y="1654628"/>
                <a:ext cx="2628000" cy="2628000"/>
              </a:xfrm>
              <a:prstGeom prst="ellipse">
                <a:avLst/>
              </a:prstGeom>
              <a:solidFill>
                <a:schemeClr val="bg1">
                  <a:lumMod val="95000"/>
                  <a:alpha val="6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>
            <xdr:nvSpPr>
              <xdr:cNvPr id="4" name="Oval 3"/>
              <xdr:cNvSpPr/>
            </xdr:nvSpPr>
            <xdr:spPr>
              <a:xfrm>
                <a:off x="3975343" y="1852628"/>
                <a:ext cx="2232000" cy="2232000"/>
              </a:xfrm>
              <a:prstGeom prst="ellipse">
                <a:avLst/>
              </a:prstGeom>
              <a:solidFill>
                <a:srgbClr val="00B9AA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textlink="Data!M17">
          <xdr:nvSpPr>
            <xdr:cNvPr id="2" name="TextBox 1"/>
            <xdr:cNvSpPr txBox="1"/>
          </xdr:nvSpPr>
          <xdr:spPr>
            <a:xfrm>
              <a:off x="2658386" y="2468878"/>
              <a:ext cx="1295400" cy="947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F7A1C54E-5E20-4F47-BC90-97359BC28238}" type="TxLink">
                <a:rPr lang="en-US" sz="7200" b="0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GB" sz="7200">
                <a:solidFill>
                  <a:schemeClr val="bg1"/>
                </a:solidFill>
              </a:endParaRPr>
            </a:p>
          </xdr:txBody>
        </xdr:sp>
      </xdr:grpSp>
      <xdr:sp>
        <xdr:nvSpPr>
          <xdr:cNvPr id="7" name="TextBox 6"/>
          <xdr:cNvSpPr txBox="1"/>
        </xdr:nvSpPr>
        <xdr:spPr>
          <a:xfrm>
            <a:off x="4262612" y="3034128"/>
            <a:ext cx="1866045" cy="8004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sr-Latn-RS" sz="3200">
                <a:solidFill>
                  <a:schemeClr val="bg1"/>
                </a:solidFill>
                <a:latin typeface="Bahnschrift" panose="020B0502040204020203" pitchFamily="34" charset="0"/>
              </a:rPr>
              <a:t>Days</a:t>
            </a:r>
            <a:endParaRPr lang="sr-Latn-RS" sz="3200" baseline="0">
              <a:solidFill>
                <a:schemeClr val="bg1"/>
              </a:solidFill>
              <a:latin typeface="Bahnschrift" panose="020B0502040204020203" pitchFamily="34" charset="0"/>
            </a:endParaRPr>
          </a:p>
          <a:p>
            <a:pPr algn="ctr"/>
            <a:r>
              <a:rPr lang="sr-Latn-RS" sz="1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rPr>
              <a:t>Since</a:t>
            </a:r>
            <a:r>
              <a:rPr lang="sr-Latn-RS" sz="14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rPr>
              <a:t> Last Accident</a:t>
            </a:r>
            <a:endParaRPr lang="en-GB" sz="140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 editAs="oneCell">
    <xdr:from>
      <xdr:col>14</xdr:col>
      <xdr:colOff>945164</xdr:colOff>
      <xdr:row>8</xdr:row>
      <xdr:rowOff>141515</xdr:rowOff>
    </xdr:from>
    <xdr:to>
      <xdr:col>18</xdr:col>
      <xdr:colOff>849914</xdr:colOff>
      <xdr:row>22</xdr:row>
      <xdr:rowOff>126744</xdr:rowOff>
    </xdr:to>
    <xdr:pic>
      <xdr:nvPicPr>
        <xdr:cNvPr id="9" name="Graphic 8"/>
        <xdr:cNvPicPr>
          <a:picLocks noChangeAspect="1"/>
        </xdr:cNvPicPr>
      </xdr:nvPicPr>
      <xdr:blipFill>
        <a:blip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319010" y="1799590"/>
          <a:ext cx="1899920" cy="2555875"/>
        </a:xfrm>
        <a:prstGeom prst="rect">
          <a:avLst/>
        </a:prstGeom>
      </xdr:spPr>
    </xdr:pic>
    <xdr:clientData/>
  </xdr:twoCellAnchor>
  <xdr:twoCellAnchor>
    <xdr:from>
      <xdr:col>14</xdr:col>
      <xdr:colOff>1146266</xdr:colOff>
      <xdr:row>11</xdr:row>
      <xdr:rowOff>146539</xdr:rowOff>
    </xdr:from>
    <xdr:to>
      <xdr:col>18</xdr:col>
      <xdr:colOff>875968</xdr:colOff>
      <xdr:row>22</xdr:row>
      <xdr:rowOff>112974</xdr:rowOff>
    </xdr:to>
    <xdr:grpSp>
      <xdr:nvGrpSpPr>
        <xdr:cNvPr id="22" name="Group 21"/>
        <xdr:cNvGrpSpPr/>
      </xdr:nvGrpSpPr>
      <xdr:grpSpPr>
        <a:xfrm>
          <a:off x="7520305" y="2419350"/>
          <a:ext cx="1724660" cy="1922145"/>
          <a:chOff x="7402286" y="2325859"/>
          <a:chExt cx="1688042" cy="1894295"/>
        </a:xfrm>
      </xdr:grpSpPr>
      <xdr:grpSp>
        <xdr:nvGrpSpPr>
          <xdr:cNvPr id="12" name="Group 11"/>
          <xdr:cNvGrpSpPr/>
        </xdr:nvGrpSpPr>
        <xdr:grpSpPr>
          <a:xfrm>
            <a:off x="7402286" y="2325859"/>
            <a:ext cx="644434" cy="432581"/>
            <a:chOff x="7413716" y="2327764"/>
            <a:chExt cx="648244" cy="435439"/>
          </a:xfrm>
        </xdr:grpSpPr>
        <xdr:pic>
          <xdr:nvPicPr>
            <xdr:cNvPr id="10" name="Graphic 9"/>
            <xdr:cNvPicPr>
              <a:picLocks noChangeAspect="1"/>
            </xdr:cNvPicPr>
          </xdr:nvPicPr>
          <xdr:blipFill>
            <a:blip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>
          <xdr:nvSpPr>
            <xdr:cNvPr id="11" name="TextBox 10"/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1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3" name="Group 12"/>
          <xdr:cNvGrpSpPr/>
        </xdr:nvGrpSpPr>
        <xdr:grpSpPr>
          <a:xfrm>
            <a:off x="7764401" y="2947386"/>
            <a:ext cx="650066" cy="429599"/>
            <a:chOff x="7413716" y="2327764"/>
            <a:chExt cx="648244" cy="435439"/>
          </a:xfrm>
        </xdr:grpSpPr>
        <xdr:pic>
          <xdr:nvPicPr>
            <xdr:cNvPr id="14" name="Graphic 13"/>
            <xdr:cNvPicPr>
              <a:picLocks noChangeAspect="1"/>
            </xdr:cNvPicPr>
          </xdr:nvPicPr>
          <xdr:blipFill>
            <a:blip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>
          <xdr:nvSpPr>
            <xdr:cNvPr id="15" name="TextBox 14"/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3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6" name="Group 15"/>
          <xdr:cNvGrpSpPr/>
        </xdr:nvGrpSpPr>
        <xdr:grpSpPr>
          <a:xfrm>
            <a:off x="7906199" y="3790554"/>
            <a:ext cx="647416" cy="429600"/>
            <a:chOff x="7413716" y="2327764"/>
            <a:chExt cx="648244" cy="435439"/>
          </a:xfrm>
        </xdr:grpSpPr>
        <xdr:pic>
          <xdr:nvPicPr>
            <xdr:cNvPr id="17" name="Graphic 16"/>
            <xdr:cNvPicPr>
              <a:picLocks noChangeAspect="1"/>
            </xdr:cNvPicPr>
          </xdr:nvPicPr>
          <xdr:blipFill>
            <a:blip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>
          <xdr:nvSpPr>
            <xdr:cNvPr id="18" name="TextBox 17"/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4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9" name="Group 18"/>
          <xdr:cNvGrpSpPr/>
        </xdr:nvGrpSpPr>
        <xdr:grpSpPr>
          <a:xfrm>
            <a:off x="8446225" y="2345737"/>
            <a:ext cx="644103" cy="432581"/>
            <a:chOff x="7413716" y="2327764"/>
            <a:chExt cx="648244" cy="435439"/>
          </a:xfrm>
        </xdr:grpSpPr>
        <xdr:pic>
          <xdr:nvPicPr>
            <xdr:cNvPr id="20" name="Graphic 19"/>
            <xdr:cNvPicPr>
              <a:picLocks noChangeAspect="1"/>
            </xdr:cNvPicPr>
          </xdr:nvPicPr>
          <xdr:blipFill>
            <a:blip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>
          <xdr:nvSpPr>
            <xdr:cNvPr id="21" name="TextBox 20"/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2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14</xdr:col>
      <xdr:colOff>1162260</xdr:colOff>
      <xdr:row>10</xdr:row>
      <xdr:rowOff>25121</xdr:rowOff>
    </xdr:from>
    <xdr:to>
      <xdr:col>18</xdr:col>
      <xdr:colOff>758686</xdr:colOff>
      <xdr:row>23</xdr:row>
      <xdr:rowOff>62565</xdr:rowOff>
    </xdr:to>
    <xdr:grpSp>
      <xdr:nvGrpSpPr>
        <xdr:cNvPr id="30" name="Group 29"/>
        <xdr:cNvGrpSpPr/>
      </xdr:nvGrpSpPr>
      <xdr:grpSpPr>
        <a:xfrm>
          <a:off x="7536180" y="2038985"/>
          <a:ext cx="1591310" cy="2430145"/>
          <a:chOff x="7404034" y="2019573"/>
          <a:chExt cx="1551122" cy="2277062"/>
        </a:xfrm>
      </xdr:grpSpPr>
      <xdr:graphicFrame>
        <xdr:nvGraphicFramePr>
          <xdr:cNvPr id="23" name="Chart 22"/>
          <xdr:cNvGraphicFramePr/>
        </xdr:nvGraphicFramePr>
        <xdr:xfrm>
          <a:off x="7404034" y="2019573"/>
          <a:ext cx="960783" cy="7868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24" name="Chart 23"/>
          <xdr:cNvGraphicFramePr/>
        </xdr:nvGraphicFramePr>
        <xdr:xfrm>
          <a:off x="7994629" y="2064791"/>
          <a:ext cx="960527" cy="7868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25" name="Chart 24"/>
          <xdr:cNvGraphicFramePr/>
        </xdr:nvGraphicFramePr>
        <xdr:xfrm>
          <a:off x="7787436" y="2628517"/>
          <a:ext cx="956705" cy="783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26" name="Chart 25"/>
          <xdr:cNvGraphicFramePr/>
        </xdr:nvGraphicFramePr>
        <xdr:xfrm>
          <a:off x="7455112" y="3513354"/>
          <a:ext cx="960783" cy="783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79512</xdr:colOff>
      <xdr:row>12</xdr:row>
      <xdr:rowOff>106016</xdr:rowOff>
    </xdr:from>
    <xdr:to>
      <xdr:col>2</xdr:col>
      <xdr:colOff>1388033</xdr:colOff>
      <xdr:row>21</xdr:row>
      <xdr:rowOff>139512</xdr:rowOff>
    </xdr:to>
    <xdr:grpSp>
      <xdr:nvGrpSpPr>
        <xdr:cNvPr id="35" name="Group 34"/>
        <xdr:cNvGrpSpPr/>
      </xdr:nvGrpSpPr>
      <xdr:grpSpPr>
        <a:xfrm>
          <a:off x="467995" y="2556510"/>
          <a:ext cx="1308100" cy="1633855"/>
          <a:chOff x="457199" y="2531164"/>
          <a:chExt cx="1308521" cy="1584000"/>
        </a:xfrm>
      </xdr:grpSpPr>
      <xdr:pic>
        <xdr:nvPicPr>
          <xdr:cNvPr id="34" name="Graphic 33"/>
          <xdr:cNvPicPr>
            <a:picLocks noChangeAspect="1"/>
          </xdr:cNvPicPr>
        </xdr:nvPicPr>
        <xdr:blipFill>
          <a:blip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457199" y="2531164"/>
            <a:ext cx="1308521" cy="1584000"/>
          </a:xfrm>
          <a:prstGeom prst="rect">
            <a:avLst/>
          </a:prstGeom>
        </xdr:spPr>
      </xdr:pic>
      <xdr:sp textlink="Data!M56">
        <xdr:nvSpPr>
          <xdr:cNvPr id="32" name="TextBox 31"/>
          <xdr:cNvSpPr txBox="1"/>
        </xdr:nvSpPr>
        <xdr:spPr>
          <a:xfrm>
            <a:off x="914401" y="3737113"/>
            <a:ext cx="384313" cy="331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DF7DC6-982B-40E1-B3B7-91FD8B45F74E}" type="TxLink">
              <a:rPr lang="en-US" sz="2400" b="0" i="0" u="none" strike="noStrike">
                <a:solidFill>
                  <a:schemeClr val="bg1"/>
                </a:solidFill>
                <a:latin typeface="Bahnschrift" panose="020B0502040204020203"/>
              </a:rPr>
            </a:fld>
            <a:endParaRPr lang="en-GB" sz="166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76199</xdr:colOff>
      <xdr:row>12</xdr:row>
      <xdr:rowOff>159025</xdr:rowOff>
    </xdr:from>
    <xdr:to>
      <xdr:col>6</xdr:col>
      <xdr:colOff>94512</xdr:colOff>
      <xdr:row>21</xdr:row>
      <xdr:rowOff>18313</xdr:rowOff>
    </xdr:to>
    <xdr:grpSp>
      <xdr:nvGrpSpPr>
        <xdr:cNvPr id="39" name="Group 38"/>
        <xdr:cNvGrpSpPr/>
      </xdr:nvGrpSpPr>
      <xdr:grpSpPr>
        <a:xfrm>
          <a:off x="2070735" y="2609850"/>
          <a:ext cx="407035" cy="1459230"/>
          <a:chOff x="2030895" y="2584173"/>
          <a:chExt cx="396000" cy="1409792"/>
        </a:xfrm>
      </xdr:grpSpPr>
      <xdr:pic>
        <xdr:nvPicPr>
          <xdr:cNvPr id="36" name="Graphic 35"/>
          <xdr:cNvPicPr>
            <a:picLocks noChangeAspect="1"/>
          </xdr:cNvPicPr>
        </xdr:nvPicPr>
        <xdr:blipFill>
          <a:blip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2030895" y="2584173"/>
            <a:ext cx="396000" cy="396000"/>
          </a:xfrm>
          <a:prstGeom prst="rect">
            <a:avLst/>
          </a:prstGeom>
        </xdr:spPr>
      </xdr:pic>
      <xdr:pic>
        <xdr:nvPicPr>
          <xdr:cNvPr id="37" name="Graphic 36"/>
          <xdr:cNvPicPr>
            <a:picLocks noChangeAspect="1"/>
          </xdr:cNvPicPr>
        </xdr:nvPicPr>
        <xdr:blipFill>
          <a:blip r:embed="rId16">
            <a:extLs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2030895" y="3091069"/>
            <a:ext cx="396000" cy="396000"/>
          </a:xfrm>
          <a:prstGeom prst="rect">
            <a:avLst/>
          </a:prstGeom>
        </xdr:spPr>
      </xdr:pic>
      <xdr:pic>
        <xdr:nvPicPr>
          <xdr:cNvPr id="38" name="Graphic 37"/>
          <xdr:cNvPicPr>
            <a:picLocks noChangeAspect="1"/>
          </xdr:cNvPicPr>
        </xdr:nvPicPr>
        <xdr:blipFill>
          <a:blip r:embed="rId18">
            <a:extLs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2030895" y="3597965"/>
            <a:ext cx="396000" cy="396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8965</xdr:colOff>
      <xdr:row>25</xdr:row>
      <xdr:rowOff>67234</xdr:rowOff>
    </xdr:from>
    <xdr:to>
      <xdr:col>6</xdr:col>
      <xdr:colOff>1016188</xdr:colOff>
      <xdr:row>39</xdr:row>
      <xdr:rowOff>77116</xdr:rowOff>
    </xdr:to>
    <xdr:graphicFrame>
      <xdr:nvGraphicFramePr>
        <xdr:cNvPr id="40" name="Chart 39"/>
        <xdr:cNvGraphicFramePr/>
      </xdr:nvGraphicFramePr>
      <xdr:xfrm>
        <a:off x="273050" y="4829175"/>
        <a:ext cx="312674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1142997</xdr:colOff>
      <xdr:row>25</xdr:row>
      <xdr:rowOff>67234</xdr:rowOff>
    </xdr:from>
    <xdr:to>
      <xdr:col>14</xdr:col>
      <xdr:colOff>312456</xdr:colOff>
      <xdr:row>39</xdr:row>
      <xdr:rowOff>77116</xdr:rowOff>
    </xdr:to>
    <xdr:graphicFrame>
      <xdr:nvGraphicFramePr>
        <xdr:cNvPr id="41" name="Chart 40"/>
        <xdr:cNvGraphicFramePr/>
      </xdr:nvGraphicFramePr>
      <xdr:xfrm>
        <a:off x="3526155" y="4829175"/>
        <a:ext cx="3160395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439265</xdr:colOff>
      <xdr:row>25</xdr:row>
      <xdr:rowOff>67234</xdr:rowOff>
    </xdr:from>
    <xdr:to>
      <xdr:col>19</xdr:col>
      <xdr:colOff>119712</xdr:colOff>
      <xdr:row>39</xdr:row>
      <xdr:rowOff>77116</xdr:rowOff>
    </xdr:to>
    <xdr:graphicFrame>
      <xdr:nvGraphicFramePr>
        <xdr:cNvPr id="42" name="Chart 41"/>
        <xdr:cNvGraphicFramePr/>
      </xdr:nvGraphicFramePr>
      <xdr:xfrm>
        <a:off x="6812915" y="4829175"/>
        <a:ext cx="3157855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9:J192" totalsRowShown="0">
  <autoFilter xmlns:etc="http://www.wps.cn/officeDocument/2017/etCustomData" ref="B9:J192" etc:filterBottomFollowUsedRange="0"/>
  <tableColumns count="9">
    <tableColumn id="1" name="No" dataDxfId="0"/>
    <tableColumn id="13" name="Date" dataDxfId="1"/>
    <tableColumn id="12" name="Location" dataDxfId="2"/>
    <tableColumn id="11" name="Employee" dataDxfId="3"/>
    <tableColumn id="10" name="Incident Result" dataDxfId="4"/>
    <tableColumn id="9" name="Severity" dataDxfId="5"/>
    <tableColumn id="8" name="Injury Consequence" dataDxfId="6"/>
    <tableColumn id="7" name="Dayf of Absence" dataDxfId="7"/>
    <tableColumn id="6" name="Incident Cost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31:N49" totalsRowShown="0">
  <autoFilter xmlns:etc="http://www.wps.cn/officeDocument/2017/etCustomData" ref="L31:N49" etc:filterBottomFollowUsedRange="0"/>
  <tableColumns count="3">
    <tableColumn id="2" name="Date" dataDxfId="9"/>
    <tableColumn id="3" name="Inspection Type" dataDxfId="10"/>
    <tableColumn id="4" name="Inspection Report" dataDxfId="1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93"/>
  <sheetViews>
    <sheetView zoomScale="70" zoomScaleNormal="70" topLeftCell="D1" workbookViewId="0">
      <selection activeCell="L84" sqref="L84"/>
    </sheetView>
  </sheetViews>
  <sheetFormatPr defaultColWidth="9" defaultRowHeight="14"/>
  <cols>
    <col min="1" max="1" width="8.89090909090909" style="19"/>
    <col min="2" max="2" width="13.3363636363636" style="19" customWidth="1"/>
    <col min="3" max="3" width="15.1090909090909" style="19" customWidth="1"/>
    <col min="4" max="4" width="13.5545454545455" style="19" customWidth="1"/>
    <col min="5" max="5" width="20.6636363636364" style="19" customWidth="1"/>
    <col min="6" max="6" width="18.5545454545455" style="19" customWidth="1"/>
    <col min="7" max="7" width="14.7818181818182" style="19" customWidth="1"/>
    <col min="8" max="8" width="21.7818181818182" style="19" customWidth="1"/>
    <col min="9" max="9" width="25.3363636363636" style="19" customWidth="1"/>
    <col min="10" max="10" width="16.8909090909091" style="19" customWidth="1"/>
    <col min="11" max="11" width="8.89090909090909" style="19"/>
    <col min="12" max="12" width="27.8909090909091" style="19" customWidth="1"/>
    <col min="13" max="14" width="23.8909090909091" style="19" customWidth="1"/>
    <col min="15" max="15" width="17.2181818181818" style="19" customWidth="1"/>
    <col min="16" max="16" width="16.6636363636364" style="19" customWidth="1"/>
    <col min="17" max="17" width="17.8909090909091" style="19" customWidth="1"/>
    <col min="18" max="16384" width="8.89090909090909" style="19"/>
  </cols>
  <sheetData>
    <row r="2" spans="12:17">
      <c r="L2" s="22" t="s">
        <v>0</v>
      </c>
      <c r="M2" s="22" t="s">
        <v>1</v>
      </c>
      <c r="N2" s="22" t="s">
        <v>2</v>
      </c>
      <c r="O2" s="22" t="s">
        <v>3</v>
      </c>
      <c r="P2" s="22" t="s">
        <v>4</v>
      </c>
      <c r="Q2" s="22" t="s">
        <v>5</v>
      </c>
    </row>
    <row r="3" spans="12:17">
      <c r="L3" s="23" t="s">
        <v>6</v>
      </c>
      <c r="M3" s="23" t="s">
        <v>7</v>
      </c>
      <c r="N3" s="23" t="s">
        <v>8</v>
      </c>
      <c r="O3" s="23" t="s">
        <v>9</v>
      </c>
      <c r="P3" s="23">
        <v>2022</v>
      </c>
      <c r="Q3" s="23" t="s">
        <v>10</v>
      </c>
    </row>
    <row r="4" spans="12:17">
      <c r="L4" s="23" t="s">
        <v>11</v>
      </c>
      <c r="M4" s="23" t="s">
        <v>12</v>
      </c>
      <c r="N4" s="23" t="s">
        <v>13</v>
      </c>
      <c r="O4" s="23" t="s">
        <v>14</v>
      </c>
      <c r="P4" s="23">
        <v>2023</v>
      </c>
      <c r="Q4" s="23" t="s">
        <v>15</v>
      </c>
    </row>
    <row r="5" spans="12:17">
      <c r="L5" s="23" t="s">
        <v>16</v>
      </c>
      <c r="M5" s="23" t="s">
        <v>17</v>
      </c>
      <c r="N5" s="23" t="s">
        <v>18</v>
      </c>
      <c r="O5" s="23" t="s">
        <v>19</v>
      </c>
      <c r="P5" s="23">
        <v>2024</v>
      </c>
      <c r="Q5" s="23" t="s">
        <v>20</v>
      </c>
    </row>
    <row r="6" ht="14.4" customHeight="1" spans="2:17">
      <c r="B6" s="20" t="s">
        <v>21</v>
      </c>
      <c r="C6" s="20"/>
      <c r="L6" s="23" t="s">
        <v>22</v>
      </c>
      <c r="M6" s="23" t="s">
        <v>23</v>
      </c>
      <c r="N6" s="23" t="s">
        <v>20</v>
      </c>
      <c r="O6" s="23" t="s">
        <v>24</v>
      </c>
      <c r="P6" s="23"/>
      <c r="Q6" s="23"/>
    </row>
    <row r="7" spans="2:17">
      <c r="B7" s="20"/>
      <c r="C7" s="20"/>
      <c r="L7" s="23" t="s">
        <v>25</v>
      </c>
      <c r="M7" s="23"/>
      <c r="N7" s="23"/>
      <c r="O7" s="23"/>
      <c r="P7" s="23"/>
      <c r="Q7" s="23"/>
    </row>
    <row r="8" spans="12:17">
      <c r="L8" s="23"/>
      <c r="M8" s="23"/>
      <c r="N8" s="23"/>
      <c r="O8" s="23"/>
      <c r="P8" s="23"/>
      <c r="Q8" s="23"/>
    </row>
    <row r="9" spans="2:10">
      <c r="B9" s="19" t="s">
        <v>26</v>
      </c>
      <c r="C9" s="19" t="s">
        <v>27</v>
      </c>
      <c r="D9" s="19" t="s">
        <v>3</v>
      </c>
      <c r="E9" s="19" t="s">
        <v>28</v>
      </c>
      <c r="F9" s="19" t="s">
        <v>29</v>
      </c>
      <c r="G9" s="19" t="s">
        <v>2</v>
      </c>
      <c r="H9" s="19" t="s">
        <v>30</v>
      </c>
      <c r="I9" s="19" t="s">
        <v>31</v>
      </c>
      <c r="J9" s="19" t="s">
        <v>32</v>
      </c>
    </row>
    <row r="10" spans="2:10">
      <c r="B10" s="19">
        <v>1</v>
      </c>
      <c r="C10" s="21">
        <v>44568</v>
      </c>
      <c r="D10" s="19" t="s">
        <v>19</v>
      </c>
      <c r="E10" s="19" t="s">
        <v>33</v>
      </c>
      <c r="F10" s="19" t="s">
        <v>6</v>
      </c>
      <c r="G10" s="19" t="s">
        <v>18</v>
      </c>
      <c r="H10" s="19" t="s">
        <v>17</v>
      </c>
      <c r="I10" s="19">
        <v>8</v>
      </c>
      <c r="J10" s="24">
        <v>5352</v>
      </c>
    </row>
    <row r="11" spans="2:16">
      <c r="B11" s="19">
        <v>2</v>
      </c>
      <c r="C11" s="21">
        <v>44568</v>
      </c>
      <c r="D11" s="19" t="s">
        <v>24</v>
      </c>
      <c r="E11" s="19" t="s">
        <v>34</v>
      </c>
      <c r="F11" s="19" t="s">
        <v>6</v>
      </c>
      <c r="G11" s="19" t="s">
        <v>8</v>
      </c>
      <c r="H11" s="19" t="s">
        <v>17</v>
      </c>
      <c r="I11" s="19">
        <v>28</v>
      </c>
      <c r="J11" s="24">
        <v>5798</v>
      </c>
      <c r="L11" s="25" t="s">
        <v>35</v>
      </c>
      <c r="M11" s="25" t="str">
        <f>N6</f>
        <v>Critical</v>
      </c>
      <c r="N11" s="25" t="str">
        <f>L7</f>
        <v>Near Miss</v>
      </c>
      <c r="O11" s="25" t="s">
        <v>36</v>
      </c>
      <c r="P11" s="25" t="s">
        <v>37</v>
      </c>
    </row>
    <row r="12" spans="2:16">
      <c r="B12" s="19">
        <v>3</v>
      </c>
      <c r="C12" s="21">
        <v>44569</v>
      </c>
      <c r="D12" s="19" t="s">
        <v>14</v>
      </c>
      <c r="E12" s="19" t="s">
        <v>38</v>
      </c>
      <c r="F12" s="19" t="s">
        <v>11</v>
      </c>
      <c r="G12" s="19" t="s">
        <v>18</v>
      </c>
      <c r="H12" s="19" t="s">
        <v>12</v>
      </c>
      <c r="I12" s="19">
        <v>18</v>
      </c>
      <c r="J12" s="24">
        <v>3311</v>
      </c>
      <c r="L12" s="23">
        <f>SUMPRODUCT(--(YEAR(Table1[[#Data],[Date]])=M14))</f>
        <v>53</v>
      </c>
      <c r="M12" s="23">
        <f>SUMPRODUCT(--(YEAR(Table1[[#Data],[Date]])=M14),--(Table1[[#Data],[Severity]]=N6))</f>
        <v>14</v>
      </c>
      <c r="N12" s="23">
        <f>SUMPRODUCT(--(YEAR(Table1[[#Data],[Date]])=M14),--(Table1[[#Data],[Incident Result]]=L7))</f>
        <v>15</v>
      </c>
      <c r="O12" s="23">
        <f>SUMPRODUCT(--(YEAR(Table1[[#Data],[Date]])=M14),Table1[[#Data],[Dayf of Absence]])</f>
        <v>758</v>
      </c>
      <c r="P12" s="26">
        <f>SUMPRODUCT(--(YEAR(Table1[[#Data],[Date]])=M14),Table1[[#Data],[Incident Costs]])</f>
        <v>53247</v>
      </c>
    </row>
    <row r="13" spans="2:16">
      <c r="B13" s="19">
        <v>4</v>
      </c>
      <c r="C13" s="21">
        <v>44571</v>
      </c>
      <c r="D13" s="19" t="s">
        <v>19</v>
      </c>
      <c r="E13" s="19" t="s">
        <v>39</v>
      </c>
      <c r="F13" s="19" t="s">
        <v>25</v>
      </c>
      <c r="G13" s="19" t="s">
        <v>8</v>
      </c>
      <c r="H13" s="19" t="s">
        <v>23</v>
      </c>
      <c r="I13" s="19">
        <v>19</v>
      </c>
      <c r="J13" s="24">
        <v>3373</v>
      </c>
      <c r="O13" s="27" t="s">
        <v>40</v>
      </c>
      <c r="P13" s="27" t="s">
        <v>40</v>
      </c>
    </row>
    <row r="14" spans="2:16">
      <c r="B14" s="19">
        <v>5</v>
      </c>
      <c r="C14" s="21">
        <v>44578</v>
      </c>
      <c r="D14" s="19" t="s">
        <v>19</v>
      </c>
      <c r="E14" s="19" t="s">
        <v>41</v>
      </c>
      <c r="F14" s="19" t="s">
        <v>25</v>
      </c>
      <c r="G14" s="19" t="s">
        <v>8</v>
      </c>
      <c r="H14" s="19" t="s">
        <v>23</v>
      </c>
      <c r="I14" s="19">
        <v>3</v>
      </c>
      <c r="J14" s="24">
        <v>3447</v>
      </c>
      <c r="L14" s="19" t="s">
        <v>42</v>
      </c>
      <c r="M14" s="28">
        <f>Dashboard!C11</f>
        <v>2023</v>
      </c>
      <c r="O14" s="29">
        <f>O12/L12</f>
        <v>14.3018867924528</v>
      </c>
      <c r="P14" s="26">
        <f>P12/L12</f>
        <v>1004.66037735849</v>
      </c>
    </row>
    <row r="15" spans="2:14">
      <c r="B15" s="19">
        <v>6</v>
      </c>
      <c r="C15" s="21">
        <v>44584</v>
      </c>
      <c r="D15" s="19" t="s">
        <v>19</v>
      </c>
      <c r="E15" s="19" t="s">
        <v>43</v>
      </c>
      <c r="F15" s="19" t="s">
        <v>22</v>
      </c>
      <c r="G15" s="19" t="s">
        <v>13</v>
      </c>
      <c r="H15" s="19" t="s">
        <v>7</v>
      </c>
      <c r="I15" s="19">
        <v>1</v>
      </c>
      <c r="J15" s="24">
        <v>6476</v>
      </c>
      <c r="L15" s="19" t="s">
        <v>44</v>
      </c>
      <c r="M15" s="30">
        <v>45659</v>
      </c>
      <c r="N15" s="31" t="s">
        <v>45</v>
      </c>
    </row>
    <row r="16" spans="2:13">
      <c r="B16" s="19">
        <v>7</v>
      </c>
      <c r="C16" s="21">
        <v>44590</v>
      </c>
      <c r="D16" s="19" t="s">
        <v>9</v>
      </c>
      <c r="E16" s="19" t="s">
        <v>46</v>
      </c>
      <c r="F16" s="19" t="s">
        <v>6</v>
      </c>
      <c r="G16" s="19" t="s">
        <v>18</v>
      </c>
      <c r="H16" s="19" t="s">
        <v>17</v>
      </c>
      <c r="I16" s="19">
        <v>13</v>
      </c>
      <c r="J16" s="24">
        <v>6941</v>
      </c>
      <c r="L16" s="19" t="s">
        <v>47</v>
      </c>
      <c r="M16" s="32">
        <f>INDEX(Table1[Date],COUNT(Table1[Date]))</f>
        <v>45626</v>
      </c>
    </row>
    <row r="17" spans="2:13">
      <c r="B17" s="19">
        <v>8</v>
      </c>
      <c r="C17" s="21">
        <v>44600</v>
      </c>
      <c r="D17" s="19" t="s">
        <v>9</v>
      </c>
      <c r="E17" s="19" t="s">
        <v>48</v>
      </c>
      <c r="F17" s="19" t="s">
        <v>11</v>
      </c>
      <c r="G17" s="19" t="s">
        <v>8</v>
      </c>
      <c r="H17" s="19" t="s">
        <v>12</v>
      </c>
      <c r="I17" s="19">
        <v>32</v>
      </c>
      <c r="J17" s="24">
        <v>2144</v>
      </c>
      <c r="L17" s="19" t="s">
        <v>49</v>
      </c>
      <c r="M17" s="31">
        <f>M15-M16</f>
        <v>33</v>
      </c>
    </row>
    <row r="18" spans="2:10">
      <c r="B18" s="19">
        <v>9</v>
      </c>
      <c r="C18" s="21">
        <v>44602</v>
      </c>
      <c r="D18" s="19" t="s">
        <v>19</v>
      </c>
      <c r="E18" s="19" t="s">
        <v>50</v>
      </c>
      <c r="F18" s="19" t="s">
        <v>11</v>
      </c>
      <c r="G18" s="19" t="s">
        <v>8</v>
      </c>
      <c r="H18" s="19" t="s">
        <v>12</v>
      </c>
      <c r="I18" s="19">
        <v>40</v>
      </c>
      <c r="J18" s="24">
        <v>5685</v>
      </c>
    </row>
    <row r="19" spans="2:10">
      <c r="B19" s="19">
        <v>10</v>
      </c>
      <c r="C19" s="21">
        <v>44603</v>
      </c>
      <c r="D19" s="19" t="s">
        <v>19</v>
      </c>
      <c r="E19" s="19" t="s">
        <v>34</v>
      </c>
      <c r="F19" s="19" t="s">
        <v>16</v>
      </c>
      <c r="G19" s="19" t="s">
        <v>8</v>
      </c>
      <c r="H19" s="19" t="s">
        <v>12</v>
      </c>
      <c r="I19" s="19">
        <v>40</v>
      </c>
      <c r="J19" s="24">
        <v>216</v>
      </c>
    </row>
    <row r="20" spans="2:15">
      <c r="B20" s="19">
        <v>11</v>
      </c>
      <c r="C20" s="21">
        <v>44615</v>
      </c>
      <c r="D20" s="19" t="s">
        <v>14</v>
      </c>
      <c r="E20" s="19" t="s">
        <v>51</v>
      </c>
      <c r="F20" s="19" t="s">
        <v>6</v>
      </c>
      <c r="G20" s="19" t="s">
        <v>8</v>
      </c>
      <c r="H20" s="19" t="s">
        <v>17</v>
      </c>
      <c r="I20" s="19">
        <v>15</v>
      </c>
      <c r="J20" s="24">
        <v>3726</v>
      </c>
      <c r="L20" s="33" t="s">
        <v>52</v>
      </c>
      <c r="M20" s="33" t="s">
        <v>53</v>
      </c>
      <c r="N20" s="33" t="s">
        <v>54</v>
      </c>
      <c r="O20" s="19" t="s">
        <v>55</v>
      </c>
    </row>
    <row r="21" spans="2:15">
      <c r="B21" s="19">
        <v>12</v>
      </c>
      <c r="C21" s="21">
        <v>44620</v>
      </c>
      <c r="D21" s="19" t="s">
        <v>24</v>
      </c>
      <c r="E21" s="19" t="s">
        <v>56</v>
      </c>
      <c r="F21" s="19" t="s">
        <v>25</v>
      </c>
      <c r="G21" s="19" t="s">
        <v>18</v>
      </c>
      <c r="H21" s="19" t="s">
        <v>23</v>
      </c>
      <c r="I21" s="19">
        <v>25</v>
      </c>
      <c r="J21" s="24">
        <v>3065</v>
      </c>
      <c r="L21" s="34" t="str">
        <f>O3</f>
        <v>Factory 1</v>
      </c>
      <c r="M21" s="34">
        <f>SUMPRODUCT(--(YEAR(Table1[[#Data],[Date]])=M14),--(Table1[[#Data],[Location]]=O3))</f>
        <v>15</v>
      </c>
      <c r="N21" s="35">
        <f>M21/$M$25</f>
        <v>0.283018867924528</v>
      </c>
      <c r="O21" s="19">
        <v>1</v>
      </c>
    </row>
    <row r="22" spans="2:15">
      <c r="B22" s="19">
        <v>13</v>
      </c>
      <c r="C22" s="21">
        <v>44625</v>
      </c>
      <c r="D22" s="19" t="s">
        <v>9</v>
      </c>
      <c r="E22" s="19" t="s">
        <v>57</v>
      </c>
      <c r="F22" s="19" t="s">
        <v>6</v>
      </c>
      <c r="G22" s="19" t="s">
        <v>8</v>
      </c>
      <c r="H22" s="19" t="s">
        <v>17</v>
      </c>
      <c r="I22" s="19">
        <v>27</v>
      </c>
      <c r="J22" s="24">
        <v>552</v>
      </c>
      <c r="L22" s="34" t="str">
        <f t="shared" ref="L22:L24" si="0">O4</f>
        <v>Factory 2</v>
      </c>
      <c r="M22" s="34">
        <f>SUMPRODUCT(--(YEAR(Table1[[#Data],[Date]])=M14),--(Table1[[#Data],[Location]]=O4))</f>
        <v>9</v>
      </c>
      <c r="N22" s="35">
        <f t="shared" ref="N22:N24" si="1">M22/$M$25</f>
        <v>0.169811320754717</v>
      </c>
      <c r="O22" s="19">
        <v>1</v>
      </c>
    </row>
    <row r="23" spans="2:15">
      <c r="B23" s="19">
        <v>14</v>
      </c>
      <c r="C23" s="21">
        <v>44628</v>
      </c>
      <c r="D23" s="19" t="s">
        <v>14</v>
      </c>
      <c r="E23" s="19" t="s">
        <v>58</v>
      </c>
      <c r="F23" s="19" t="s">
        <v>16</v>
      </c>
      <c r="G23" s="19" t="s">
        <v>13</v>
      </c>
      <c r="H23" s="19" t="s">
        <v>12</v>
      </c>
      <c r="I23" s="19">
        <v>32</v>
      </c>
      <c r="J23" s="24">
        <v>6459</v>
      </c>
      <c r="L23" s="34" t="str">
        <f t="shared" si="0"/>
        <v>Factory 3</v>
      </c>
      <c r="M23" s="34">
        <f>SUMPRODUCT(--(YEAR(Table1[[#Data],[Date]])=M14),--(Table1[[#Data],[Location]]=O5))</f>
        <v>15</v>
      </c>
      <c r="N23" s="35">
        <f t="shared" si="1"/>
        <v>0.283018867924528</v>
      </c>
      <c r="O23" s="19">
        <v>1</v>
      </c>
    </row>
    <row r="24" spans="2:15">
      <c r="B24" s="19">
        <v>15</v>
      </c>
      <c r="C24" s="21">
        <v>44631</v>
      </c>
      <c r="D24" s="19" t="s">
        <v>9</v>
      </c>
      <c r="E24" s="19" t="s">
        <v>46</v>
      </c>
      <c r="F24" s="19" t="s">
        <v>25</v>
      </c>
      <c r="G24" s="19" t="s">
        <v>13</v>
      </c>
      <c r="H24" s="19" t="s">
        <v>23</v>
      </c>
      <c r="I24" s="19">
        <v>21</v>
      </c>
      <c r="J24" s="24">
        <v>4993</v>
      </c>
      <c r="L24" s="34" t="str">
        <f t="shared" si="0"/>
        <v>Factory 4</v>
      </c>
      <c r="M24" s="34">
        <f>SUMPRODUCT(--(YEAR(Table1[[#Data],[Date]])=M14),--(Table1[[#Data],[Location]]=O6))</f>
        <v>14</v>
      </c>
      <c r="N24" s="35">
        <f t="shared" si="1"/>
        <v>0.264150943396226</v>
      </c>
      <c r="O24" s="19">
        <v>1</v>
      </c>
    </row>
    <row r="25" spans="2:14">
      <c r="B25" s="19">
        <v>16</v>
      </c>
      <c r="C25" s="21">
        <v>44639</v>
      </c>
      <c r="D25" s="19" t="s">
        <v>14</v>
      </c>
      <c r="E25" s="19" t="s">
        <v>43</v>
      </c>
      <c r="F25" s="19" t="s">
        <v>11</v>
      </c>
      <c r="G25" s="19" t="s">
        <v>18</v>
      </c>
      <c r="H25" s="19" t="s">
        <v>12</v>
      </c>
      <c r="I25" s="19">
        <v>9</v>
      </c>
      <c r="J25" s="24">
        <v>4284</v>
      </c>
      <c r="M25" s="36">
        <f>SUM(M21:M24)</f>
        <v>53</v>
      </c>
      <c r="N25" s="36">
        <f>SUM(N21:N24)</f>
        <v>1</v>
      </c>
    </row>
    <row r="26" spans="2:10">
      <c r="B26" s="19">
        <v>17</v>
      </c>
      <c r="C26" s="21">
        <v>44643</v>
      </c>
      <c r="D26" s="19" t="s">
        <v>14</v>
      </c>
      <c r="E26" s="19" t="s">
        <v>59</v>
      </c>
      <c r="F26" s="19" t="s">
        <v>22</v>
      </c>
      <c r="G26" s="19" t="s">
        <v>13</v>
      </c>
      <c r="H26" s="19" t="s">
        <v>7</v>
      </c>
      <c r="I26" s="19">
        <v>34</v>
      </c>
      <c r="J26" s="24">
        <v>62</v>
      </c>
    </row>
    <row r="27" spans="2:10">
      <c r="B27" s="19">
        <v>18</v>
      </c>
      <c r="C27" s="21">
        <v>44654</v>
      </c>
      <c r="D27" s="19" t="s">
        <v>14</v>
      </c>
      <c r="E27" s="19" t="s">
        <v>60</v>
      </c>
      <c r="F27" s="19" t="s">
        <v>11</v>
      </c>
      <c r="G27" s="19" t="s">
        <v>20</v>
      </c>
      <c r="H27" s="19" t="s">
        <v>12</v>
      </c>
      <c r="I27" s="19">
        <v>2</v>
      </c>
      <c r="J27" s="24">
        <v>3877</v>
      </c>
    </row>
    <row r="28" spans="2:13">
      <c r="B28" s="19">
        <v>19</v>
      </c>
      <c r="C28" s="21">
        <v>44670</v>
      </c>
      <c r="D28" s="19" t="s">
        <v>9</v>
      </c>
      <c r="E28" s="19" t="s">
        <v>43</v>
      </c>
      <c r="F28" s="19" t="s">
        <v>11</v>
      </c>
      <c r="G28" s="19" t="s">
        <v>18</v>
      </c>
      <c r="H28" s="19" t="s">
        <v>12</v>
      </c>
      <c r="I28" s="19">
        <v>23</v>
      </c>
      <c r="J28" s="24">
        <v>521</v>
      </c>
      <c r="L28" s="20" t="s">
        <v>61</v>
      </c>
      <c r="M28" s="20"/>
    </row>
    <row r="29" spans="2:13">
      <c r="B29" s="19">
        <v>20</v>
      </c>
      <c r="C29" s="21">
        <v>44671</v>
      </c>
      <c r="D29" s="19" t="s">
        <v>24</v>
      </c>
      <c r="E29" s="19" t="s">
        <v>62</v>
      </c>
      <c r="F29" s="19" t="s">
        <v>16</v>
      </c>
      <c r="G29" s="19" t="s">
        <v>18</v>
      </c>
      <c r="H29" s="19" t="s">
        <v>12</v>
      </c>
      <c r="I29" s="19">
        <v>37</v>
      </c>
      <c r="J29" s="24">
        <v>7852</v>
      </c>
      <c r="L29" s="20"/>
      <c r="M29" s="20"/>
    </row>
    <row r="30" spans="2:10">
      <c r="B30" s="19">
        <v>21</v>
      </c>
      <c r="C30" s="21">
        <v>44671</v>
      </c>
      <c r="D30" s="19" t="s">
        <v>14</v>
      </c>
      <c r="E30" s="19" t="s">
        <v>63</v>
      </c>
      <c r="F30" s="19" t="s">
        <v>25</v>
      </c>
      <c r="G30" s="19" t="s">
        <v>20</v>
      </c>
      <c r="H30" s="19" t="s">
        <v>23</v>
      </c>
      <c r="I30" s="19">
        <v>17</v>
      </c>
      <c r="J30" s="24">
        <v>2677</v>
      </c>
    </row>
    <row r="31" spans="2:14">
      <c r="B31" s="19">
        <v>22</v>
      </c>
      <c r="C31" s="21">
        <v>44673</v>
      </c>
      <c r="D31" s="19" t="s">
        <v>14</v>
      </c>
      <c r="E31" s="19" t="s">
        <v>50</v>
      </c>
      <c r="F31" s="19" t="s">
        <v>22</v>
      </c>
      <c r="G31" s="19" t="s">
        <v>8</v>
      </c>
      <c r="H31" s="19" t="s">
        <v>7</v>
      </c>
      <c r="I31" s="19">
        <v>30</v>
      </c>
      <c r="J31" s="24">
        <v>272</v>
      </c>
      <c r="L31" s="37" t="s">
        <v>27</v>
      </c>
      <c r="M31" s="37" t="s">
        <v>64</v>
      </c>
      <c r="N31" s="37" t="s">
        <v>5</v>
      </c>
    </row>
    <row r="32" spans="2:14">
      <c r="B32" s="19">
        <v>23</v>
      </c>
      <c r="C32" s="21">
        <v>44678</v>
      </c>
      <c r="D32" s="19" t="s">
        <v>24</v>
      </c>
      <c r="E32" s="19" t="s">
        <v>60</v>
      </c>
      <c r="F32" s="19" t="s">
        <v>11</v>
      </c>
      <c r="G32" s="19" t="s">
        <v>13</v>
      </c>
      <c r="H32" s="19" t="s">
        <v>12</v>
      </c>
      <c r="I32" s="19">
        <v>18</v>
      </c>
      <c r="J32" s="24">
        <v>7741</v>
      </c>
      <c r="L32" s="38">
        <v>44572</v>
      </c>
      <c r="M32" s="39" t="s">
        <v>65</v>
      </c>
      <c r="N32" s="39" t="s">
        <v>10</v>
      </c>
    </row>
    <row r="33" spans="2:14">
      <c r="B33" s="19">
        <v>24</v>
      </c>
      <c r="C33" s="21">
        <v>44687</v>
      </c>
      <c r="D33" s="19" t="s">
        <v>14</v>
      </c>
      <c r="E33" s="19" t="s">
        <v>66</v>
      </c>
      <c r="F33" s="19" t="s">
        <v>25</v>
      </c>
      <c r="G33" s="19" t="s">
        <v>13</v>
      </c>
      <c r="H33" s="19" t="s">
        <v>23</v>
      </c>
      <c r="I33" s="19">
        <v>41</v>
      </c>
      <c r="J33" s="24">
        <v>7161</v>
      </c>
      <c r="L33" s="40">
        <v>44586</v>
      </c>
      <c r="M33" s="41" t="s">
        <v>67</v>
      </c>
      <c r="N33" s="41" t="s">
        <v>15</v>
      </c>
    </row>
    <row r="34" spans="2:14">
      <c r="B34" s="19">
        <v>25</v>
      </c>
      <c r="C34" s="21">
        <v>44689</v>
      </c>
      <c r="D34" s="19" t="s">
        <v>19</v>
      </c>
      <c r="E34" s="19" t="s">
        <v>33</v>
      </c>
      <c r="F34" s="19" t="s">
        <v>16</v>
      </c>
      <c r="G34" s="19" t="s">
        <v>20</v>
      </c>
      <c r="H34" s="19" t="s">
        <v>12</v>
      </c>
      <c r="I34" s="19">
        <v>5</v>
      </c>
      <c r="J34" s="24">
        <v>1494</v>
      </c>
      <c r="L34" s="38">
        <v>44649</v>
      </c>
      <c r="M34" s="39" t="s">
        <v>68</v>
      </c>
      <c r="N34" s="39" t="s">
        <v>20</v>
      </c>
    </row>
    <row r="35" spans="2:14">
      <c r="B35" s="19">
        <v>26</v>
      </c>
      <c r="C35" s="21">
        <v>44693</v>
      </c>
      <c r="D35" s="19" t="s">
        <v>9</v>
      </c>
      <c r="E35" s="19" t="s">
        <v>56</v>
      </c>
      <c r="F35" s="19" t="s">
        <v>25</v>
      </c>
      <c r="G35" s="19" t="s">
        <v>8</v>
      </c>
      <c r="H35" s="19" t="s">
        <v>23</v>
      </c>
      <c r="I35" s="19">
        <v>22</v>
      </c>
      <c r="J35" s="24">
        <v>5240</v>
      </c>
      <c r="L35" s="40">
        <v>44681</v>
      </c>
      <c r="M35" s="41" t="s">
        <v>69</v>
      </c>
      <c r="N35" s="41" t="s">
        <v>20</v>
      </c>
    </row>
    <row r="36" spans="2:14">
      <c r="B36" s="19">
        <v>27</v>
      </c>
      <c r="C36" s="21">
        <v>44698</v>
      </c>
      <c r="D36" s="19" t="s">
        <v>19</v>
      </c>
      <c r="E36" s="19" t="s">
        <v>70</v>
      </c>
      <c r="F36" s="19" t="s">
        <v>16</v>
      </c>
      <c r="G36" s="19" t="s">
        <v>8</v>
      </c>
      <c r="H36" s="19" t="s">
        <v>12</v>
      </c>
      <c r="I36" s="19">
        <v>42</v>
      </c>
      <c r="J36" s="24">
        <v>1065</v>
      </c>
      <c r="L36" s="38">
        <v>44790</v>
      </c>
      <c r="M36" s="39" t="s">
        <v>71</v>
      </c>
      <c r="N36" s="39" t="s">
        <v>15</v>
      </c>
    </row>
    <row r="37" spans="2:14">
      <c r="B37" s="19">
        <v>28</v>
      </c>
      <c r="C37" s="21">
        <v>44711</v>
      </c>
      <c r="D37" s="19" t="s">
        <v>24</v>
      </c>
      <c r="E37" s="19" t="s">
        <v>66</v>
      </c>
      <c r="F37" s="19" t="s">
        <v>22</v>
      </c>
      <c r="G37" s="19" t="s">
        <v>13</v>
      </c>
      <c r="H37" s="19" t="s">
        <v>7</v>
      </c>
      <c r="I37" s="19">
        <v>31</v>
      </c>
      <c r="J37" s="24">
        <v>780</v>
      </c>
      <c r="L37" s="40">
        <v>44826</v>
      </c>
      <c r="M37" s="41" t="s">
        <v>72</v>
      </c>
      <c r="N37" s="41" t="s">
        <v>10</v>
      </c>
    </row>
    <row r="38" spans="2:14">
      <c r="B38" s="19">
        <v>29</v>
      </c>
      <c r="C38" s="21">
        <v>44711</v>
      </c>
      <c r="D38" s="19" t="s">
        <v>9</v>
      </c>
      <c r="E38" s="19" t="s">
        <v>43</v>
      </c>
      <c r="F38" s="19" t="s">
        <v>11</v>
      </c>
      <c r="G38" s="19" t="s">
        <v>13</v>
      </c>
      <c r="H38" s="19" t="s">
        <v>12</v>
      </c>
      <c r="I38" s="19">
        <v>26</v>
      </c>
      <c r="J38" s="24">
        <v>662</v>
      </c>
      <c r="L38" s="38">
        <v>44895</v>
      </c>
      <c r="M38" s="39" t="s">
        <v>73</v>
      </c>
      <c r="N38" s="39" t="s">
        <v>15</v>
      </c>
    </row>
    <row r="39" spans="2:14">
      <c r="B39" s="19">
        <v>30</v>
      </c>
      <c r="C39" s="21">
        <v>44714</v>
      </c>
      <c r="D39" s="19" t="s">
        <v>24</v>
      </c>
      <c r="E39" s="19" t="s">
        <v>60</v>
      </c>
      <c r="F39" s="19" t="s">
        <v>25</v>
      </c>
      <c r="G39" s="19" t="s">
        <v>8</v>
      </c>
      <c r="H39" s="19" t="s">
        <v>23</v>
      </c>
      <c r="I39" s="19">
        <v>45</v>
      </c>
      <c r="J39" s="24">
        <v>1409</v>
      </c>
      <c r="L39" s="40">
        <v>44937</v>
      </c>
      <c r="M39" s="41" t="s">
        <v>74</v>
      </c>
      <c r="N39" s="41" t="s">
        <v>15</v>
      </c>
    </row>
    <row r="40" spans="2:14">
      <c r="B40" s="19">
        <v>31</v>
      </c>
      <c r="C40" s="21">
        <v>44726</v>
      </c>
      <c r="D40" s="19" t="s">
        <v>9</v>
      </c>
      <c r="E40" s="19" t="s">
        <v>58</v>
      </c>
      <c r="F40" s="19" t="s">
        <v>6</v>
      </c>
      <c r="G40" s="19" t="s">
        <v>8</v>
      </c>
      <c r="H40" s="19" t="s">
        <v>17</v>
      </c>
      <c r="I40" s="19">
        <v>43</v>
      </c>
      <c r="J40" s="24">
        <v>1267</v>
      </c>
      <c r="L40" s="42">
        <v>44974</v>
      </c>
      <c r="M40" s="39" t="s">
        <v>75</v>
      </c>
      <c r="N40" s="43" t="s">
        <v>20</v>
      </c>
    </row>
    <row r="41" spans="2:14">
      <c r="B41" s="19">
        <v>32</v>
      </c>
      <c r="C41" s="21">
        <v>44728</v>
      </c>
      <c r="D41" s="19" t="s">
        <v>9</v>
      </c>
      <c r="E41" s="19" t="s">
        <v>76</v>
      </c>
      <c r="F41" s="19" t="s">
        <v>6</v>
      </c>
      <c r="G41" s="19" t="s">
        <v>20</v>
      </c>
      <c r="H41" s="19" t="s">
        <v>17</v>
      </c>
      <c r="I41" s="19">
        <v>33</v>
      </c>
      <c r="J41" s="24">
        <v>1301</v>
      </c>
      <c r="L41" s="38">
        <v>45097</v>
      </c>
      <c r="M41" s="41" t="s">
        <v>77</v>
      </c>
      <c r="N41" s="39" t="s">
        <v>15</v>
      </c>
    </row>
    <row r="42" spans="2:14">
      <c r="B42" s="19">
        <v>33</v>
      </c>
      <c r="C42" s="21">
        <v>44731</v>
      </c>
      <c r="D42" s="19" t="s">
        <v>19</v>
      </c>
      <c r="E42" s="19" t="s">
        <v>78</v>
      </c>
      <c r="F42" s="19" t="s">
        <v>11</v>
      </c>
      <c r="G42" s="19" t="s">
        <v>13</v>
      </c>
      <c r="H42" s="19" t="s">
        <v>12</v>
      </c>
      <c r="I42" s="19">
        <v>32</v>
      </c>
      <c r="J42" s="24">
        <v>1565</v>
      </c>
      <c r="L42" s="40">
        <v>45160</v>
      </c>
      <c r="M42" s="39" t="s">
        <v>79</v>
      </c>
      <c r="N42" s="41" t="s">
        <v>10</v>
      </c>
    </row>
    <row r="43" spans="2:14">
      <c r="B43" s="19">
        <v>34</v>
      </c>
      <c r="C43" s="21">
        <v>44739</v>
      </c>
      <c r="D43" s="19" t="s">
        <v>14</v>
      </c>
      <c r="E43" s="19" t="s">
        <v>80</v>
      </c>
      <c r="F43" s="19" t="s">
        <v>11</v>
      </c>
      <c r="G43" s="19" t="s">
        <v>8</v>
      </c>
      <c r="H43" s="19" t="s">
        <v>12</v>
      </c>
      <c r="I43" s="19">
        <v>39</v>
      </c>
      <c r="J43" s="24">
        <v>563</v>
      </c>
      <c r="L43" s="38">
        <v>45179</v>
      </c>
      <c r="M43" s="41" t="s">
        <v>81</v>
      </c>
      <c r="N43" s="39" t="s">
        <v>10</v>
      </c>
    </row>
    <row r="44" spans="2:14">
      <c r="B44" s="19">
        <v>35</v>
      </c>
      <c r="C44" s="21">
        <v>44748</v>
      </c>
      <c r="D44" s="19" t="s">
        <v>19</v>
      </c>
      <c r="E44" s="19" t="s">
        <v>82</v>
      </c>
      <c r="F44" s="19" t="s">
        <v>22</v>
      </c>
      <c r="G44" s="19" t="s">
        <v>20</v>
      </c>
      <c r="H44" s="19" t="s">
        <v>7</v>
      </c>
      <c r="I44" s="19">
        <v>6</v>
      </c>
      <c r="J44" s="24">
        <v>1392</v>
      </c>
      <c r="L44" s="40">
        <v>45330</v>
      </c>
      <c r="M44" s="39" t="s">
        <v>83</v>
      </c>
      <c r="N44" s="41" t="s">
        <v>10</v>
      </c>
    </row>
    <row r="45" spans="2:14">
      <c r="B45" s="19">
        <v>36</v>
      </c>
      <c r="C45" s="21">
        <v>44752</v>
      </c>
      <c r="D45" s="19" t="s">
        <v>24</v>
      </c>
      <c r="E45" s="19" t="s">
        <v>66</v>
      </c>
      <c r="F45" s="19" t="s">
        <v>11</v>
      </c>
      <c r="G45" s="19" t="s">
        <v>8</v>
      </c>
      <c r="H45" s="19" t="s">
        <v>12</v>
      </c>
      <c r="I45" s="19">
        <v>29</v>
      </c>
      <c r="J45" s="24">
        <v>1719</v>
      </c>
      <c r="L45" s="38">
        <v>45360</v>
      </c>
      <c r="M45" s="41" t="s">
        <v>84</v>
      </c>
      <c r="N45" s="39" t="s">
        <v>15</v>
      </c>
    </row>
    <row r="46" spans="2:14">
      <c r="B46" s="19">
        <v>37</v>
      </c>
      <c r="C46" s="21">
        <v>44754</v>
      </c>
      <c r="D46" s="19" t="s">
        <v>24</v>
      </c>
      <c r="E46" s="19" t="s">
        <v>85</v>
      </c>
      <c r="F46" s="19" t="s">
        <v>11</v>
      </c>
      <c r="G46" s="19" t="s">
        <v>20</v>
      </c>
      <c r="H46" s="19" t="s">
        <v>12</v>
      </c>
      <c r="I46" s="19">
        <v>15</v>
      </c>
      <c r="J46" s="24">
        <v>1160</v>
      </c>
      <c r="L46" s="40">
        <v>45393</v>
      </c>
      <c r="M46" s="39" t="s">
        <v>86</v>
      </c>
      <c r="N46" s="41" t="s">
        <v>10</v>
      </c>
    </row>
    <row r="47" spans="2:14">
      <c r="B47" s="19">
        <v>38</v>
      </c>
      <c r="C47" s="21">
        <v>44762</v>
      </c>
      <c r="D47" s="19" t="s">
        <v>24</v>
      </c>
      <c r="E47" s="19" t="s">
        <v>87</v>
      </c>
      <c r="F47" s="19" t="s">
        <v>11</v>
      </c>
      <c r="G47" s="19" t="s">
        <v>8</v>
      </c>
      <c r="H47" s="19" t="s">
        <v>12</v>
      </c>
      <c r="I47" s="19">
        <v>13</v>
      </c>
      <c r="J47" s="24">
        <v>1657</v>
      </c>
      <c r="L47" s="38">
        <v>45397</v>
      </c>
      <c r="M47" s="41" t="s">
        <v>88</v>
      </c>
      <c r="N47" s="39" t="s">
        <v>20</v>
      </c>
    </row>
    <row r="48" spans="2:14">
      <c r="B48" s="19">
        <v>39</v>
      </c>
      <c r="C48" s="21">
        <v>44766</v>
      </c>
      <c r="D48" s="19" t="s">
        <v>19</v>
      </c>
      <c r="E48" s="19" t="s">
        <v>57</v>
      </c>
      <c r="F48" s="19" t="s">
        <v>25</v>
      </c>
      <c r="G48" s="19" t="s">
        <v>20</v>
      </c>
      <c r="H48" s="19" t="s">
        <v>23</v>
      </c>
      <c r="I48" s="19">
        <v>27</v>
      </c>
      <c r="J48" s="24">
        <v>1206</v>
      </c>
      <c r="L48" s="40">
        <v>45552</v>
      </c>
      <c r="M48" s="39" t="s">
        <v>89</v>
      </c>
      <c r="N48" s="41" t="s">
        <v>10</v>
      </c>
    </row>
    <row r="49" spans="2:14">
      <c r="B49" s="19">
        <v>40</v>
      </c>
      <c r="C49" s="21">
        <v>44771</v>
      </c>
      <c r="D49" s="19" t="s">
        <v>14</v>
      </c>
      <c r="E49" s="19" t="s">
        <v>90</v>
      </c>
      <c r="F49" s="19" t="s">
        <v>6</v>
      </c>
      <c r="G49" s="19" t="s">
        <v>18</v>
      </c>
      <c r="H49" s="19" t="s">
        <v>17</v>
      </c>
      <c r="I49" s="19">
        <v>1</v>
      </c>
      <c r="J49" s="24">
        <v>830</v>
      </c>
      <c r="L49" s="42">
        <v>45585</v>
      </c>
      <c r="M49" s="41" t="s">
        <v>91</v>
      </c>
      <c r="N49" s="43" t="s">
        <v>10</v>
      </c>
    </row>
    <row r="50" spans="2:10">
      <c r="B50" s="19">
        <v>41</v>
      </c>
      <c r="C50" s="21">
        <v>44782</v>
      </c>
      <c r="D50" s="19" t="s">
        <v>24</v>
      </c>
      <c r="E50" s="19" t="s">
        <v>92</v>
      </c>
      <c r="F50" s="19" t="s">
        <v>16</v>
      </c>
      <c r="G50" s="19" t="s">
        <v>13</v>
      </c>
      <c r="H50" s="19" t="s">
        <v>12</v>
      </c>
      <c r="I50" s="19">
        <v>13</v>
      </c>
      <c r="J50" s="24">
        <v>1603</v>
      </c>
    </row>
    <row r="51" spans="2:10">
      <c r="B51" s="19">
        <v>42</v>
      </c>
      <c r="C51" s="21">
        <v>44785</v>
      </c>
      <c r="D51" s="19" t="s">
        <v>19</v>
      </c>
      <c r="E51" s="19" t="s">
        <v>33</v>
      </c>
      <c r="F51" s="19" t="s">
        <v>11</v>
      </c>
      <c r="G51" s="19" t="s">
        <v>13</v>
      </c>
      <c r="H51" s="19" t="s">
        <v>12</v>
      </c>
      <c r="I51" s="19">
        <v>28</v>
      </c>
      <c r="J51" s="24">
        <v>1086</v>
      </c>
    </row>
    <row r="52" spans="2:14">
      <c r="B52" s="19">
        <v>43</v>
      </c>
      <c r="C52" s="21">
        <v>44807</v>
      </c>
      <c r="D52" s="19" t="s">
        <v>9</v>
      </c>
      <c r="E52" s="19" t="s">
        <v>93</v>
      </c>
      <c r="F52" s="19" t="s">
        <v>25</v>
      </c>
      <c r="G52" s="19" t="s">
        <v>8</v>
      </c>
      <c r="H52" s="19" t="s">
        <v>23</v>
      </c>
      <c r="I52" s="19">
        <v>22</v>
      </c>
      <c r="J52" s="24">
        <v>868</v>
      </c>
      <c r="L52" s="33" t="s">
        <v>94</v>
      </c>
      <c r="M52" s="33" t="s">
        <v>95</v>
      </c>
      <c r="N52" s="33" t="s">
        <v>54</v>
      </c>
    </row>
    <row r="53" spans="2:14">
      <c r="B53" s="19">
        <v>44</v>
      </c>
      <c r="C53" s="21">
        <v>44826</v>
      </c>
      <c r="D53" s="19" t="s">
        <v>24</v>
      </c>
      <c r="E53" s="19" t="s">
        <v>78</v>
      </c>
      <c r="F53" s="19" t="s">
        <v>16</v>
      </c>
      <c r="G53" s="19" t="s">
        <v>18</v>
      </c>
      <c r="H53" s="19" t="s">
        <v>12</v>
      </c>
      <c r="I53" s="19">
        <v>1</v>
      </c>
      <c r="J53" s="24">
        <v>1085</v>
      </c>
      <c r="L53" s="34" t="str">
        <f>Q3</f>
        <v>Positive</v>
      </c>
      <c r="M53" s="34">
        <f>SUMPRODUCT(--(YEAR(Table2[[#Data],[Date]])=M14),--(Table2[[#Data],[Inspection Report]]=L53))</f>
        <v>2</v>
      </c>
      <c r="N53" s="35">
        <f>M53/$M$25</f>
        <v>0.0377358490566038</v>
      </c>
    </row>
    <row r="54" spans="2:14">
      <c r="B54" s="19">
        <v>45</v>
      </c>
      <c r="C54" s="21">
        <v>44837</v>
      </c>
      <c r="D54" s="19" t="s">
        <v>24</v>
      </c>
      <c r="E54" s="19" t="s">
        <v>76</v>
      </c>
      <c r="F54" s="19" t="s">
        <v>16</v>
      </c>
      <c r="G54" s="19" t="s">
        <v>8</v>
      </c>
      <c r="H54" s="19" t="s">
        <v>12</v>
      </c>
      <c r="I54" s="19">
        <v>17</v>
      </c>
      <c r="J54" s="24">
        <v>1437</v>
      </c>
      <c r="L54" s="34" t="str">
        <f t="shared" ref="L54:L55" si="2">Q4</f>
        <v>Warning</v>
      </c>
      <c r="M54" s="34">
        <f>SUMPRODUCT(--(YEAR(Table2[[#Data],[Date]])=M14),--(Table2[[#Data],[Inspection Report]]=L54))</f>
        <v>2</v>
      </c>
      <c r="N54" s="35">
        <f t="shared" ref="N54:N55" si="3">M54/$M$25</f>
        <v>0.0377358490566038</v>
      </c>
    </row>
    <row r="55" spans="2:14">
      <c r="B55" s="19">
        <v>46</v>
      </c>
      <c r="C55" s="21">
        <v>44838</v>
      </c>
      <c r="D55" s="19" t="s">
        <v>9</v>
      </c>
      <c r="E55" s="19" t="s">
        <v>70</v>
      </c>
      <c r="F55" s="19" t="s">
        <v>6</v>
      </c>
      <c r="G55" s="19" t="s">
        <v>8</v>
      </c>
      <c r="H55" s="19" t="s">
        <v>17</v>
      </c>
      <c r="I55" s="19">
        <v>15</v>
      </c>
      <c r="J55" s="24">
        <v>988</v>
      </c>
      <c r="L55" s="34" t="str">
        <f t="shared" si="2"/>
        <v>Critical</v>
      </c>
      <c r="M55" s="34">
        <f>SUMPRODUCT(--(YEAR(Table2[[#Data],[Date]])=M14),--(Table2[[#Data],[Inspection Report]]=L55))</f>
        <v>1</v>
      </c>
      <c r="N55" s="35">
        <f t="shared" si="3"/>
        <v>0.0188679245283019</v>
      </c>
    </row>
    <row r="56" spans="2:14">
      <c r="B56" s="19">
        <v>47</v>
      </c>
      <c r="C56" s="21">
        <v>44843</v>
      </c>
      <c r="D56" s="19" t="s">
        <v>9</v>
      </c>
      <c r="E56" s="19" t="s">
        <v>96</v>
      </c>
      <c r="F56" s="19" t="s">
        <v>25</v>
      </c>
      <c r="G56" s="19" t="s">
        <v>20</v>
      </c>
      <c r="H56" s="19" t="s">
        <v>23</v>
      </c>
      <c r="I56" s="19">
        <v>4</v>
      </c>
      <c r="J56" s="24">
        <v>609</v>
      </c>
      <c r="L56" s="34"/>
      <c r="M56" s="36">
        <f>SUM(M53:M55)</f>
        <v>5</v>
      </c>
      <c r="N56" s="44">
        <f>SUM(N53:N55)</f>
        <v>0.0943396226415094</v>
      </c>
    </row>
    <row r="57" spans="2:10">
      <c r="B57" s="19">
        <v>48</v>
      </c>
      <c r="C57" s="21">
        <v>44863</v>
      </c>
      <c r="D57" s="19" t="s">
        <v>9</v>
      </c>
      <c r="E57" s="19" t="s">
        <v>97</v>
      </c>
      <c r="F57" s="19" t="s">
        <v>25</v>
      </c>
      <c r="G57" s="19" t="s">
        <v>8</v>
      </c>
      <c r="H57" s="19" t="s">
        <v>23</v>
      </c>
      <c r="I57" s="19">
        <v>3</v>
      </c>
      <c r="J57" s="24">
        <v>332</v>
      </c>
    </row>
    <row r="58" spans="2:10">
      <c r="B58" s="19">
        <v>49</v>
      </c>
      <c r="C58" s="21">
        <v>44863</v>
      </c>
      <c r="D58" s="19" t="s">
        <v>14</v>
      </c>
      <c r="E58" s="19" t="s">
        <v>38</v>
      </c>
      <c r="F58" s="19" t="s">
        <v>22</v>
      </c>
      <c r="G58" s="19" t="s">
        <v>13</v>
      </c>
      <c r="H58" s="19" t="s">
        <v>7</v>
      </c>
      <c r="I58" s="19">
        <v>30</v>
      </c>
      <c r="J58" s="24">
        <v>654</v>
      </c>
    </row>
    <row r="59" spans="2:14">
      <c r="B59" s="19">
        <v>50</v>
      </c>
      <c r="C59" s="21">
        <v>44865</v>
      </c>
      <c r="D59" s="19" t="s">
        <v>24</v>
      </c>
      <c r="E59" s="19" t="s">
        <v>33</v>
      </c>
      <c r="F59" s="19" t="s">
        <v>25</v>
      </c>
      <c r="G59" s="19" t="s">
        <v>18</v>
      </c>
      <c r="H59" s="19" t="s">
        <v>23</v>
      </c>
      <c r="I59" s="19">
        <v>1</v>
      </c>
      <c r="J59" s="24">
        <v>815</v>
      </c>
      <c r="L59" s="33" t="s">
        <v>98</v>
      </c>
      <c r="M59" s="33" t="s">
        <v>99</v>
      </c>
      <c r="N59" s="33" t="s">
        <v>54</v>
      </c>
    </row>
    <row r="60" spans="2:14">
      <c r="B60" s="19">
        <v>51</v>
      </c>
      <c r="C60" s="21">
        <v>44868</v>
      </c>
      <c r="D60" s="19" t="s">
        <v>19</v>
      </c>
      <c r="E60" s="19" t="s">
        <v>62</v>
      </c>
      <c r="F60" s="19" t="s">
        <v>16</v>
      </c>
      <c r="G60" s="19" t="s">
        <v>13</v>
      </c>
      <c r="H60" s="19" t="s">
        <v>12</v>
      </c>
      <c r="I60" s="19">
        <v>4</v>
      </c>
      <c r="J60" s="24">
        <v>1314</v>
      </c>
      <c r="L60" s="34" t="str">
        <f>N3</f>
        <v>Low</v>
      </c>
      <c r="M60" s="34">
        <f>SUMPRODUCT(--(YEAR(Table1[[#Data],[Date]])=M14),--(Table1[[#Data],[Severity]]=L60))</f>
        <v>18</v>
      </c>
      <c r="N60" s="35">
        <f>M60/$M$25</f>
        <v>0.339622641509434</v>
      </c>
    </row>
    <row r="61" spans="2:14">
      <c r="B61" s="19">
        <v>52</v>
      </c>
      <c r="C61" s="21">
        <v>44871</v>
      </c>
      <c r="D61" s="19" t="s">
        <v>19</v>
      </c>
      <c r="E61" s="19" t="s">
        <v>97</v>
      </c>
      <c r="F61" s="19" t="s">
        <v>6</v>
      </c>
      <c r="G61" s="19" t="s">
        <v>18</v>
      </c>
      <c r="H61" s="19" t="s">
        <v>17</v>
      </c>
      <c r="I61" s="19">
        <v>7</v>
      </c>
      <c r="J61" s="24">
        <v>491</v>
      </c>
      <c r="L61" s="34" t="str">
        <f t="shared" ref="L61:L63" si="4">N4</f>
        <v>Medium</v>
      </c>
      <c r="M61" s="34">
        <f>SUMPRODUCT(--(YEAR(Table1[[#Data],[Date]])=M14),--(Table1[[#Data],[Severity]]=L61))</f>
        <v>9</v>
      </c>
      <c r="N61" s="35">
        <f t="shared" ref="N61:N63" si="5">M61/$M$25</f>
        <v>0.169811320754717</v>
      </c>
    </row>
    <row r="62" spans="2:14">
      <c r="B62" s="19">
        <v>53</v>
      </c>
      <c r="C62" s="21">
        <v>44878</v>
      </c>
      <c r="D62" s="19" t="s">
        <v>14</v>
      </c>
      <c r="E62" s="19" t="s">
        <v>39</v>
      </c>
      <c r="F62" s="19" t="s">
        <v>25</v>
      </c>
      <c r="G62" s="19" t="s">
        <v>20</v>
      </c>
      <c r="H62" s="19" t="s">
        <v>23</v>
      </c>
      <c r="I62" s="19">
        <v>10</v>
      </c>
      <c r="J62" s="24">
        <v>954</v>
      </c>
      <c r="L62" s="34" t="str">
        <f t="shared" si="4"/>
        <v>High</v>
      </c>
      <c r="M62" s="34">
        <f>SUMPRODUCT(--(YEAR(Table1[[#Data],[Date]])=M14),--(Table1[[#Data],[Severity]]=L62))</f>
        <v>12</v>
      </c>
      <c r="N62" s="35">
        <f t="shared" si="5"/>
        <v>0.226415094339623</v>
      </c>
    </row>
    <row r="63" spans="2:14">
      <c r="B63" s="19">
        <v>54</v>
      </c>
      <c r="C63" s="21">
        <v>44884</v>
      </c>
      <c r="D63" s="19" t="s">
        <v>9</v>
      </c>
      <c r="E63" s="19" t="s">
        <v>33</v>
      </c>
      <c r="F63" s="19" t="s">
        <v>25</v>
      </c>
      <c r="G63" s="19" t="s">
        <v>20</v>
      </c>
      <c r="H63" s="19" t="s">
        <v>23</v>
      </c>
      <c r="I63" s="19">
        <v>24</v>
      </c>
      <c r="J63" s="24">
        <v>869</v>
      </c>
      <c r="L63" s="34" t="str">
        <f t="shared" si="4"/>
        <v>Critical</v>
      </c>
      <c r="M63" s="34">
        <f>SUMPRODUCT(--(YEAR(Table1[[#Data],[Date]])=M14),--(Table1[[#Data],[Severity]]=L63))</f>
        <v>14</v>
      </c>
      <c r="N63" s="35">
        <f t="shared" si="5"/>
        <v>0.264150943396226</v>
      </c>
    </row>
    <row r="64" spans="2:14">
      <c r="B64" s="19">
        <v>55</v>
      </c>
      <c r="C64" s="21">
        <v>44885</v>
      </c>
      <c r="D64" s="19" t="s">
        <v>14</v>
      </c>
      <c r="E64" s="19" t="s">
        <v>58</v>
      </c>
      <c r="F64" s="19" t="s">
        <v>6</v>
      </c>
      <c r="G64" s="19" t="s">
        <v>13</v>
      </c>
      <c r="H64" s="19" t="s">
        <v>17</v>
      </c>
      <c r="I64" s="19">
        <v>15</v>
      </c>
      <c r="J64" s="24">
        <v>1800</v>
      </c>
      <c r="M64" s="36">
        <f>SUM(M60:M63)</f>
        <v>53</v>
      </c>
      <c r="N64" s="36">
        <f>SUM(N60:N63)</f>
        <v>1</v>
      </c>
    </row>
    <row r="65" spans="2:10">
      <c r="B65" s="19">
        <v>56</v>
      </c>
      <c r="C65" s="21">
        <v>44887</v>
      </c>
      <c r="D65" s="19" t="s">
        <v>9</v>
      </c>
      <c r="E65" s="19" t="s">
        <v>100</v>
      </c>
      <c r="F65" s="19" t="s">
        <v>22</v>
      </c>
      <c r="G65" s="19" t="s">
        <v>13</v>
      </c>
      <c r="H65" s="19" t="s">
        <v>7</v>
      </c>
      <c r="I65" s="19">
        <v>21</v>
      </c>
      <c r="J65" s="24">
        <v>647</v>
      </c>
    </row>
    <row r="66" spans="2:10">
      <c r="B66" s="19">
        <v>57</v>
      </c>
      <c r="C66" s="21">
        <v>44897</v>
      </c>
      <c r="D66" s="19" t="s">
        <v>19</v>
      </c>
      <c r="E66" s="19" t="s">
        <v>70</v>
      </c>
      <c r="F66" s="19" t="s">
        <v>6</v>
      </c>
      <c r="G66" s="19" t="s">
        <v>13</v>
      </c>
      <c r="H66" s="19" t="s">
        <v>17</v>
      </c>
      <c r="I66" s="19">
        <v>22</v>
      </c>
      <c r="J66" s="24">
        <v>1658</v>
      </c>
    </row>
    <row r="67" spans="2:14">
      <c r="B67" s="19">
        <v>58</v>
      </c>
      <c r="C67" s="21">
        <v>44898</v>
      </c>
      <c r="D67" s="19" t="s">
        <v>14</v>
      </c>
      <c r="E67" s="19" t="s">
        <v>101</v>
      </c>
      <c r="F67" s="19" t="s">
        <v>22</v>
      </c>
      <c r="G67" s="19" t="s">
        <v>20</v>
      </c>
      <c r="H67" s="19" t="s">
        <v>7</v>
      </c>
      <c r="I67" s="19">
        <v>24</v>
      </c>
      <c r="J67" s="24">
        <v>1498</v>
      </c>
      <c r="L67" s="33" t="s">
        <v>102</v>
      </c>
      <c r="M67" s="33" t="s">
        <v>103</v>
      </c>
      <c r="N67" s="33" t="s">
        <v>54</v>
      </c>
    </row>
    <row r="68" spans="2:14">
      <c r="B68" s="19">
        <v>59</v>
      </c>
      <c r="C68" s="21">
        <v>44918</v>
      </c>
      <c r="D68" s="19" t="s">
        <v>14</v>
      </c>
      <c r="E68" s="19" t="s">
        <v>38</v>
      </c>
      <c r="F68" s="19" t="s">
        <v>22</v>
      </c>
      <c r="G68" s="19" t="s">
        <v>8</v>
      </c>
      <c r="H68" s="19" t="s">
        <v>7</v>
      </c>
      <c r="I68" s="19">
        <v>15</v>
      </c>
      <c r="J68" s="24">
        <v>1010</v>
      </c>
      <c r="L68" s="34" t="str">
        <f>L3</f>
        <v>Injury</v>
      </c>
      <c r="M68" s="34">
        <f>SUMPRODUCT(--(YEAR(Table1[[#Data],[Date]])=$M$14),--(Table1[[#Data],[Incident Result]]=L68))</f>
        <v>12</v>
      </c>
      <c r="N68" s="35">
        <f>M68/$M$25</f>
        <v>0.226415094339623</v>
      </c>
    </row>
    <row r="69" spans="2:14">
      <c r="B69" s="19">
        <v>60</v>
      </c>
      <c r="C69" s="21">
        <v>44919</v>
      </c>
      <c r="D69" s="19" t="s">
        <v>9</v>
      </c>
      <c r="E69" s="19" t="s">
        <v>104</v>
      </c>
      <c r="F69" s="19" t="s">
        <v>22</v>
      </c>
      <c r="G69" s="19" t="s">
        <v>8</v>
      </c>
      <c r="H69" s="19" t="s">
        <v>7</v>
      </c>
      <c r="I69" s="19">
        <v>29</v>
      </c>
      <c r="J69" s="24">
        <v>536</v>
      </c>
      <c r="L69" s="34" t="str">
        <f t="shared" ref="L69:L72" si="6">L4</f>
        <v>Illnes</v>
      </c>
      <c r="M69" s="34">
        <f>SUMPRODUCT(--(YEAR(Table1[[#Data],[Date]])=$M$14),--(Table1[[#Data],[Incident Result]]=L69))</f>
        <v>4</v>
      </c>
      <c r="N69" s="35">
        <f t="shared" ref="N69:N72" si="7">M69/$M$25</f>
        <v>0.0754716981132075</v>
      </c>
    </row>
    <row r="70" spans="2:14">
      <c r="B70" s="19">
        <v>61</v>
      </c>
      <c r="C70" s="21">
        <v>44923</v>
      </c>
      <c r="D70" s="19" t="s">
        <v>9</v>
      </c>
      <c r="E70" s="19" t="s">
        <v>66</v>
      </c>
      <c r="F70" s="19" t="s">
        <v>25</v>
      </c>
      <c r="G70" s="19" t="s">
        <v>8</v>
      </c>
      <c r="H70" s="19" t="s">
        <v>23</v>
      </c>
      <c r="I70" s="19">
        <v>12</v>
      </c>
      <c r="J70" s="24">
        <v>892</v>
      </c>
      <c r="L70" s="34" t="str">
        <f t="shared" si="6"/>
        <v>Psychological</v>
      </c>
      <c r="M70" s="34">
        <f>SUMPRODUCT(--(YEAR(Table1[[#Data],[Date]])=$M$14),--(Table1[[#Data],[Incident Result]]=L70))</f>
        <v>16</v>
      </c>
      <c r="N70" s="35">
        <f t="shared" si="7"/>
        <v>0.30188679245283</v>
      </c>
    </row>
    <row r="71" spans="2:14">
      <c r="B71" s="19">
        <v>62</v>
      </c>
      <c r="C71" s="21">
        <v>44958</v>
      </c>
      <c r="D71" s="19" t="s">
        <v>24</v>
      </c>
      <c r="E71" s="19" t="s">
        <v>93</v>
      </c>
      <c r="F71" s="19" t="s">
        <v>22</v>
      </c>
      <c r="G71" s="19" t="s">
        <v>13</v>
      </c>
      <c r="H71" s="19" t="s">
        <v>7</v>
      </c>
      <c r="I71" s="19">
        <v>3</v>
      </c>
      <c r="J71" s="24">
        <v>905</v>
      </c>
      <c r="L71" s="34" t="str">
        <f t="shared" si="6"/>
        <v>Harassment</v>
      </c>
      <c r="M71" s="34">
        <f>SUMPRODUCT(--(YEAR(Table1[[#Data],[Date]])=$M$14),--(Table1[[#Data],[Incident Result]]=L71))</f>
        <v>6</v>
      </c>
      <c r="N71" s="35">
        <f t="shared" si="7"/>
        <v>0.113207547169811</v>
      </c>
    </row>
    <row r="72" spans="2:14">
      <c r="B72" s="19">
        <v>63</v>
      </c>
      <c r="C72" s="21">
        <v>44958</v>
      </c>
      <c r="D72" s="19" t="s">
        <v>19</v>
      </c>
      <c r="E72" s="19" t="s">
        <v>80</v>
      </c>
      <c r="F72" s="19" t="s">
        <v>11</v>
      </c>
      <c r="G72" s="19" t="s">
        <v>13</v>
      </c>
      <c r="H72" s="19" t="s">
        <v>12</v>
      </c>
      <c r="I72" s="19">
        <v>29</v>
      </c>
      <c r="J72" s="24">
        <v>1290</v>
      </c>
      <c r="L72" s="34" t="str">
        <f t="shared" si="6"/>
        <v>Near Miss</v>
      </c>
      <c r="M72" s="34">
        <f>SUMPRODUCT(--(YEAR(Table1[[#Data],[Date]])=$M$14),--(Table1[[#Data],[Incident Result]]=L72))</f>
        <v>15</v>
      </c>
      <c r="N72" s="35">
        <f t="shared" si="7"/>
        <v>0.283018867924528</v>
      </c>
    </row>
    <row r="73" spans="2:14">
      <c r="B73" s="19">
        <v>64</v>
      </c>
      <c r="C73" s="21">
        <v>44962</v>
      </c>
      <c r="D73" s="19" t="s">
        <v>24</v>
      </c>
      <c r="E73" s="19" t="s">
        <v>82</v>
      </c>
      <c r="F73" s="19" t="s">
        <v>16</v>
      </c>
      <c r="G73" s="19" t="s">
        <v>8</v>
      </c>
      <c r="H73" s="19" t="s">
        <v>12</v>
      </c>
      <c r="I73" s="19">
        <v>17</v>
      </c>
      <c r="J73" s="24">
        <v>1150</v>
      </c>
      <c r="M73" s="36">
        <f>SUM(M68:M72)</f>
        <v>53</v>
      </c>
      <c r="N73" s="44">
        <f>SUM(N68:N72)</f>
        <v>1</v>
      </c>
    </row>
    <row r="74" spans="2:10">
      <c r="B74" s="19">
        <v>65</v>
      </c>
      <c r="C74" s="21">
        <v>44972</v>
      </c>
      <c r="D74" s="19" t="s">
        <v>9</v>
      </c>
      <c r="E74" s="19" t="s">
        <v>105</v>
      </c>
      <c r="F74" s="19" t="s">
        <v>16</v>
      </c>
      <c r="G74" s="19" t="s">
        <v>20</v>
      </c>
      <c r="H74" s="19" t="s">
        <v>12</v>
      </c>
      <c r="I74" s="19">
        <v>20</v>
      </c>
      <c r="J74" s="24">
        <v>624</v>
      </c>
    </row>
    <row r="75" spans="2:10">
      <c r="B75" s="19">
        <v>66</v>
      </c>
      <c r="C75" s="21">
        <v>44976</v>
      </c>
      <c r="D75" s="19" t="s">
        <v>14</v>
      </c>
      <c r="E75" s="19" t="s">
        <v>59</v>
      </c>
      <c r="F75" s="19" t="s">
        <v>25</v>
      </c>
      <c r="G75" s="19" t="s">
        <v>8</v>
      </c>
      <c r="H75" s="19" t="s">
        <v>23</v>
      </c>
      <c r="I75" s="19">
        <v>23</v>
      </c>
      <c r="J75" s="24">
        <v>897</v>
      </c>
    </row>
    <row r="76" spans="2:14">
      <c r="B76" s="19">
        <v>67</v>
      </c>
      <c r="C76" s="21">
        <v>44989</v>
      </c>
      <c r="D76" s="19" t="s">
        <v>24</v>
      </c>
      <c r="E76" s="19" t="s">
        <v>104</v>
      </c>
      <c r="F76" s="19" t="s">
        <v>22</v>
      </c>
      <c r="G76" s="19" t="s">
        <v>20</v>
      </c>
      <c r="H76" s="19" t="s">
        <v>7</v>
      </c>
      <c r="I76" s="19">
        <v>3</v>
      </c>
      <c r="J76" s="24">
        <v>1149</v>
      </c>
      <c r="L76" s="33" t="s">
        <v>106</v>
      </c>
      <c r="M76" s="33" t="s">
        <v>107</v>
      </c>
      <c r="N76" s="33" t="s">
        <v>54</v>
      </c>
    </row>
    <row r="77" spans="2:14">
      <c r="B77" s="19">
        <v>68</v>
      </c>
      <c r="C77" s="21">
        <v>44993</v>
      </c>
      <c r="D77" s="19" t="s">
        <v>19</v>
      </c>
      <c r="E77" s="19" t="s">
        <v>108</v>
      </c>
      <c r="F77" s="19" t="s">
        <v>25</v>
      </c>
      <c r="G77" s="19" t="s">
        <v>13</v>
      </c>
      <c r="H77" s="19" t="s">
        <v>23</v>
      </c>
      <c r="I77" s="19">
        <v>23</v>
      </c>
      <c r="J77" s="24">
        <v>1480</v>
      </c>
      <c r="L77" s="34" t="str">
        <f>M3</f>
        <v>Lost Time</v>
      </c>
      <c r="M77" s="34">
        <f>SUMPRODUCT(--(YEAR(Table1[[#Data],[Date]])=$M$14),--(Table1[[#Data],[Injury Consequence]]=L77))</f>
        <v>6</v>
      </c>
      <c r="N77" s="35">
        <f>M77/$M$25</f>
        <v>0.113207547169811</v>
      </c>
    </row>
    <row r="78" spans="2:14">
      <c r="B78" s="19">
        <v>69</v>
      </c>
      <c r="C78" s="21">
        <v>45001</v>
      </c>
      <c r="D78" s="19" t="s">
        <v>24</v>
      </c>
      <c r="E78" s="19" t="s">
        <v>109</v>
      </c>
      <c r="F78" s="19" t="s">
        <v>6</v>
      </c>
      <c r="G78" s="19" t="s">
        <v>18</v>
      </c>
      <c r="H78" s="19" t="s">
        <v>17</v>
      </c>
      <c r="I78" s="19">
        <v>7</v>
      </c>
      <c r="J78" s="24">
        <v>756</v>
      </c>
      <c r="L78" s="34" t="str">
        <f t="shared" ref="L78:L80" si="8">M4</f>
        <v>Medical Care</v>
      </c>
      <c r="M78" s="34">
        <f>SUMPRODUCT(--(YEAR(Table1[[#Data],[Date]])=$M$14),--(Table1[[#Data],[Injury Consequence]]=L78))</f>
        <v>20</v>
      </c>
      <c r="N78" s="35">
        <f t="shared" ref="N78:N80" si="9">M78/$M$25</f>
        <v>0.377358490566038</v>
      </c>
    </row>
    <row r="79" spans="2:14">
      <c r="B79" s="19">
        <v>70</v>
      </c>
      <c r="C79" s="21">
        <v>45002</v>
      </c>
      <c r="D79" s="19" t="s">
        <v>19</v>
      </c>
      <c r="E79" s="19" t="s">
        <v>78</v>
      </c>
      <c r="F79" s="19" t="s">
        <v>16</v>
      </c>
      <c r="G79" s="19" t="s">
        <v>20</v>
      </c>
      <c r="H79" s="19" t="s">
        <v>12</v>
      </c>
      <c r="I79" s="19">
        <v>1</v>
      </c>
      <c r="J79" s="24">
        <v>1375</v>
      </c>
      <c r="L79" s="34" t="str">
        <f t="shared" si="8"/>
        <v>First Aid</v>
      </c>
      <c r="M79" s="34">
        <f>SUMPRODUCT(--(YEAR(Table1[[#Data],[Date]])=$M$14),--(Table1[[#Data],[Injury Consequence]]=L79))</f>
        <v>12</v>
      </c>
      <c r="N79" s="35">
        <f t="shared" si="9"/>
        <v>0.226415094339623</v>
      </c>
    </row>
    <row r="80" spans="2:14">
      <c r="B80" s="19">
        <v>71</v>
      </c>
      <c r="C80" s="21">
        <v>45003</v>
      </c>
      <c r="D80" s="19" t="s">
        <v>14</v>
      </c>
      <c r="E80" s="19" t="s">
        <v>108</v>
      </c>
      <c r="F80" s="19" t="s">
        <v>6</v>
      </c>
      <c r="G80" s="19" t="s">
        <v>20</v>
      </c>
      <c r="H80" s="19" t="s">
        <v>17</v>
      </c>
      <c r="I80" s="19">
        <v>9</v>
      </c>
      <c r="J80" s="24">
        <v>670</v>
      </c>
      <c r="L80" s="34" t="str">
        <f t="shared" si="8"/>
        <v>No Treatment</v>
      </c>
      <c r="M80" s="34">
        <f>SUMPRODUCT(--(YEAR(Table1[[#Data],[Date]])=$M$14),--(Table1[[#Data],[Injury Consequence]]=L80))</f>
        <v>15</v>
      </c>
      <c r="N80" s="35">
        <f t="shared" si="9"/>
        <v>0.283018867924528</v>
      </c>
    </row>
    <row r="81" spans="2:14">
      <c r="B81" s="19">
        <v>72</v>
      </c>
      <c r="C81" s="21">
        <v>45008</v>
      </c>
      <c r="D81" s="19" t="s">
        <v>14</v>
      </c>
      <c r="E81" s="19" t="s">
        <v>96</v>
      </c>
      <c r="F81" s="19" t="s">
        <v>6</v>
      </c>
      <c r="G81" s="19" t="s">
        <v>13</v>
      </c>
      <c r="H81" s="19" t="s">
        <v>17</v>
      </c>
      <c r="I81" s="19">
        <v>3</v>
      </c>
      <c r="J81" s="24">
        <v>1004</v>
      </c>
      <c r="M81" s="36">
        <f>SUM(M77:M80)</f>
        <v>53</v>
      </c>
      <c r="N81" s="36">
        <f>SUM(N77:N80)</f>
        <v>1</v>
      </c>
    </row>
    <row r="82" spans="2:10">
      <c r="B82" s="19">
        <v>73</v>
      </c>
      <c r="C82" s="21">
        <v>45012</v>
      </c>
      <c r="D82" s="19" t="s">
        <v>14</v>
      </c>
      <c r="E82" s="19" t="s">
        <v>70</v>
      </c>
      <c r="F82" s="19" t="s">
        <v>22</v>
      </c>
      <c r="G82" s="19" t="s">
        <v>8</v>
      </c>
      <c r="H82" s="19" t="s">
        <v>7</v>
      </c>
      <c r="I82" s="19">
        <v>13</v>
      </c>
      <c r="J82" s="24">
        <v>1200</v>
      </c>
    </row>
    <row r="83" spans="2:10">
      <c r="B83" s="19">
        <v>74</v>
      </c>
      <c r="C83" s="21">
        <v>45014</v>
      </c>
      <c r="D83" s="19" t="s">
        <v>9</v>
      </c>
      <c r="E83" s="19" t="s">
        <v>57</v>
      </c>
      <c r="F83" s="19" t="s">
        <v>25</v>
      </c>
      <c r="G83" s="19" t="s">
        <v>20</v>
      </c>
      <c r="H83" s="19" t="s">
        <v>23</v>
      </c>
      <c r="I83" s="19">
        <v>7</v>
      </c>
      <c r="J83" s="24">
        <v>1118</v>
      </c>
    </row>
    <row r="84" spans="2:10">
      <c r="B84" s="19">
        <v>75</v>
      </c>
      <c r="C84" s="21">
        <v>45025</v>
      </c>
      <c r="D84" s="19" t="s">
        <v>9</v>
      </c>
      <c r="E84" s="19" t="s">
        <v>110</v>
      </c>
      <c r="F84" s="19" t="s">
        <v>16</v>
      </c>
      <c r="G84" s="19" t="s">
        <v>8</v>
      </c>
      <c r="H84" s="19" t="s">
        <v>12</v>
      </c>
      <c r="I84" s="19">
        <v>6</v>
      </c>
      <c r="J84" s="24">
        <v>332</v>
      </c>
    </row>
    <row r="85" spans="2:10">
      <c r="B85" s="19">
        <v>76</v>
      </c>
      <c r="C85" s="21">
        <v>45027</v>
      </c>
      <c r="D85" s="19" t="s">
        <v>19</v>
      </c>
      <c r="E85" s="19" t="s">
        <v>111</v>
      </c>
      <c r="F85" s="19" t="s">
        <v>25</v>
      </c>
      <c r="G85" s="19" t="s">
        <v>8</v>
      </c>
      <c r="H85" s="19" t="s">
        <v>23</v>
      </c>
      <c r="I85" s="19">
        <v>4</v>
      </c>
      <c r="J85" s="24">
        <v>698</v>
      </c>
    </row>
    <row r="86" spans="2:10">
      <c r="B86" s="19">
        <v>77</v>
      </c>
      <c r="C86" s="21">
        <v>45035</v>
      </c>
      <c r="D86" s="19" t="s">
        <v>19</v>
      </c>
      <c r="E86" s="19" t="s">
        <v>112</v>
      </c>
      <c r="F86" s="19" t="s">
        <v>6</v>
      </c>
      <c r="G86" s="19" t="s">
        <v>18</v>
      </c>
      <c r="H86" s="19" t="s">
        <v>17</v>
      </c>
      <c r="I86" s="19">
        <v>3</v>
      </c>
      <c r="J86" s="24">
        <v>429</v>
      </c>
    </row>
    <row r="87" spans="2:10">
      <c r="B87" s="19">
        <v>78</v>
      </c>
      <c r="C87" s="21">
        <v>45035</v>
      </c>
      <c r="D87" s="19" t="s">
        <v>9</v>
      </c>
      <c r="E87" s="19" t="s">
        <v>92</v>
      </c>
      <c r="F87" s="19" t="s">
        <v>16</v>
      </c>
      <c r="G87" s="19" t="s">
        <v>18</v>
      </c>
      <c r="H87" s="19" t="s">
        <v>12</v>
      </c>
      <c r="I87" s="19">
        <v>21</v>
      </c>
      <c r="J87" s="24">
        <v>830</v>
      </c>
    </row>
    <row r="88" spans="2:10">
      <c r="B88" s="19">
        <v>79</v>
      </c>
      <c r="C88" s="21">
        <v>45041</v>
      </c>
      <c r="D88" s="19" t="s">
        <v>24</v>
      </c>
      <c r="E88" s="19" t="s">
        <v>58</v>
      </c>
      <c r="F88" s="19" t="s">
        <v>16</v>
      </c>
      <c r="G88" s="19" t="s">
        <v>13</v>
      </c>
      <c r="H88" s="19" t="s">
        <v>12</v>
      </c>
      <c r="I88" s="19">
        <v>23</v>
      </c>
      <c r="J88" s="24">
        <v>969</v>
      </c>
    </row>
    <row r="89" spans="2:10">
      <c r="B89" s="19">
        <v>80</v>
      </c>
      <c r="C89" s="21">
        <v>45047</v>
      </c>
      <c r="D89" s="19" t="s">
        <v>9</v>
      </c>
      <c r="E89" s="19" t="s">
        <v>113</v>
      </c>
      <c r="F89" s="19" t="s">
        <v>16</v>
      </c>
      <c r="G89" s="19" t="s">
        <v>20</v>
      </c>
      <c r="H89" s="19" t="s">
        <v>12</v>
      </c>
      <c r="I89" s="19">
        <v>24</v>
      </c>
      <c r="J89" s="24">
        <v>1281</v>
      </c>
    </row>
    <row r="90" spans="2:10">
      <c r="B90" s="19">
        <v>81</v>
      </c>
      <c r="C90" s="21">
        <v>45059</v>
      </c>
      <c r="D90" s="19" t="s">
        <v>19</v>
      </c>
      <c r="E90" s="19" t="s">
        <v>33</v>
      </c>
      <c r="F90" s="19" t="s">
        <v>22</v>
      </c>
      <c r="G90" s="19" t="s">
        <v>8</v>
      </c>
      <c r="H90" s="19" t="s">
        <v>7</v>
      </c>
      <c r="I90" s="19">
        <v>15</v>
      </c>
      <c r="J90" s="24">
        <v>726</v>
      </c>
    </row>
    <row r="91" spans="2:10">
      <c r="B91" s="19">
        <v>82</v>
      </c>
      <c r="C91" s="21">
        <v>45061</v>
      </c>
      <c r="D91" s="19" t="s">
        <v>9</v>
      </c>
      <c r="E91" s="19" t="s">
        <v>58</v>
      </c>
      <c r="F91" s="19" t="s">
        <v>6</v>
      </c>
      <c r="G91" s="19" t="s">
        <v>20</v>
      </c>
      <c r="H91" s="19" t="s">
        <v>17</v>
      </c>
      <c r="I91" s="19">
        <v>9</v>
      </c>
      <c r="J91" s="24">
        <v>1162</v>
      </c>
    </row>
    <row r="92" spans="2:10">
      <c r="B92" s="19">
        <v>83</v>
      </c>
      <c r="C92" s="21">
        <v>45063</v>
      </c>
      <c r="D92" s="19" t="s">
        <v>14</v>
      </c>
      <c r="E92" s="19" t="s">
        <v>90</v>
      </c>
      <c r="F92" s="19" t="s">
        <v>25</v>
      </c>
      <c r="G92" s="19" t="s">
        <v>18</v>
      </c>
      <c r="H92" s="19" t="s">
        <v>23</v>
      </c>
      <c r="I92" s="19">
        <v>17</v>
      </c>
      <c r="J92" s="24">
        <v>763</v>
      </c>
    </row>
    <row r="93" spans="2:10">
      <c r="B93" s="19">
        <v>84</v>
      </c>
      <c r="C93" s="21">
        <v>45071</v>
      </c>
      <c r="D93" s="19" t="s">
        <v>9</v>
      </c>
      <c r="E93" s="19" t="s">
        <v>104</v>
      </c>
      <c r="F93" s="19" t="s">
        <v>16</v>
      </c>
      <c r="G93" s="19" t="s">
        <v>20</v>
      </c>
      <c r="H93" s="19" t="s">
        <v>12</v>
      </c>
      <c r="I93" s="19">
        <v>17</v>
      </c>
      <c r="J93" s="24">
        <v>308</v>
      </c>
    </row>
    <row r="94" spans="2:10">
      <c r="B94" s="19">
        <v>85</v>
      </c>
      <c r="C94" s="21">
        <v>45074</v>
      </c>
      <c r="D94" s="19" t="s">
        <v>19</v>
      </c>
      <c r="E94" s="19" t="s">
        <v>114</v>
      </c>
      <c r="F94" s="19" t="s">
        <v>25</v>
      </c>
      <c r="G94" s="19" t="s">
        <v>18</v>
      </c>
      <c r="H94" s="19" t="s">
        <v>23</v>
      </c>
      <c r="I94" s="19">
        <v>11</v>
      </c>
      <c r="J94" s="24">
        <v>1256</v>
      </c>
    </row>
    <row r="95" spans="2:10">
      <c r="B95" s="19">
        <v>86</v>
      </c>
      <c r="C95" s="21">
        <v>45075</v>
      </c>
      <c r="D95" s="19" t="s">
        <v>24</v>
      </c>
      <c r="E95" s="19" t="s">
        <v>109</v>
      </c>
      <c r="F95" s="19" t="s">
        <v>22</v>
      </c>
      <c r="G95" s="19" t="s">
        <v>20</v>
      </c>
      <c r="H95" s="19" t="s">
        <v>7</v>
      </c>
      <c r="I95" s="19">
        <v>15</v>
      </c>
      <c r="J95" s="24">
        <v>1372</v>
      </c>
    </row>
    <row r="96" spans="2:10">
      <c r="B96" s="19">
        <v>87</v>
      </c>
      <c r="C96" s="21">
        <v>45078</v>
      </c>
      <c r="D96" s="19" t="s">
        <v>19</v>
      </c>
      <c r="E96" s="19" t="s">
        <v>78</v>
      </c>
      <c r="F96" s="19" t="s">
        <v>25</v>
      </c>
      <c r="G96" s="19" t="s">
        <v>20</v>
      </c>
      <c r="H96" s="19" t="s">
        <v>23</v>
      </c>
      <c r="I96" s="19">
        <v>13</v>
      </c>
      <c r="J96" s="24">
        <v>1105</v>
      </c>
    </row>
    <row r="97" spans="2:10">
      <c r="B97" s="19">
        <v>88</v>
      </c>
      <c r="C97" s="21">
        <v>45080</v>
      </c>
      <c r="D97" s="19" t="s">
        <v>19</v>
      </c>
      <c r="E97" s="19" t="s">
        <v>115</v>
      </c>
      <c r="F97" s="19" t="s">
        <v>11</v>
      </c>
      <c r="G97" s="19" t="s">
        <v>8</v>
      </c>
      <c r="H97" s="19" t="s">
        <v>12</v>
      </c>
      <c r="I97" s="19">
        <v>18</v>
      </c>
      <c r="J97" s="24">
        <v>1038</v>
      </c>
    </row>
    <row r="98" spans="2:10">
      <c r="B98" s="19">
        <v>89</v>
      </c>
      <c r="C98" s="21">
        <v>45101</v>
      </c>
      <c r="D98" s="19" t="s">
        <v>24</v>
      </c>
      <c r="E98" s="19" t="s">
        <v>60</v>
      </c>
      <c r="F98" s="19" t="s">
        <v>25</v>
      </c>
      <c r="G98" s="19" t="s">
        <v>18</v>
      </c>
      <c r="H98" s="19" t="s">
        <v>23</v>
      </c>
      <c r="I98" s="19">
        <v>23</v>
      </c>
      <c r="J98" s="24">
        <v>1189</v>
      </c>
    </row>
    <row r="99" spans="2:10">
      <c r="B99" s="19">
        <v>90</v>
      </c>
      <c r="C99" s="21">
        <v>45105</v>
      </c>
      <c r="D99" s="19" t="s">
        <v>24</v>
      </c>
      <c r="E99" s="19" t="s">
        <v>38</v>
      </c>
      <c r="F99" s="19" t="s">
        <v>16</v>
      </c>
      <c r="G99" s="19" t="s">
        <v>18</v>
      </c>
      <c r="H99" s="19" t="s">
        <v>12</v>
      </c>
      <c r="I99" s="19">
        <v>12</v>
      </c>
      <c r="J99" s="24">
        <v>612</v>
      </c>
    </row>
    <row r="100" spans="2:10">
      <c r="B100" s="19">
        <v>91</v>
      </c>
      <c r="C100" s="21">
        <v>45116</v>
      </c>
      <c r="D100" s="19" t="s">
        <v>24</v>
      </c>
      <c r="E100" s="19" t="s">
        <v>101</v>
      </c>
      <c r="F100" s="19" t="s">
        <v>16</v>
      </c>
      <c r="G100" s="19" t="s">
        <v>13</v>
      </c>
      <c r="H100" s="19" t="s">
        <v>12</v>
      </c>
      <c r="I100" s="19">
        <v>17</v>
      </c>
      <c r="J100" s="24">
        <v>471</v>
      </c>
    </row>
    <row r="101" spans="2:10">
      <c r="B101" s="19">
        <v>92</v>
      </c>
      <c r="C101" s="21">
        <v>45121</v>
      </c>
      <c r="D101" s="19" t="s">
        <v>9</v>
      </c>
      <c r="E101" s="19" t="s">
        <v>92</v>
      </c>
      <c r="F101" s="19" t="s">
        <v>16</v>
      </c>
      <c r="G101" s="19" t="s">
        <v>18</v>
      </c>
      <c r="H101" s="19" t="s">
        <v>12</v>
      </c>
      <c r="I101" s="19">
        <v>16</v>
      </c>
      <c r="J101" s="24">
        <v>1558</v>
      </c>
    </row>
    <row r="102" spans="2:10">
      <c r="B102" s="19">
        <v>93</v>
      </c>
      <c r="C102" s="21">
        <v>45127</v>
      </c>
      <c r="D102" s="19" t="s">
        <v>14</v>
      </c>
      <c r="E102" s="19" t="s">
        <v>70</v>
      </c>
      <c r="F102" s="19" t="s">
        <v>25</v>
      </c>
      <c r="G102" s="19" t="s">
        <v>8</v>
      </c>
      <c r="H102" s="19" t="s">
        <v>23</v>
      </c>
      <c r="I102" s="19">
        <v>15</v>
      </c>
      <c r="J102" s="24">
        <v>1143</v>
      </c>
    </row>
    <row r="103" spans="2:10">
      <c r="B103" s="19">
        <v>94</v>
      </c>
      <c r="C103" s="21">
        <v>45156</v>
      </c>
      <c r="D103" s="19" t="s">
        <v>9</v>
      </c>
      <c r="E103" s="19" t="s">
        <v>116</v>
      </c>
      <c r="F103" s="19" t="s">
        <v>25</v>
      </c>
      <c r="G103" s="19" t="s">
        <v>8</v>
      </c>
      <c r="H103" s="19" t="s">
        <v>23</v>
      </c>
      <c r="I103" s="19">
        <v>15</v>
      </c>
      <c r="J103" s="24">
        <v>885</v>
      </c>
    </row>
    <row r="104" spans="2:10">
      <c r="B104" s="19">
        <v>95</v>
      </c>
      <c r="C104" s="21">
        <v>45157</v>
      </c>
      <c r="D104" s="19" t="s">
        <v>9</v>
      </c>
      <c r="E104" s="19" t="s">
        <v>48</v>
      </c>
      <c r="F104" s="19" t="s">
        <v>11</v>
      </c>
      <c r="G104" s="19" t="s">
        <v>8</v>
      </c>
      <c r="H104" s="19" t="s">
        <v>12</v>
      </c>
      <c r="I104" s="19">
        <v>18</v>
      </c>
      <c r="J104" s="24">
        <v>536</v>
      </c>
    </row>
    <row r="105" spans="2:10">
      <c r="B105" s="19">
        <v>96</v>
      </c>
      <c r="C105" s="21">
        <v>45160</v>
      </c>
      <c r="D105" s="19" t="s">
        <v>24</v>
      </c>
      <c r="E105" s="19" t="s">
        <v>34</v>
      </c>
      <c r="F105" s="19" t="s">
        <v>6</v>
      </c>
      <c r="G105" s="19" t="s">
        <v>20</v>
      </c>
      <c r="H105" s="19" t="s">
        <v>17</v>
      </c>
      <c r="I105" s="19">
        <v>11</v>
      </c>
      <c r="J105" s="24">
        <v>1269</v>
      </c>
    </row>
    <row r="106" spans="2:10">
      <c r="B106" s="19">
        <v>97</v>
      </c>
      <c r="C106" s="21">
        <v>45161</v>
      </c>
      <c r="D106" s="19" t="s">
        <v>9</v>
      </c>
      <c r="E106" s="19" t="s">
        <v>117</v>
      </c>
      <c r="F106" s="19" t="s">
        <v>25</v>
      </c>
      <c r="G106" s="19" t="s">
        <v>8</v>
      </c>
      <c r="H106" s="19" t="s">
        <v>23</v>
      </c>
      <c r="I106" s="19">
        <v>17</v>
      </c>
      <c r="J106" s="24">
        <v>1043</v>
      </c>
    </row>
    <row r="107" spans="2:10">
      <c r="B107" s="19">
        <v>98</v>
      </c>
      <c r="C107" s="21">
        <v>45162</v>
      </c>
      <c r="D107" s="19" t="s">
        <v>24</v>
      </c>
      <c r="E107" s="19" t="s">
        <v>118</v>
      </c>
      <c r="F107" s="19" t="s">
        <v>16</v>
      </c>
      <c r="G107" s="19" t="s">
        <v>20</v>
      </c>
      <c r="H107" s="19" t="s">
        <v>12</v>
      </c>
      <c r="I107" s="19">
        <v>7</v>
      </c>
      <c r="J107" s="24">
        <v>1600</v>
      </c>
    </row>
    <row r="108" spans="2:10">
      <c r="B108" s="19">
        <v>99</v>
      </c>
      <c r="C108" s="21">
        <v>45164</v>
      </c>
      <c r="D108" s="19" t="s">
        <v>19</v>
      </c>
      <c r="E108" s="19" t="s">
        <v>119</v>
      </c>
      <c r="F108" s="19" t="s">
        <v>11</v>
      </c>
      <c r="G108" s="19" t="s">
        <v>18</v>
      </c>
      <c r="H108" s="19" t="s">
        <v>12</v>
      </c>
      <c r="I108" s="19">
        <v>9</v>
      </c>
      <c r="J108" s="24">
        <v>481</v>
      </c>
    </row>
    <row r="109" spans="2:10">
      <c r="B109" s="19">
        <v>100</v>
      </c>
      <c r="C109" s="21">
        <v>45178</v>
      </c>
      <c r="D109" s="19" t="s">
        <v>14</v>
      </c>
      <c r="E109" s="19" t="s">
        <v>120</v>
      </c>
      <c r="F109" s="19" t="s">
        <v>6</v>
      </c>
      <c r="G109" s="19" t="s">
        <v>8</v>
      </c>
      <c r="H109" s="19" t="s">
        <v>17</v>
      </c>
      <c r="I109" s="19">
        <v>25</v>
      </c>
      <c r="J109" s="24">
        <v>830</v>
      </c>
    </row>
    <row r="110" spans="2:10">
      <c r="B110" s="19">
        <v>101</v>
      </c>
      <c r="C110" s="21">
        <v>45180</v>
      </c>
      <c r="D110" s="19" t="s">
        <v>19</v>
      </c>
      <c r="E110" s="19" t="s">
        <v>115</v>
      </c>
      <c r="F110" s="19" t="s">
        <v>16</v>
      </c>
      <c r="G110" s="19" t="s">
        <v>8</v>
      </c>
      <c r="H110" s="19" t="s">
        <v>12</v>
      </c>
      <c r="I110" s="19">
        <v>10</v>
      </c>
      <c r="J110" s="24">
        <v>844</v>
      </c>
    </row>
    <row r="111" spans="2:10">
      <c r="B111" s="19">
        <v>102</v>
      </c>
      <c r="C111" s="21">
        <v>45201</v>
      </c>
      <c r="D111" s="19" t="s">
        <v>19</v>
      </c>
      <c r="E111" s="19" t="s">
        <v>111</v>
      </c>
      <c r="F111" s="19" t="s">
        <v>22</v>
      </c>
      <c r="G111" s="19" t="s">
        <v>8</v>
      </c>
      <c r="H111" s="19" t="s">
        <v>7</v>
      </c>
      <c r="I111" s="19">
        <v>11</v>
      </c>
      <c r="J111" s="24">
        <v>1729</v>
      </c>
    </row>
    <row r="112" spans="2:10">
      <c r="B112" s="19">
        <v>103</v>
      </c>
      <c r="C112" s="21">
        <v>45221</v>
      </c>
      <c r="D112" s="19" t="s">
        <v>9</v>
      </c>
      <c r="E112" s="19" t="s">
        <v>93</v>
      </c>
      <c r="F112" s="19" t="s">
        <v>25</v>
      </c>
      <c r="G112" s="19" t="s">
        <v>8</v>
      </c>
      <c r="H112" s="19" t="s">
        <v>23</v>
      </c>
      <c r="I112" s="19">
        <v>12</v>
      </c>
      <c r="J112" s="24">
        <v>663</v>
      </c>
    </row>
    <row r="113" spans="2:10">
      <c r="B113" s="19">
        <v>104</v>
      </c>
      <c r="C113" s="21">
        <v>45223</v>
      </c>
      <c r="D113" s="19" t="s">
        <v>9</v>
      </c>
      <c r="E113" s="19" t="s">
        <v>119</v>
      </c>
      <c r="F113" s="19" t="s">
        <v>6</v>
      </c>
      <c r="G113" s="19" t="s">
        <v>18</v>
      </c>
      <c r="H113" s="19" t="s">
        <v>17</v>
      </c>
      <c r="I113" s="19">
        <v>15</v>
      </c>
      <c r="J113" s="24">
        <v>1087</v>
      </c>
    </row>
    <row r="114" spans="2:10">
      <c r="B114" s="19">
        <v>105</v>
      </c>
      <c r="C114" s="21">
        <v>45225</v>
      </c>
      <c r="D114" s="19" t="s">
        <v>24</v>
      </c>
      <c r="E114" s="19" t="s">
        <v>117</v>
      </c>
      <c r="F114" s="19" t="s">
        <v>16</v>
      </c>
      <c r="G114" s="19" t="s">
        <v>20</v>
      </c>
      <c r="H114" s="19" t="s">
        <v>12</v>
      </c>
      <c r="I114" s="19">
        <v>17</v>
      </c>
      <c r="J114" s="24">
        <v>659</v>
      </c>
    </row>
    <row r="115" spans="2:10">
      <c r="B115" s="19">
        <v>106</v>
      </c>
      <c r="C115" s="21">
        <v>45229</v>
      </c>
      <c r="D115" s="19" t="s">
        <v>24</v>
      </c>
      <c r="E115" s="19" t="s">
        <v>56</v>
      </c>
      <c r="F115" s="19" t="s">
        <v>16</v>
      </c>
      <c r="G115" s="19" t="s">
        <v>8</v>
      </c>
      <c r="H115" s="19" t="s">
        <v>12</v>
      </c>
      <c r="I115" s="19">
        <v>22</v>
      </c>
      <c r="J115" s="24">
        <v>791</v>
      </c>
    </row>
    <row r="116" spans="2:10">
      <c r="B116" s="19">
        <v>107</v>
      </c>
      <c r="C116" s="21">
        <v>45235</v>
      </c>
      <c r="D116" s="19" t="s">
        <v>9</v>
      </c>
      <c r="E116" s="19" t="s">
        <v>121</v>
      </c>
      <c r="F116" s="19" t="s">
        <v>6</v>
      </c>
      <c r="G116" s="19" t="s">
        <v>13</v>
      </c>
      <c r="H116" s="19" t="s">
        <v>17</v>
      </c>
      <c r="I116" s="19">
        <v>25</v>
      </c>
      <c r="J116" s="24">
        <v>953</v>
      </c>
    </row>
    <row r="117" spans="2:10">
      <c r="B117" s="19">
        <v>108</v>
      </c>
      <c r="C117" s="21">
        <v>45251</v>
      </c>
      <c r="D117" s="19" t="s">
        <v>14</v>
      </c>
      <c r="E117" s="19" t="s">
        <v>115</v>
      </c>
      <c r="F117" s="19" t="s">
        <v>25</v>
      </c>
      <c r="G117" s="19" t="s">
        <v>8</v>
      </c>
      <c r="H117" s="19" t="s">
        <v>23</v>
      </c>
      <c r="I117" s="19">
        <v>8</v>
      </c>
      <c r="J117" s="24">
        <v>788</v>
      </c>
    </row>
    <row r="118" spans="2:10">
      <c r="B118" s="19">
        <v>109</v>
      </c>
      <c r="C118" s="21">
        <v>45252</v>
      </c>
      <c r="D118" s="19" t="s">
        <v>19</v>
      </c>
      <c r="E118" s="19" t="s">
        <v>85</v>
      </c>
      <c r="F118" s="19" t="s">
        <v>25</v>
      </c>
      <c r="G118" s="19" t="s">
        <v>18</v>
      </c>
      <c r="H118" s="19" t="s">
        <v>23</v>
      </c>
      <c r="I118" s="19">
        <v>19</v>
      </c>
      <c r="J118" s="24">
        <v>759</v>
      </c>
    </row>
    <row r="119" spans="2:10">
      <c r="B119" s="19">
        <v>110</v>
      </c>
      <c r="C119" s="21">
        <v>45257</v>
      </c>
      <c r="D119" s="19" t="s">
        <v>19</v>
      </c>
      <c r="E119" s="19" t="s">
        <v>33</v>
      </c>
      <c r="F119" s="19" t="s">
        <v>6</v>
      </c>
      <c r="G119" s="19" t="s">
        <v>20</v>
      </c>
      <c r="H119" s="19" t="s">
        <v>17</v>
      </c>
      <c r="I119" s="19">
        <v>18</v>
      </c>
      <c r="J119" s="24">
        <v>1581</v>
      </c>
    </row>
    <row r="120" spans="2:10">
      <c r="B120" s="19">
        <v>111</v>
      </c>
      <c r="C120" s="21">
        <v>45270</v>
      </c>
      <c r="D120" s="19" t="s">
        <v>19</v>
      </c>
      <c r="E120" s="19" t="s">
        <v>85</v>
      </c>
      <c r="F120" s="19" t="s">
        <v>6</v>
      </c>
      <c r="G120" s="19" t="s">
        <v>13</v>
      </c>
      <c r="H120" s="19" t="s">
        <v>17</v>
      </c>
      <c r="I120" s="19">
        <v>21</v>
      </c>
      <c r="J120" s="24">
        <v>1274</v>
      </c>
    </row>
    <row r="121" spans="2:10">
      <c r="B121" s="19">
        <v>112</v>
      </c>
      <c r="C121" s="21">
        <v>45277</v>
      </c>
      <c r="D121" s="19" t="s">
        <v>9</v>
      </c>
      <c r="E121" s="19" t="s">
        <v>97</v>
      </c>
      <c r="F121" s="19" t="s">
        <v>16</v>
      </c>
      <c r="G121" s="19" t="s">
        <v>8</v>
      </c>
      <c r="H121" s="19" t="s">
        <v>12</v>
      </c>
      <c r="I121" s="19">
        <v>9</v>
      </c>
      <c r="J121" s="24">
        <v>1660</v>
      </c>
    </row>
    <row r="122" spans="2:10">
      <c r="B122" s="19">
        <v>113</v>
      </c>
      <c r="C122" s="21">
        <v>45289</v>
      </c>
      <c r="D122" s="19" t="s">
        <v>14</v>
      </c>
      <c r="E122" s="19" t="s">
        <v>51</v>
      </c>
      <c r="F122" s="19" t="s">
        <v>6</v>
      </c>
      <c r="G122" s="19" t="s">
        <v>18</v>
      </c>
      <c r="H122" s="19" t="s">
        <v>17</v>
      </c>
      <c r="I122" s="19">
        <v>13</v>
      </c>
      <c r="J122" s="24">
        <v>1277</v>
      </c>
    </row>
    <row r="123" spans="2:10">
      <c r="B123" s="19">
        <v>114</v>
      </c>
      <c r="C123" s="21">
        <v>45291</v>
      </c>
      <c r="D123" s="19" t="s">
        <v>24</v>
      </c>
      <c r="E123" s="19" t="s">
        <v>58</v>
      </c>
      <c r="F123" s="19" t="s">
        <v>25</v>
      </c>
      <c r="G123" s="19" t="s">
        <v>13</v>
      </c>
      <c r="H123" s="19" t="s">
        <v>23</v>
      </c>
      <c r="I123" s="19">
        <v>19</v>
      </c>
      <c r="J123" s="24">
        <v>1678</v>
      </c>
    </row>
    <row r="124" spans="2:10">
      <c r="B124" s="19">
        <v>115</v>
      </c>
      <c r="C124" s="21">
        <v>45295</v>
      </c>
      <c r="D124" s="19" t="s">
        <v>9</v>
      </c>
      <c r="E124" s="19" t="s">
        <v>114</v>
      </c>
      <c r="F124" s="19" t="s">
        <v>6</v>
      </c>
      <c r="G124" s="19" t="s">
        <v>20</v>
      </c>
      <c r="H124" s="19" t="s">
        <v>17</v>
      </c>
      <c r="I124" s="19">
        <v>20</v>
      </c>
      <c r="J124" s="24">
        <v>541</v>
      </c>
    </row>
    <row r="125" spans="2:10">
      <c r="B125" s="19">
        <v>116</v>
      </c>
      <c r="C125" s="21">
        <v>45298</v>
      </c>
      <c r="D125" s="19" t="s">
        <v>24</v>
      </c>
      <c r="E125" s="19" t="s">
        <v>62</v>
      </c>
      <c r="F125" s="19" t="s">
        <v>11</v>
      </c>
      <c r="G125" s="19" t="s">
        <v>20</v>
      </c>
      <c r="H125" s="19" t="s">
        <v>12</v>
      </c>
      <c r="I125" s="19">
        <v>10</v>
      </c>
      <c r="J125" s="24">
        <v>1513</v>
      </c>
    </row>
    <row r="126" spans="2:10">
      <c r="B126" s="19">
        <v>117</v>
      </c>
      <c r="C126" s="21">
        <v>45307</v>
      </c>
      <c r="D126" s="19" t="s">
        <v>24</v>
      </c>
      <c r="E126" s="19" t="s">
        <v>109</v>
      </c>
      <c r="F126" s="19" t="s">
        <v>6</v>
      </c>
      <c r="G126" s="19" t="s">
        <v>13</v>
      </c>
      <c r="H126" s="19" t="s">
        <v>17</v>
      </c>
      <c r="I126" s="19">
        <v>17</v>
      </c>
      <c r="J126" s="24">
        <v>670</v>
      </c>
    </row>
    <row r="127" spans="2:10">
      <c r="B127" s="19">
        <v>118</v>
      </c>
      <c r="C127" s="21">
        <v>45308</v>
      </c>
      <c r="D127" s="19" t="s">
        <v>14</v>
      </c>
      <c r="E127" s="19" t="s">
        <v>108</v>
      </c>
      <c r="F127" s="19" t="s">
        <v>22</v>
      </c>
      <c r="G127" s="19" t="s">
        <v>20</v>
      </c>
      <c r="H127" s="19" t="s">
        <v>7</v>
      </c>
      <c r="I127" s="19">
        <v>25</v>
      </c>
      <c r="J127" s="24">
        <v>1594</v>
      </c>
    </row>
    <row r="128" spans="2:10">
      <c r="B128" s="19">
        <v>119</v>
      </c>
      <c r="C128" s="21">
        <v>45310</v>
      </c>
      <c r="D128" s="19" t="s">
        <v>24</v>
      </c>
      <c r="E128" s="19" t="s">
        <v>90</v>
      </c>
      <c r="F128" s="19" t="s">
        <v>11</v>
      </c>
      <c r="G128" s="19" t="s">
        <v>20</v>
      </c>
      <c r="H128" s="19" t="s">
        <v>12</v>
      </c>
      <c r="I128" s="19">
        <v>7</v>
      </c>
      <c r="J128" s="24">
        <v>431</v>
      </c>
    </row>
    <row r="129" spans="2:10">
      <c r="B129" s="19">
        <v>120</v>
      </c>
      <c r="C129" s="21">
        <v>45314</v>
      </c>
      <c r="D129" s="19" t="s">
        <v>9</v>
      </c>
      <c r="E129" s="19" t="s">
        <v>59</v>
      </c>
      <c r="F129" s="19" t="s">
        <v>16</v>
      </c>
      <c r="G129" s="19" t="s">
        <v>8</v>
      </c>
      <c r="H129" s="19" t="s">
        <v>12</v>
      </c>
      <c r="I129" s="19">
        <v>10</v>
      </c>
      <c r="J129" s="24">
        <v>1636</v>
      </c>
    </row>
    <row r="130" spans="2:10">
      <c r="B130" s="19">
        <v>121</v>
      </c>
      <c r="C130" s="21">
        <v>45315</v>
      </c>
      <c r="D130" s="19" t="s">
        <v>19</v>
      </c>
      <c r="E130" s="19" t="s">
        <v>60</v>
      </c>
      <c r="F130" s="19" t="s">
        <v>22</v>
      </c>
      <c r="G130" s="19" t="s">
        <v>18</v>
      </c>
      <c r="H130" s="19" t="s">
        <v>7</v>
      </c>
      <c r="I130" s="19">
        <v>8</v>
      </c>
      <c r="J130" s="24">
        <v>1191</v>
      </c>
    </row>
    <row r="131" spans="2:10">
      <c r="B131" s="19">
        <v>122</v>
      </c>
      <c r="C131" s="21">
        <v>45331</v>
      </c>
      <c r="D131" s="19" t="s">
        <v>19</v>
      </c>
      <c r="E131" s="19" t="s">
        <v>59</v>
      </c>
      <c r="F131" s="19" t="s">
        <v>16</v>
      </c>
      <c r="G131" s="19" t="s">
        <v>8</v>
      </c>
      <c r="H131" s="19" t="s">
        <v>12</v>
      </c>
      <c r="I131" s="19">
        <v>18</v>
      </c>
      <c r="J131" s="24">
        <v>1486</v>
      </c>
    </row>
    <row r="132" spans="2:10">
      <c r="B132" s="19">
        <v>123</v>
      </c>
      <c r="C132" s="21">
        <v>45343</v>
      </c>
      <c r="D132" s="19" t="s">
        <v>14</v>
      </c>
      <c r="E132" s="19" t="s">
        <v>113</v>
      </c>
      <c r="F132" s="19" t="s">
        <v>22</v>
      </c>
      <c r="G132" s="19" t="s">
        <v>18</v>
      </c>
      <c r="H132" s="19" t="s">
        <v>7</v>
      </c>
      <c r="I132" s="19">
        <v>24</v>
      </c>
      <c r="J132" s="24">
        <v>1055</v>
      </c>
    </row>
    <row r="133" spans="2:10">
      <c r="B133" s="19">
        <v>124</v>
      </c>
      <c r="C133" s="21">
        <v>45344</v>
      </c>
      <c r="D133" s="19" t="s">
        <v>19</v>
      </c>
      <c r="E133" s="19" t="s">
        <v>115</v>
      </c>
      <c r="F133" s="19" t="s">
        <v>6</v>
      </c>
      <c r="G133" s="19" t="s">
        <v>13</v>
      </c>
      <c r="H133" s="19" t="s">
        <v>17</v>
      </c>
      <c r="I133" s="19">
        <v>8</v>
      </c>
      <c r="J133" s="24">
        <v>1620</v>
      </c>
    </row>
    <row r="134" spans="2:10">
      <c r="B134" s="19">
        <v>125</v>
      </c>
      <c r="C134" s="21">
        <v>45347</v>
      </c>
      <c r="D134" s="19" t="s">
        <v>9</v>
      </c>
      <c r="E134" s="19" t="s">
        <v>39</v>
      </c>
      <c r="F134" s="19" t="s">
        <v>22</v>
      </c>
      <c r="G134" s="19" t="s">
        <v>13</v>
      </c>
      <c r="H134" s="19" t="s">
        <v>7</v>
      </c>
      <c r="I134" s="19">
        <v>8</v>
      </c>
      <c r="J134" s="24">
        <v>564</v>
      </c>
    </row>
    <row r="135" spans="2:10">
      <c r="B135" s="19">
        <v>126</v>
      </c>
      <c r="C135" s="21">
        <v>45359</v>
      </c>
      <c r="D135" s="19" t="s">
        <v>9</v>
      </c>
      <c r="E135" s="19" t="s">
        <v>46</v>
      </c>
      <c r="F135" s="19" t="s">
        <v>25</v>
      </c>
      <c r="G135" s="19" t="s">
        <v>18</v>
      </c>
      <c r="H135" s="19" t="s">
        <v>23</v>
      </c>
      <c r="I135" s="19">
        <v>24</v>
      </c>
      <c r="J135" s="24">
        <v>894</v>
      </c>
    </row>
    <row r="136" spans="2:10">
      <c r="B136" s="19">
        <v>127</v>
      </c>
      <c r="C136" s="21">
        <v>45360</v>
      </c>
      <c r="D136" s="19" t="s">
        <v>19</v>
      </c>
      <c r="E136" s="19" t="s">
        <v>101</v>
      </c>
      <c r="F136" s="19" t="s">
        <v>6</v>
      </c>
      <c r="G136" s="19" t="s">
        <v>13</v>
      </c>
      <c r="H136" s="19" t="s">
        <v>17</v>
      </c>
      <c r="I136" s="19">
        <v>14</v>
      </c>
      <c r="J136" s="24">
        <v>811</v>
      </c>
    </row>
    <row r="137" spans="2:10">
      <c r="B137" s="19">
        <v>128</v>
      </c>
      <c r="C137" s="21">
        <v>45360</v>
      </c>
      <c r="D137" s="19" t="s">
        <v>14</v>
      </c>
      <c r="E137" s="19" t="s">
        <v>33</v>
      </c>
      <c r="F137" s="19" t="s">
        <v>22</v>
      </c>
      <c r="G137" s="19" t="s">
        <v>8</v>
      </c>
      <c r="H137" s="19" t="s">
        <v>7</v>
      </c>
      <c r="I137" s="19">
        <v>13</v>
      </c>
      <c r="J137" s="24">
        <v>869</v>
      </c>
    </row>
    <row r="138" spans="2:10">
      <c r="B138" s="19">
        <v>129</v>
      </c>
      <c r="C138" s="21">
        <v>45361</v>
      </c>
      <c r="D138" s="19" t="s">
        <v>19</v>
      </c>
      <c r="E138" s="19" t="s">
        <v>63</v>
      </c>
      <c r="F138" s="19" t="s">
        <v>16</v>
      </c>
      <c r="G138" s="19" t="s">
        <v>13</v>
      </c>
      <c r="H138" s="19" t="s">
        <v>12</v>
      </c>
      <c r="I138" s="19">
        <v>19</v>
      </c>
      <c r="J138" s="24">
        <v>406</v>
      </c>
    </row>
    <row r="139" spans="2:10">
      <c r="B139" s="19">
        <v>130</v>
      </c>
      <c r="C139" s="21">
        <v>45362</v>
      </c>
      <c r="D139" s="19" t="s">
        <v>9</v>
      </c>
      <c r="E139" s="19" t="s">
        <v>100</v>
      </c>
      <c r="F139" s="19" t="s">
        <v>6</v>
      </c>
      <c r="G139" s="19" t="s">
        <v>8</v>
      </c>
      <c r="H139" s="19" t="s">
        <v>17</v>
      </c>
      <c r="I139" s="19">
        <v>18</v>
      </c>
      <c r="J139" s="24">
        <v>330</v>
      </c>
    </row>
    <row r="140" spans="2:10">
      <c r="B140" s="19">
        <v>131</v>
      </c>
      <c r="C140" s="21">
        <v>45363</v>
      </c>
      <c r="D140" s="19" t="s">
        <v>14</v>
      </c>
      <c r="E140" s="19" t="s">
        <v>59</v>
      </c>
      <c r="F140" s="19" t="s">
        <v>16</v>
      </c>
      <c r="G140" s="19" t="s">
        <v>18</v>
      </c>
      <c r="H140" s="19" t="s">
        <v>12</v>
      </c>
      <c r="I140" s="19">
        <v>24</v>
      </c>
      <c r="J140" s="24">
        <v>990</v>
      </c>
    </row>
    <row r="141" spans="2:10">
      <c r="B141" s="19">
        <v>132</v>
      </c>
      <c r="C141" s="21">
        <v>45373</v>
      </c>
      <c r="D141" s="19" t="s">
        <v>14</v>
      </c>
      <c r="E141" s="19" t="s">
        <v>110</v>
      </c>
      <c r="F141" s="19" t="s">
        <v>22</v>
      </c>
      <c r="G141" s="19" t="s">
        <v>8</v>
      </c>
      <c r="H141" s="19" t="s">
        <v>7</v>
      </c>
      <c r="I141" s="19">
        <v>19</v>
      </c>
      <c r="J141" s="24">
        <v>548</v>
      </c>
    </row>
    <row r="142" spans="2:10">
      <c r="B142" s="19">
        <v>133</v>
      </c>
      <c r="C142" s="21">
        <v>45380</v>
      </c>
      <c r="D142" s="19" t="s">
        <v>24</v>
      </c>
      <c r="E142" s="19" t="s">
        <v>51</v>
      </c>
      <c r="F142" s="19" t="s">
        <v>11</v>
      </c>
      <c r="G142" s="19" t="s">
        <v>8</v>
      </c>
      <c r="H142" s="19" t="s">
        <v>12</v>
      </c>
      <c r="I142" s="19">
        <v>7</v>
      </c>
      <c r="J142" s="24">
        <v>1653</v>
      </c>
    </row>
    <row r="143" spans="2:10">
      <c r="B143" s="19">
        <v>134</v>
      </c>
      <c r="C143" s="21">
        <v>45393</v>
      </c>
      <c r="D143" s="19" t="s">
        <v>24</v>
      </c>
      <c r="E143" s="19" t="s">
        <v>116</v>
      </c>
      <c r="F143" s="19" t="s">
        <v>25</v>
      </c>
      <c r="G143" s="19" t="s">
        <v>13</v>
      </c>
      <c r="H143" s="19" t="s">
        <v>23</v>
      </c>
      <c r="I143" s="19">
        <v>12</v>
      </c>
      <c r="J143" s="24">
        <v>1676</v>
      </c>
    </row>
    <row r="144" spans="2:10">
      <c r="B144" s="19">
        <v>135</v>
      </c>
      <c r="C144" s="21">
        <v>45393</v>
      </c>
      <c r="D144" s="19" t="s">
        <v>24</v>
      </c>
      <c r="E144" s="19" t="s">
        <v>111</v>
      </c>
      <c r="F144" s="19" t="s">
        <v>22</v>
      </c>
      <c r="G144" s="19" t="s">
        <v>13</v>
      </c>
      <c r="H144" s="19" t="s">
        <v>7</v>
      </c>
      <c r="I144" s="19">
        <v>7</v>
      </c>
      <c r="J144" s="24">
        <v>829</v>
      </c>
    </row>
    <row r="145" spans="2:10">
      <c r="B145" s="19">
        <v>136</v>
      </c>
      <c r="C145" s="21">
        <v>45401</v>
      </c>
      <c r="D145" s="19" t="s">
        <v>14</v>
      </c>
      <c r="E145" s="19" t="s">
        <v>117</v>
      </c>
      <c r="F145" s="19" t="s">
        <v>16</v>
      </c>
      <c r="G145" s="19" t="s">
        <v>13</v>
      </c>
      <c r="H145" s="19" t="s">
        <v>12</v>
      </c>
      <c r="I145" s="19">
        <v>10</v>
      </c>
      <c r="J145" s="24">
        <v>818</v>
      </c>
    </row>
    <row r="146" spans="2:10">
      <c r="B146" s="19">
        <v>137</v>
      </c>
      <c r="C146" s="21">
        <v>45407</v>
      </c>
      <c r="D146" s="19" t="s">
        <v>24</v>
      </c>
      <c r="E146" s="19" t="s">
        <v>38</v>
      </c>
      <c r="F146" s="19" t="s">
        <v>6</v>
      </c>
      <c r="G146" s="19" t="s">
        <v>8</v>
      </c>
      <c r="H146" s="19" t="s">
        <v>17</v>
      </c>
      <c r="I146" s="19">
        <v>13</v>
      </c>
      <c r="J146" s="24">
        <v>1576</v>
      </c>
    </row>
    <row r="147" spans="2:10">
      <c r="B147" s="19">
        <v>138</v>
      </c>
      <c r="C147" s="21">
        <v>45412</v>
      </c>
      <c r="D147" s="19" t="s">
        <v>9</v>
      </c>
      <c r="E147" s="19" t="s">
        <v>122</v>
      </c>
      <c r="F147" s="19" t="s">
        <v>6</v>
      </c>
      <c r="G147" s="19" t="s">
        <v>18</v>
      </c>
      <c r="H147" s="19" t="s">
        <v>17</v>
      </c>
      <c r="I147" s="19">
        <v>13</v>
      </c>
      <c r="J147" s="24">
        <v>797</v>
      </c>
    </row>
    <row r="148" spans="2:10">
      <c r="B148" s="19">
        <v>139</v>
      </c>
      <c r="C148" s="21">
        <v>45421</v>
      </c>
      <c r="D148" s="19" t="s">
        <v>9</v>
      </c>
      <c r="E148" s="19" t="s">
        <v>78</v>
      </c>
      <c r="F148" s="19" t="s">
        <v>25</v>
      </c>
      <c r="G148" s="19" t="s">
        <v>8</v>
      </c>
      <c r="H148" s="19" t="s">
        <v>23</v>
      </c>
      <c r="I148" s="19">
        <v>16</v>
      </c>
      <c r="J148" s="24">
        <v>670</v>
      </c>
    </row>
    <row r="149" spans="2:10">
      <c r="B149" s="19">
        <v>140</v>
      </c>
      <c r="C149" s="21">
        <v>45422</v>
      </c>
      <c r="D149" s="19" t="s">
        <v>24</v>
      </c>
      <c r="E149" s="19" t="s">
        <v>108</v>
      </c>
      <c r="F149" s="19" t="s">
        <v>6</v>
      </c>
      <c r="G149" s="19" t="s">
        <v>18</v>
      </c>
      <c r="H149" s="19" t="s">
        <v>17</v>
      </c>
      <c r="I149" s="19">
        <v>12</v>
      </c>
      <c r="J149" s="24">
        <v>1420</v>
      </c>
    </row>
    <row r="150" spans="2:10">
      <c r="B150" s="19">
        <v>141</v>
      </c>
      <c r="C150" s="21">
        <v>45431</v>
      </c>
      <c r="D150" s="19" t="s">
        <v>19</v>
      </c>
      <c r="E150" s="19" t="s">
        <v>80</v>
      </c>
      <c r="F150" s="19" t="s">
        <v>22</v>
      </c>
      <c r="G150" s="19" t="s">
        <v>18</v>
      </c>
      <c r="H150" s="19" t="s">
        <v>7</v>
      </c>
      <c r="I150" s="19">
        <v>15</v>
      </c>
      <c r="J150" s="24">
        <v>508</v>
      </c>
    </row>
    <row r="151" spans="2:10">
      <c r="B151" s="19">
        <v>142</v>
      </c>
      <c r="C151" s="21">
        <v>45431</v>
      </c>
      <c r="D151" s="19" t="s">
        <v>24</v>
      </c>
      <c r="E151" s="19" t="s">
        <v>122</v>
      </c>
      <c r="F151" s="19" t="s">
        <v>22</v>
      </c>
      <c r="G151" s="19" t="s">
        <v>13</v>
      </c>
      <c r="H151" s="19" t="s">
        <v>7</v>
      </c>
      <c r="I151" s="19">
        <v>8</v>
      </c>
      <c r="J151" s="24">
        <v>370</v>
      </c>
    </row>
    <row r="152" spans="2:10">
      <c r="B152" s="19">
        <v>143</v>
      </c>
      <c r="C152" s="21">
        <v>45433</v>
      </c>
      <c r="D152" s="19" t="s">
        <v>9</v>
      </c>
      <c r="E152" s="19" t="s">
        <v>62</v>
      </c>
      <c r="F152" s="19" t="s">
        <v>11</v>
      </c>
      <c r="G152" s="19" t="s">
        <v>13</v>
      </c>
      <c r="H152" s="19" t="s">
        <v>12</v>
      </c>
      <c r="I152" s="19">
        <v>23</v>
      </c>
      <c r="J152" s="24">
        <v>941</v>
      </c>
    </row>
    <row r="153" spans="2:10">
      <c r="B153" s="19">
        <v>144</v>
      </c>
      <c r="C153" s="21">
        <v>45435</v>
      </c>
      <c r="D153" s="19" t="s">
        <v>19</v>
      </c>
      <c r="E153" s="19" t="s">
        <v>62</v>
      </c>
      <c r="F153" s="19" t="s">
        <v>16</v>
      </c>
      <c r="G153" s="19" t="s">
        <v>20</v>
      </c>
      <c r="H153" s="19" t="s">
        <v>12</v>
      </c>
      <c r="I153" s="19">
        <v>13</v>
      </c>
      <c r="J153" s="24">
        <v>1254</v>
      </c>
    </row>
    <row r="154" spans="2:10">
      <c r="B154" s="19">
        <v>145</v>
      </c>
      <c r="C154" s="21">
        <v>45440</v>
      </c>
      <c r="D154" s="19" t="s">
        <v>9</v>
      </c>
      <c r="E154" s="19" t="s">
        <v>101</v>
      </c>
      <c r="F154" s="19" t="s">
        <v>25</v>
      </c>
      <c r="G154" s="19" t="s">
        <v>8</v>
      </c>
      <c r="H154" s="19" t="s">
        <v>23</v>
      </c>
      <c r="I154" s="19">
        <v>17</v>
      </c>
      <c r="J154" s="24">
        <v>1710</v>
      </c>
    </row>
    <row r="155" spans="2:10">
      <c r="B155" s="19">
        <v>146</v>
      </c>
      <c r="C155" s="21">
        <v>45453</v>
      </c>
      <c r="D155" s="19" t="s">
        <v>19</v>
      </c>
      <c r="E155" s="19" t="s">
        <v>112</v>
      </c>
      <c r="F155" s="19" t="s">
        <v>25</v>
      </c>
      <c r="G155" s="19" t="s">
        <v>13</v>
      </c>
      <c r="H155" s="19" t="s">
        <v>23</v>
      </c>
      <c r="I155" s="19">
        <v>17</v>
      </c>
      <c r="J155" s="24">
        <v>1632</v>
      </c>
    </row>
    <row r="156" spans="2:10">
      <c r="B156" s="19">
        <v>147</v>
      </c>
      <c r="C156" s="21">
        <v>45490</v>
      </c>
      <c r="D156" s="19" t="s">
        <v>19</v>
      </c>
      <c r="E156" s="19" t="s">
        <v>93</v>
      </c>
      <c r="F156" s="19" t="s">
        <v>25</v>
      </c>
      <c r="G156" s="19" t="s">
        <v>8</v>
      </c>
      <c r="H156" s="19" t="s">
        <v>23</v>
      </c>
      <c r="I156" s="19">
        <v>7</v>
      </c>
      <c r="J156" s="24">
        <v>622</v>
      </c>
    </row>
    <row r="157" spans="2:10">
      <c r="B157" s="19">
        <v>148</v>
      </c>
      <c r="C157" s="21">
        <v>45491</v>
      </c>
      <c r="D157" s="19" t="s">
        <v>19</v>
      </c>
      <c r="E157" s="19" t="s">
        <v>105</v>
      </c>
      <c r="F157" s="19" t="s">
        <v>6</v>
      </c>
      <c r="G157" s="19" t="s">
        <v>8</v>
      </c>
      <c r="H157" s="19" t="s">
        <v>17</v>
      </c>
      <c r="I157" s="19">
        <v>9</v>
      </c>
      <c r="J157" s="24">
        <v>838</v>
      </c>
    </row>
    <row r="158" spans="2:10">
      <c r="B158" s="19">
        <v>149</v>
      </c>
      <c r="C158" s="21">
        <v>45510</v>
      </c>
      <c r="D158" s="19" t="s">
        <v>9</v>
      </c>
      <c r="E158" s="19" t="s">
        <v>50</v>
      </c>
      <c r="F158" s="19" t="s">
        <v>11</v>
      </c>
      <c r="G158" s="19" t="s">
        <v>13</v>
      </c>
      <c r="H158" s="19" t="s">
        <v>12</v>
      </c>
      <c r="I158" s="19">
        <v>23</v>
      </c>
      <c r="J158" s="24">
        <v>1572</v>
      </c>
    </row>
    <row r="159" spans="2:10">
      <c r="B159" s="19">
        <v>150</v>
      </c>
      <c r="C159" s="21">
        <v>45512</v>
      </c>
      <c r="D159" s="19" t="s">
        <v>24</v>
      </c>
      <c r="E159" s="19" t="s">
        <v>59</v>
      </c>
      <c r="F159" s="19" t="s">
        <v>11</v>
      </c>
      <c r="G159" s="19" t="s">
        <v>8</v>
      </c>
      <c r="H159" s="19" t="s">
        <v>12</v>
      </c>
      <c r="I159" s="19">
        <v>8</v>
      </c>
      <c r="J159" s="24">
        <v>344</v>
      </c>
    </row>
    <row r="160" spans="2:10">
      <c r="B160" s="19">
        <v>151</v>
      </c>
      <c r="C160" s="21">
        <v>45518</v>
      </c>
      <c r="D160" s="19" t="s">
        <v>24</v>
      </c>
      <c r="E160" s="19" t="s">
        <v>92</v>
      </c>
      <c r="F160" s="19" t="s">
        <v>16</v>
      </c>
      <c r="G160" s="19" t="s">
        <v>20</v>
      </c>
      <c r="H160" s="19" t="s">
        <v>12</v>
      </c>
      <c r="I160" s="19">
        <v>20</v>
      </c>
      <c r="J160" s="24">
        <v>1073</v>
      </c>
    </row>
    <row r="161" spans="2:10">
      <c r="B161" s="19">
        <v>152</v>
      </c>
      <c r="C161" s="21">
        <v>45526</v>
      </c>
      <c r="D161" s="19" t="s">
        <v>24</v>
      </c>
      <c r="E161" s="19" t="s">
        <v>38</v>
      </c>
      <c r="F161" s="19" t="s">
        <v>6</v>
      </c>
      <c r="G161" s="19" t="s">
        <v>13</v>
      </c>
      <c r="H161" s="19" t="s">
        <v>17</v>
      </c>
      <c r="I161" s="19">
        <v>21</v>
      </c>
      <c r="J161" s="24">
        <v>439</v>
      </c>
    </row>
    <row r="162" spans="2:10">
      <c r="B162" s="19">
        <v>153</v>
      </c>
      <c r="C162" s="21">
        <v>45532</v>
      </c>
      <c r="D162" s="19" t="s">
        <v>14</v>
      </c>
      <c r="E162" s="19" t="s">
        <v>111</v>
      </c>
      <c r="F162" s="19" t="s">
        <v>25</v>
      </c>
      <c r="G162" s="19" t="s">
        <v>20</v>
      </c>
      <c r="H162" s="19" t="s">
        <v>23</v>
      </c>
      <c r="I162" s="19">
        <v>24</v>
      </c>
      <c r="J162" s="24">
        <v>1298</v>
      </c>
    </row>
    <row r="163" spans="2:10">
      <c r="B163" s="19">
        <v>154</v>
      </c>
      <c r="C163" s="21">
        <v>45537</v>
      </c>
      <c r="D163" s="19" t="s">
        <v>24</v>
      </c>
      <c r="E163" s="19" t="s">
        <v>120</v>
      </c>
      <c r="F163" s="19" t="s">
        <v>16</v>
      </c>
      <c r="G163" s="19" t="s">
        <v>20</v>
      </c>
      <c r="H163" s="19" t="s">
        <v>12</v>
      </c>
      <c r="I163" s="19">
        <v>22</v>
      </c>
      <c r="J163" s="24">
        <v>1504</v>
      </c>
    </row>
    <row r="164" spans="2:10">
      <c r="B164" s="19">
        <v>155</v>
      </c>
      <c r="C164" s="21">
        <v>45543</v>
      </c>
      <c r="D164" s="19" t="s">
        <v>14</v>
      </c>
      <c r="E164" s="19" t="s">
        <v>113</v>
      </c>
      <c r="F164" s="19" t="s">
        <v>16</v>
      </c>
      <c r="G164" s="19" t="s">
        <v>18</v>
      </c>
      <c r="H164" s="19" t="s">
        <v>12</v>
      </c>
      <c r="I164" s="19">
        <v>14</v>
      </c>
      <c r="J164" s="24">
        <v>784</v>
      </c>
    </row>
    <row r="165" spans="2:10">
      <c r="B165" s="19">
        <v>156</v>
      </c>
      <c r="C165" s="21">
        <v>45548</v>
      </c>
      <c r="D165" s="19" t="s">
        <v>24</v>
      </c>
      <c r="E165" s="19" t="s">
        <v>48</v>
      </c>
      <c r="F165" s="19" t="s">
        <v>25</v>
      </c>
      <c r="G165" s="19" t="s">
        <v>18</v>
      </c>
      <c r="H165" s="19" t="s">
        <v>23</v>
      </c>
      <c r="I165" s="19">
        <v>18</v>
      </c>
      <c r="J165" s="24">
        <v>584</v>
      </c>
    </row>
    <row r="166" spans="2:10">
      <c r="B166" s="19">
        <v>157</v>
      </c>
      <c r="C166" s="21">
        <v>45553</v>
      </c>
      <c r="D166" s="19" t="s">
        <v>9</v>
      </c>
      <c r="E166" s="19" t="s">
        <v>111</v>
      </c>
      <c r="F166" s="19" t="s">
        <v>22</v>
      </c>
      <c r="G166" s="19" t="s">
        <v>8</v>
      </c>
      <c r="H166" s="19" t="s">
        <v>7</v>
      </c>
      <c r="I166" s="19">
        <v>20</v>
      </c>
      <c r="J166" s="24">
        <v>982</v>
      </c>
    </row>
    <row r="167" spans="2:10">
      <c r="B167" s="19">
        <v>158</v>
      </c>
      <c r="C167" s="21">
        <v>45554</v>
      </c>
      <c r="D167" s="19" t="s">
        <v>19</v>
      </c>
      <c r="E167" s="19" t="s">
        <v>39</v>
      </c>
      <c r="F167" s="19" t="s">
        <v>25</v>
      </c>
      <c r="G167" s="19" t="s">
        <v>13</v>
      </c>
      <c r="H167" s="19" t="s">
        <v>23</v>
      </c>
      <c r="I167" s="19">
        <v>9</v>
      </c>
      <c r="J167" s="24">
        <v>1772</v>
      </c>
    </row>
    <row r="168" spans="2:10">
      <c r="B168" s="19">
        <v>159</v>
      </c>
      <c r="C168" s="21">
        <v>45555</v>
      </c>
      <c r="D168" s="19" t="s">
        <v>24</v>
      </c>
      <c r="E168" s="19" t="s">
        <v>62</v>
      </c>
      <c r="F168" s="19" t="s">
        <v>6</v>
      </c>
      <c r="G168" s="19" t="s">
        <v>8</v>
      </c>
      <c r="H168" s="19" t="s">
        <v>17</v>
      </c>
      <c r="I168" s="19">
        <v>12</v>
      </c>
      <c r="J168" s="24">
        <v>674</v>
      </c>
    </row>
    <row r="169" spans="2:10">
      <c r="B169" s="19">
        <v>160</v>
      </c>
      <c r="C169" s="21">
        <v>45555</v>
      </c>
      <c r="D169" s="19" t="s">
        <v>24</v>
      </c>
      <c r="E169" s="19" t="s">
        <v>109</v>
      </c>
      <c r="F169" s="19" t="s">
        <v>11</v>
      </c>
      <c r="G169" s="19" t="s">
        <v>13</v>
      </c>
      <c r="H169" s="19" t="s">
        <v>12</v>
      </c>
      <c r="I169" s="19">
        <v>23</v>
      </c>
      <c r="J169" s="24">
        <v>815</v>
      </c>
    </row>
    <row r="170" spans="2:10">
      <c r="B170" s="19">
        <v>161</v>
      </c>
      <c r="C170" s="21">
        <v>45556</v>
      </c>
      <c r="D170" s="19" t="s">
        <v>9</v>
      </c>
      <c r="E170" s="19" t="s">
        <v>101</v>
      </c>
      <c r="F170" s="19" t="s">
        <v>6</v>
      </c>
      <c r="G170" s="19" t="s">
        <v>8</v>
      </c>
      <c r="H170" s="19" t="s">
        <v>17</v>
      </c>
      <c r="I170" s="19">
        <v>8</v>
      </c>
      <c r="J170" s="24">
        <v>485</v>
      </c>
    </row>
    <row r="171" spans="2:10">
      <c r="B171" s="19">
        <v>162</v>
      </c>
      <c r="C171" s="21">
        <v>45559</v>
      </c>
      <c r="D171" s="19" t="s">
        <v>24</v>
      </c>
      <c r="E171" s="19" t="s">
        <v>60</v>
      </c>
      <c r="F171" s="19" t="s">
        <v>16</v>
      </c>
      <c r="G171" s="19" t="s">
        <v>8</v>
      </c>
      <c r="H171" s="19" t="s">
        <v>12</v>
      </c>
      <c r="I171" s="19">
        <v>18</v>
      </c>
      <c r="J171" s="24">
        <v>725</v>
      </c>
    </row>
    <row r="172" spans="2:10">
      <c r="B172" s="19">
        <v>163</v>
      </c>
      <c r="C172" s="21">
        <v>45560</v>
      </c>
      <c r="D172" s="19" t="s">
        <v>24</v>
      </c>
      <c r="E172" s="19" t="s">
        <v>41</v>
      </c>
      <c r="F172" s="19" t="s">
        <v>11</v>
      </c>
      <c r="G172" s="19" t="s">
        <v>18</v>
      </c>
      <c r="H172" s="19" t="s">
        <v>12</v>
      </c>
      <c r="I172" s="19">
        <v>22</v>
      </c>
      <c r="J172" s="24">
        <v>1103</v>
      </c>
    </row>
    <row r="173" spans="2:10">
      <c r="B173" s="19">
        <v>164</v>
      </c>
      <c r="C173" s="21">
        <v>45565</v>
      </c>
      <c r="D173" s="19" t="s">
        <v>19</v>
      </c>
      <c r="E173" s="19" t="s">
        <v>43</v>
      </c>
      <c r="F173" s="19" t="s">
        <v>16</v>
      </c>
      <c r="G173" s="19" t="s">
        <v>20</v>
      </c>
      <c r="H173" s="19" t="s">
        <v>12</v>
      </c>
      <c r="I173" s="19">
        <v>9</v>
      </c>
      <c r="J173" s="24">
        <v>1576</v>
      </c>
    </row>
    <row r="174" spans="2:10">
      <c r="B174" s="19">
        <v>165</v>
      </c>
      <c r="C174" s="21">
        <v>45565</v>
      </c>
      <c r="D174" s="19" t="s">
        <v>19</v>
      </c>
      <c r="E174" s="19" t="s">
        <v>110</v>
      </c>
      <c r="F174" s="19" t="s">
        <v>16</v>
      </c>
      <c r="G174" s="19" t="s">
        <v>8</v>
      </c>
      <c r="H174" s="19" t="s">
        <v>12</v>
      </c>
      <c r="I174" s="19">
        <v>9</v>
      </c>
      <c r="J174" s="24">
        <v>1229</v>
      </c>
    </row>
    <row r="175" spans="2:10">
      <c r="B175" s="19">
        <v>166</v>
      </c>
      <c r="C175" s="21">
        <v>45578</v>
      </c>
      <c r="D175" s="19" t="s">
        <v>19</v>
      </c>
      <c r="E175" s="19" t="s">
        <v>110</v>
      </c>
      <c r="F175" s="19" t="s">
        <v>25</v>
      </c>
      <c r="G175" s="19" t="s">
        <v>20</v>
      </c>
      <c r="H175" s="19" t="s">
        <v>23</v>
      </c>
      <c r="I175" s="19">
        <v>14</v>
      </c>
      <c r="J175" s="24">
        <v>891</v>
      </c>
    </row>
    <row r="176" spans="2:10">
      <c r="B176" s="19">
        <v>167</v>
      </c>
      <c r="C176" s="21">
        <v>45582</v>
      </c>
      <c r="D176" s="19" t="s">
        <v>19</v>
      </c>
      <c r="E176" s="19" t="s">
        <v>38</v>
      </c>
      <c r="F176" s="19" t="s">
        <v>22</v>
      </c>
      <c r="G176" s="19" t="s">
        <v>8</v>
      </c>
      <c r="H176" s="19" t="s">
        <v>7</v>
      </c>
      <c r="I176" s="19">
        <v>21</v>
      </c>
      <c r="J176" s="24">
        <v>945</v>
      </c>
    </row>
    <row r="177" spans="2:10">
      <c r="B177" s="19">
        <v>168</v>
      </c>
      <c r="C177" s="21">
        <v>45586</v>
      </c>
      <c r="D177" s="19" t="s">
        <v>24</v>
      </c>
      <c r="E177" s="19" t="s">
        <v>43</v>
      </c>
      <c r="F177" s="19" t="s">
        <v>11</v>
      </c>
      <c r="G177" s="19" t="s">
        <v>8</v>
      </c>
      <c r="H177" s="19" t="s">
        <v>12</v>
      </c>
      <c r="I177" s="19">
        <v>7</v>
      </c>
      <c r="J177" s="24">
        <v>675</v>
      </c>
    </row>
    <row r="178" spans="2:10">
      <c r="B178" s="19">
        <v>169</v>
      </c>
      <c r="C178" s="21">
        <v>45592</v>
      </c>
      <c r="D178" s="19" t="s">
        <v>9</v>
      </c>
      <c r="E178" s="19" t="s">
        <v>108</v>
      </c>
      <c r="F178" s="19" t="s">
        <v>25</v>
      </c>
      <c r="G178" s="19" t="s">
        <v>8</v>
      </c>
      <c r="H178" s="19" t="s">
        <v>23</v>
      </c>
      <c r="I178" s="19">
        <v>11</v>
      </c>
      <c r="J178" s="24">
        <v>689</v>
      </c>
    </row>
    <row r="179" spans="2:10">
      <c r="B179" s="19">
        <v>170</v>
      </c>
      <c r="C179" s="21">
        <v>45593</v>
      </c>
      <c r="D179" s="19" t="s">
        <v>24</v>
      </c>
      <c r="E179" s="19" t="s">
        <v>96</v>
      </c>
      <c r="F179" s="19" t="s">
        <v>11</v>
      </c>
      <c r="G179" s="19" t="s">
        <v>18</v>
      </c>
      <c r="H179" s="19" t="s">
        <v>12</v>
      </c>
      <c r="I179" s="19">
        <v>13</v>
      </c>
      <c r="J179" s="24">
        <v>1377</v>
      </c>
    </row>
    <row r="180" spans="2:10">
      <c r="B180" s="19">
        <v>171</v>
      </c>
      <c r="C180" s="21">
        <v>45598</v>
      </c>
      <c r="D180" s="19" t="s">
        <v>9</v>
      </c>
      <c r="E180" s="19" t="s">
        <v>114</v>
      </c>
      <c r="F180" s="19" t="s">
        <v>25</v>
      </c>
      <c r="G180" s="19" t="s">
        <v>8</v>
      </c>
      <c r="H180" s="19" t="s">
        <v>23</v>
      </c>
      <c r="I180" s="19">
        <v>7</v>
      </c>
      <c r="J180" s="24">
        <v>1311</v>
      </c>
    </row>
    <row r="181" spans="2:10">
      <c r="B181" s="19">
        <v>172</v>
      </c>
      <c r="C181" s="21">
        <v>45600</v>
      </c>
      <c r="D181" s="19" t="s">
        <v>14</v>
      </c>
      <c r="E181" s="19" t="s">
        <v>119</v>
      </c>
      <c r="F181" s="19" t="s">
        <v>6</v>
      </c>
      <c r="G181" s="19" t="s">
        <v>13</v>
      </c>
      <c r="H181" s="19" t="s">
        <v>17</v>
      </c>
      <c r="I181" s="19">
        <v>10</v>
      </c>
      <c r="J181" s="24">
        <v>2866</v>
      </c>
    </row>
    <row r="182" spans="2:10">
      <c r="B182" s="19">
        <v>173</v>
      </c>
      <c r="C182" s="21">
        <v>45601</v>
      </c>
      <c r="D182" s="19" t="s">
        <v>19</v>
      </c>
      <c r="E182" s="19" t="s">
        <v>80</v>
      </c>
      <c r="F182" s="19" t="s">
        <v>16</v>
      </c>
      <c r="G182" s="19" t="s">
        <v>8</v>
      </c>
      <c r="H182" s="19" t="s">
        <v>12</v>
      </c>
      <c r="I182" s="19">
        <v>22</v>
      </c>
      <c r="J182" s="24">
        <v>2389</v>
      </c>
    </row>
    <row r="183" spans="2:10">
      <c r="B183" s="19">
        <v>174</v>
      </c>
      <c r="C183" s="21">
        <v>45606</v>
      </c>
      <c r="D183" s="19" t="s">
        <v>24</v>
      </c>
      <c r="E183" s="19" t="s">
        <v>82</v>
      </c>
      <c r="F183" s="19" t="s">
        <v>11</v>
      </c>
      <c r="G183" s="19" t="s">
        <v>8</v>
      </c>
      <c r="H183" s="19" t="s">
        <v>12</v>
      </c>
      <c r="I183" s="19">
        <v>12</v>
      </c>
      <c r="J183" s="24">
        <v>2859</v>
      </c>
    </row>
    <row r="184" spans="2:10">
      <c r="B184" s="19">
        <v>175</v>
      </c>
      <c r="C184" s="21">
        <v>45612</v>
      </c>
      <c r="D184" s="19" t="s">
        <v>19</v>
      </c>
      <c r="E184" s="19" t="s">
        <v>118</v>
      </c>
      <c r="F184" s="19" t="s">
        <v>22</v>
      </c>
      <c r="G184" s="19" t="s">
        <v>8</v>
      </c>
      <c r="H184" s="19" t="s">
        <v>7</v>
      </c>
      <c r="I184" s="19">
        <v>18</v>
      </c>
      <c r="J184" s="24">
        <v>1593</v>
      </c>
    </row>
    <row r="185" spans="2:10">
      <c r="B185" s="19">
        <v>176</v>
      </c>
      <c r="C185" s="21">
        <v>45612</v>
      </c>
      <c r="D185" s="19" t="s">
        <v>19</v>
      </c>
      <c r="E185" s="19" t="s">
        <v>114</v>
      </c>
      <c r="F185" s="19" t="s">
        <v>25</v>
      </c>
      <c r="G185" s="19" t="s">
        <v>13</v>
      </c>
      <c r="H185" s="19" t="s">
        <v>23</v>
      </c>
      <c r="I185" s="19">
        <v>25</v>
      </c>
      <c r="J185" s="24">
        <v>2356</v>
      </c>
    </row>
    <row r="186" spans="2:10">
      <c r="B186" s="19">
        <v>177</v>
      </c>
      <c r="C186" s="21">
        <v>45613</v>
      </c>
      <c r="D186" s="19" t="s">
        <v>24</v>
      </c>
      <c r="E186" s="19" t="s">
        <v>119</v>
      </c>
      <c r="F186" s="19" t="s">
        <v>16</v>
      </c>
      <c r="G186" s="19" t="s">
        <v>8</v>
      </c>
      <c r="H186" s="19" t="s">
        <v>12</v>
      </c>
      <c r="I186" s="19">
        <v>21</v>
      </c>
      <c r="J186" s="24">
        <v>1107</v>
      </c>
    </row>
    <row r="187" spans="2:10">
      <c r="B187" s="19">
        <v>178</v>
      </c>
      <c r="C187" s="21">
        <v>45615</v>
      </c>
      <c r="D187" s="19" t="s">
        <v>14</v>
      </c>
      <c r="E187" s="19" t="s">
        <v>85</v>
      </c>
      <c r="F187" s="19" t="s">
        <v>6</v>
      </c>
      <c r="G187" s="19" t="s">
        <v>20</v>
      </c>
      <c r="H187" s="19" t="s">
        <v>17</v>
      </c>
      <c r="I187" s="19">
        <v>7</v>
      </c>
      <c r="J187" s="24">
        <v>899</v>
      </c>
    </row>
    <row r="188" spans="2:10">
      <c r="B188" s="19">
        <v>179</v>
      </c>
      <c r="C188" s="21">
        <v>45615</v>
      </c>
      <c r="D188" s="19" t="s">
        <v>24</v>
      </c>
      <c r="E188" s="19" t="s">
        <v>46</v>
      </c>
      <c r="F188" s="19" t="s">
        <v>22</v>
      </c>
      <c r="G188" s="19" t="s">
        <v>8</v>
      </c>
      <c r="H188" s="19" t="s">
        <v>7</v>
      </c>
      <c r="I188" s="19">
        <v>11</v>
      </c>
      <c r="J188" s="24">
        <v>1036</v>
      </c>
    </row>
    <row r="189" spans="2:10">
      <c r="B189" s="19">
        <v>180</v>
      </c>
      <c r="C189" s="21">
        <v>45616</v>
      </c>
      <c r="D189" s="19" t="s">
        <v>24</v>
      </c>
      <c r="E189" s="19" t="s">
        <v>111</v>
      </c>
      <c r="F189" s="19" t="s">
        <v>6</v>
      </c>
      <c r="G189" s="19" t="s">
        <v>13</v>
      </c>
      <c r="H189" s="19" t="s">
        <v>17</v>
      </c>
      <c r="I189" s="19">
        <v>10</v>
      </c>
      <c r="J189" s="24">
        <v>724</v>
      </c>
    </row>
    <row r="190" spans="2:10">
      <c r="B190" s="19">
        <v>181</v>
      </c>
      <c r="C190" s="21">
        <v>45616</v>
      </c>
      <c r="D190" s="19" t="s">
        <v>14</v>
      </c>
      <c r="E190" s="19" t="s">
        <v>109</v>
      </c>
      <c r="F190" s="19" t="s">
        <v>25</v>
      </c>
      <c r="G190" s="19" t="s">
        <v>8</v>
      </c>
      <c r="H190" s="19" t="s">
        <v>23</v>
      </c>
      <c r="I190" s="19">
        <v>23</v>
      </c>
      <c r="J190" s="24">
        <v>1591</v>
      </c>
    </row>
    <row r="191" spans="2:10">
      <c r="B191" s="19">
        <v>182</v>
      </c>
      <c r="C191" s="21">
        <v>45625</v>
      </c>
      <c r="D191" s="19" t="s">
        <v>24</v>
      </c>
      <c r="E191" s="19" t="s">
        <v>76</v>
      </c>
      <c r="F191" s="19" t="s">
        <v>6</v>
      </c>
      <c r="G191" s="19" t="s">
        <v>13</v>
      </c>
      <c r="H191" s="19" t="s">
        <v>17</v>
      </c>
      <c r="I191" s="19">
        <v>15</v>
      </c>
      <c r="J191" s="24">
        <v>2400</v>
      </c>
    </row>
    <row r="192" spans="2:10">
      <c r="B192" s="19">
        <v>183</v>
      </c>
      <c r="C192" s="21">
        <v>45626</v>
      </c>
      <c r="D192" s="19" t="s">
        <v>14</v>
      </c>
      <c r="E192" s="19" t="s">
        <v>123</v>
      </c>
      <c r="F192" s="19" t="s">
        <v>16</v>
      </c>
      <c r="G192" s="19" t="s">
        <v>20</v>
      </c>
      <c r="H192" s="19" t="s">
        <v>17</v>
      </c>
      <c r="I192" s="19">
        <v>1</v>
      </c>
      <c r="J192" s="24">
        <v>150</v>
      </c>
    </row>
    <row r="193" spans="3:10">
      <c r="C193" s="21"/>
      <c r="J193" s="24"/>
    </row>
  </sheetData>
  <mergeCells count="2">
    <mergeCell ref="B6:C7"/>
    <mergeCell ref="L28:M29"/>
  </mergeCells>
  <dataValidations count="5">
    <dataValidation type="list" allowBlank="1" showInputMessage="1" showErrorMessage="1" sqref="D10:D193">
      <formula1>$O$3:$O$8</formula1>
    </dataValidation>
    <dataValidation type="list" allowBlank="1" showInputMessage="1" showErrorMessage="1" sqref="F10:F193">
      <formula1>$L$3:$L$8</formula1>
    </dataValidation>
    <dataValidation type="list" allowBlank="1" showInputMessage="1" showErrorMessage="1" sqref="G10:G193">
      <formula1>$N$3:$N$8</formula1>
    </dataValidation>
    <dataValidation type="list" allowBlank="1" showInputMessage="1" showErrorMessage="1" sqref="H10:H193">
      <formula1>$M$3:$M$8</formula1>
    </dataValidation>
    <dataValidation type="list" allowBlank="1" showInputMessage="1" showErrorMessage="1" sqref="N32:N49">
      <formula1>$Q$3:$Q$8</formula1>
    </dataValidation>
  </dataValidations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tabSelected="1" zoomScale="80" zoomScaleNormal="80" workbookViewId="0">
      <selection activeCell="O24" sqref="O24"/>
    </sheetView>
  </sheetViews>
  <sheetFormatPr defaultColWidth="9" defaultRowHeight="14"/>
  <cols>
    <col min="1" max="1" width="3.78181818181818" style="1" customWidth="1"/>
    <col min="2" max="2" width="1.78181818181818" style="1" customWidth="1"/>
    <col min="3" max="3" width="21.2181818181818" style="1" customWidth="1"/>
    <col min="4" max="4" width="1.78181818181818" style="1" customWidth="1"/>
    <col min="5" max="5" width="3.78181818181818" style="1" customWidth="1"/>
    <col min="6" max="6" width="1.78181818181818" style="1" customWidth="1"/>
    <col min="7" max="7" width="21.2181818181818" style="1" customWidth="1"/>
    <col min="8" max="8" width="1.78181818181818" style="1" customWidth="1"/>
    <col min="9" max="9" width="3.78181818181818" style="1" customWidth="1"/>
    <col min="10" max="10" width="1.78181818181818" style="1" customWidth="1"/>
    <col min="11" max="11" width="21.2181818181818" style="1" customWidth="1"/>
    <col min="12" max="12" width="1.78181818181818" style="1" customWidth="1"/>
    <col min="13" max="13" width="3.78181818181818" style="1" customWidth="1"/>
    <col min="14" max="14" width="1.78181818181818" style="1" customWidth="1"/>
    <col min="15" max="15" width="21.2181818181818" style="1" customWidth="1"/>
    <col min="16" max="16" width="1.78181818181818" style="1" customWidth="1"/>
    <col min="17" max="17" width="3.78181818181818" style="1" customWidth="1"/>
    <col min="18" max="18" width="1.78181818181818" style="1" customWidth="1"/>
    <col min="19" max="19" width="21.2181818181818" style="1" customWidth="1"/>
    <col min="20" max="20" width="1.78181818181818" style="1" customWidth="1"/>
    <col min="21" max="21" width="3.78181818181818" style="1" customWidth="1"/>
    <col min="22" max="22" width="112.554545454545" style="1" customWidth="1"/>
    <col min="23" max="16384" width="8.89090909090909" style="1"/>
  </cols>
  <sheetData>
    <row r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2" customHeight="1" spans="1:22">
      <c r="A2" s="2"/>
      <c r="B2" s="3"/>
      <c r="C2" s="3"/>
      <c r="D2" s="3"/>
      <c r="E2" s="2"/>
      <c r="F2" s="3"/>
      <c r="G2" s="3"/>
      <c r="H2" s="3"/>
      <c r="I2" s="2"/>
      <c r="J2" s="3"/>
      <c r="K2" s="3"/>
      <c r="L2" s="3"/>
      <c r="M2" s="2"/>
      <c r="N2" s="3"/>
      <c r="O2" s="3"/>
      <c r="P2" s="3"/>
      <c r="Q2" s="2"/>
      <c r="R2" s="3"/>
      <c r="S2" s="3"/>
      <c r="T2" s="3"/>
      <c r="U2" s="2"/>
      <c r="V2" s="2"/>
    </row>
    <row r="3" ht="16.8" customHeight="1" spans="1:22">
      <c r="A3" s="2"/>
      <c r="B3" s="3"/>
      <c r="C3" s="4" t="str">
        <f>Data!L11</f>
        <v>Incidents</v>
      </c>
      <c r="D3" s="3"/>
      <c r="E3" s="2"/>
      <c r="F3" s="3"/>
      <c r="G3" s="4" t="str">
        <f>Data!M11</f>
        <v>Critical</v>
      </c>
      <c r="H3" s="3"/>
      <c r="I3" s="2"/>
      <c r="J3" s="3"/>
      <c r="K3" s="4" t="str">
        <f>Data!N11</f>
        <v>Near Miss</v>
      </c>
      <c r="L3" s="3"/>
      <c r="M3" s="2"/>
      <c r="N3" s="3"/>
      <c r="O3" s="4" t="str">
        <f>Data!O11</f>
        <v>Days of Absence</v>
      </c>
      <c r="P3" s="3"/>
      <c r="Q3" s="2"/>
      <c r="R3" s="3"/>
      <c r="S3" s="4" t="str">
        <f>Data!P11</f>
        <v>Incidents Cost</v>
      </c>
      <c r="T3" s="3"/>
      <c r="U3" s="2"/>
      <c r="V3" s="2"/>
    </row>
    <row r="4" ht="11.4" customHeight="1" spans="1:22">
      <c r="A4" s="2"/>
      <c r="B4" s="3"/>
      <c r="C4" s="5"/>
      <c r="D4" s="3"/>
      <c r="E4" s="2"/>
      <c r="F4" s="3"/>
      <c r="G4" s="5"/>
      <c r="H4" s="3"/>
      <c r="I4" s="2"/>
      <c r="J4" s="3"/>
      <c r="K4" s="5"/>
      <c r="L4" s="3"/>
      <c r="M4" s="2"/>
      <c r="N4" s="3"/>
      <c r="O4" s="5"/>
      <c r="P4" s="3"/>
      <c r="Q4" s="2"/>
      <c r="R4" s="3"/>
      <c r="S4" s="5"/>
      <c r="T4" s="3"/>
      <c r="U4" s="2"/>
      <c r="V4" s="2"/>
    </row>
    <row r="5" ht="38.4" customHeight="1" spans="1:22">
      <c r="A5" s="2"/>
      <c r="B5" s="3"/>
      <c r="C5" s="6">
        <f>Data!L12</f>
        <v>53</v>
      </c>
      <c r="D5" s="7"/>
      <c r="E5" s="8"/>
      <c r="F5" s="7"/>
      <c r="G5" s="6">
        <f>Data!M12</f>
        <v>14</v>
      </c>
      <c r="H5" s="7"/>
      <c r="I5" s="8"/>
      <c r="J5" s="7"/>
      <c r="K5" s="6">
        <f>Data!N12</f>
        <v>15</v>
      </c>
      <c r="L5" s="7"/>
      <c r="M5" s="8"/>
      <c r="N5" s="7"/>
      <c r="O5" s="16">
        <f>Data!O12</f>
        <v>758</v>
      </c>
      <c r="P5" s="7"/>
      <c r="Q5" s="8"/>
      <c r="R5" s="7"/>
      <c r="S5" s="18">
        <f>Data!P12</f>
        <v>53247</v>
      </c>
      <c r="T5" s="3"/>
      <c r="U5" s="2"/>
      <c r="V5" s="2"/>
    </row>
    <row r="6" ht="12" customHeight="1" spans="1:22">
      <c r="A6" s="2"/>
      <c r="B6" s="3"/>
      <c r="C6" s="6"/>
      <c r="D6" s="3"/>
      <c r="E6" s="2"/>
      <c r="F6" s="3"/>
      <c r="G6" s="6"/>
      <c r="H6" s="3"/>
      <c r="I6" s="2"/>
      <c r="J6" s="3"/>
      <c r="K6" s="6"/>
      <c r="L6" s="3"/>
      <c r="M6" s="2"/>
      <c r="N6" s="3"/>
      <c r="O6" s="17" t="str">
        <f>"AVG. "&amp;ROUND(Data!O14,1)</f>
        <v>AVG. 14.3</v>
      </c>
      <c r="P6" s="3"/>
      <c r="Q6" s="2"/>
      <c r="R6" s="3"/>
      <c r="S6" s="17" t="str">
        <f>"AVG. $"&amp;IF(Data!P14&gt;=1000,LEFT(Data!P14,1)&amp;","&amp;RIGHT(ROUND(Data!P14,0),3)," "&amp;RIGHT(ROUND(Data!P14,0),3))</f>
        <v>AVG. $1,005</v>
      </c>
      <c r="T6" s="3"/>
      <c r="U6" s="2"/>
      <c r="V6" s="2"/>
    </row>
    <row r="7" ht="12" customHeight="1" spans="1:22">
      <c r="A7" s="2"/>
      <c r="B7" s="3"/>
      <c r="C7" s="3"/>
      <c r="D7" s="3"/>
      <c r="E7" s="2"/>
      <c r="F7" s="3"/>
      <c r="G7" s="3"/>
      <c r="H7" s="3"/>
      <c r="I7" s="2"/>
      <c r="J7" s="3"/>
      <c r="K7" s="3"/>
      <c r="L7" s="3"/>
      <c r="M7" s="2"/>
      <c r="N7" s="3"/>
      <c r="O7" s="3"/>
      <c r="P7" s="3"/>
      <c r="Q7" s="2"/>
      <c r="R7" s="3"/>
      <c r="S7" s="3"/>
      <c r="T7" s="3"/>
      <c r="U7" s="2"/>
      <c r="V7" s="2"/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/>
      <c r="B10" s="2"/>
      <c r="C10" s="9" t="s">
        <v>124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20.4" customHeight="1" spans="1:22">
      <c r="A11" s="2"/>
      <c r="B11" s="2"/>
      <c r="C11" s="10">
        <v>2023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11" t="str">
        <f>Data!Q3</f>
        <v>Positive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/>
      <c r="B15" s="2"/>
      <c r="C15" s="2"/>
      <c r="D15" s="2"/>
      <c r="E15" s="2"/>
      <c r="F15" s="2"/>
      <c r="G15" s="12">
        <f>Data!M53</f>
        <v>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13" t="str">
        <f>Data!Q4</f>
        <v>Warning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12">
        <f>Data!M54</f>
        <v>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14" t="str">
        <f>Data!Q5</f>
        <v>Critical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12">
        <f>Data!M55</f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/>
      <c r="B23" s="2"/>
      <c r="C23" s="15" t="s">
        <v>125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42.8" customHeight="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</sheetData>
  <mergeCells count="3">
    <mergeCell ref="C5:C6"/>
    <mergeCell ref="G5:G6"/>
    <mergeCell ref="K5:K6"/>
  </mergeCells>
  <dataValidations count="1">
    <dataValidation type="list" allowBlank="1" showInputMessage="1" showErrorMessage="1" sqref="C11">
      <formula1>Data!$P$3:$P$8</formula1>
    </dataValidation>
  </dataValidations>
  <pageMargins left="0" right="0" top="0" bottom="0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HP</cp:lastModifiedBy>
  <dcterms:created xsi:type="dcterms:W3CDTF">2022-10-22T06:20:00Z</dcterms:created>
  <cp:lastPrinted>2022-10-22T07:11:00Z</cp:lastPrinted>
  <dcterms:modified xsi:type="dcterms:W3CDTF">2024-11-29T12:02:11Z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6C3BFC119B484BD087E820EDDA9BFC76_13</vt:lpwstr>
  </property>
  <property fmtid="{D5CDD505-2E9C-101B-9397-08002B2CF9AE}" pid="3" name="KSOProductBuildVer">
    <vt:lpwstr>1033-12.2.0.18911</vt:lpwstr>
  </property>
</Properties>
</file>