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svg" ContentType="image/svg+xml"/>
  <Override PartName="/xl/media/image14.svg" ContentType="image/svg+xml"/>
  <Override PartName="/xl/media/image17.svg" ContentType="image/svg+xml"/>
  <Override PartName="/xl/media/image20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Data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<sst xmlns="http://schemas.openxmlformats.org/spreadsheetml/2006/main" count="65" uniqueCount="17">
  <si>
    <t>Starting Number of Fans:</t>
  </si>
  <si>
    <t>New Fans:</t>
  </si>
  <si>
    <t>Current Number of Fans:</t>
  </si>
  <si>
    <t>Post Reach</t>
  </si>
  <si>
    <t>Likes</t>
  </si>
  <si>
    <t>Average Engagement Rate</t>
  </si>
  <si>
    <t>Average Response Rate</t>
  </si>
  <si>
    <t>Impressions</t>
  </si>
  <si>
    <t>Total Impressions</t>
  </si>
  <si>
    <t>FACEBOOK</t>
  </si>
  <si>
    <t>LINKEDIN</t>
  </si>
  <si>
    <t>INSTAGRAM</t>
  </si>
  <si>
    <t>X</t>
  </si>
  <si>
    <t>Week</t>
  </si>
  <si>
    <t>Engagement Rate</t>
  </si>
  <si>
    <t>Audience Growth Rate</t>
  </si>
  <si>
    <t>Response 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</si>
</sst>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Bahnschrift"/>
      <charset val="134"/>
    </font>
    <font>
      <b/>
      <sz val="10"/>
      <color rgb="FF111111"/>
      <name val="Bahnschrift"/>
      <charset val="134"/>
    </font>
    <font>
      <b/>
      <sz val="18"/>
      <color theme="1"/>
      <name val="Bahnschrift"/>
      <charset val="134"/>
    </font>
    <font>
      <sz val="10"/>
      <color rgb="FF111111"/>
      <name val="Bahnschrift"/>
      <charset val="134"/>
    </font>
    <font>
      <b/>
      <sz val="10"/>
      <color theme="1"/>
      <name val="Bahnschrift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6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3" fontId="2" fillId="3" borderId="0" xfId="0" applyNumberFormat="1" applyFont="1" applyFill="1" applyAlignment="1">
      <alignment horizontal="center" vertical="center" wrapText="1"/>
    </xf>
    <xf numFmtId="10" fontId="2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0" fontId="5" fillId="3" borderId="0" xfId="0" applyNumberFormat="1" applyFont="1" applyFill="1" applyAlignment="1">
      <alignment horizontal="left" vertical="center"/>
    </xf>
    <xf numFmtId="0" fontId="1" fillId="4" borderId="0" xfId="0" applyFont="1" applyFill="1"/>
    <xf numFmtId="0" fontId="1" fillId="4" borderId="0" xfId="0" applyFont="1" applyFill="1" applyAlignment="1">
      <alignment horizontal="right" vertical="center"/>
    </xf>
    <xf numFmtId="3" fontId="2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8"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numFmt numFmtId="10" formatCode="0.00%"/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9" formatCode="0%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numFmt numFmtId="10" formatCode="0.00%"/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9" formatCode="0%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numFmt numFmtId="10" formatCode="0.00%"/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9" formatCode="0%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numFmt numFmtId="10" formatCode="0.00%"/>
      <alignment horizontal="center" vertical="center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9" formatCode="0%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  <dxf>
      <font>
        <name val="Bahnschrift"/>
        <scheme val="none"/>
        <family val="2"/>
        <b val="0"/>
        <i val="0"/>
        <strike val="0"/>
        <u val="none"/>
        <sz val="10"/>
        <color rgb="FF111111"/>
      </font>
      <numFmt numFmtId="3" formatCode="#,##0"/>
      <alignment horizontal="center" vertical="center" wrapText="1"/>
    </dxf>
  </dxfs>
  <tableStyles count="0" defaultTableStyle="TableStyleMedium2" defaultPivotStyle="PivotStyleLight16"/>
  <colors>
    <mruColors>
      <color rgb="006E32A0"/>
      <color rgb="00F5F5F5"/>
      <color rgb="00DE0875"/>
      <color rgb="008264F0"/>
      <color rgb="007ADDEA"/>
      <color rgb="00475993"/>
      <color rgb="009CD6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77996019728"/>
          <c:y val="0.0586265043237871"/>
          <c:w val="0.92542978281561"/>
          <c:h val="0.846659680129912"/>
        </c:manualLayout>
      </c:layout>
      <c:lineChart>
        <c:grouping val="standard"/>
        <c:varyColors val="0"/>
        <c:ser>
          <c:idx val="1"/>
          <c:order val="1"/>
          <c:tx>
            <c:strRef>
              <c:f>"Instagram Impressions"</c:f>
              <c:strCache>
                <c:ptCount val="1"/>
                <c:pt idx="0">
                  <c:v>Instagram Impressions</c:v>
                </c:pt>
              </c:strCache>
            </c:strRef>
          </c:tx>
          <c:spPr>
            <a:ln w="28575" cap="rnd">
              <a:solidFill>
                <a:srgbClr val="7ADDEA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Data!$S$12:$S$63</c:f>
              <c:numCache>
                <c:formatCode>#,##0</c:formatCode>
                <c:ptCount val="52"/>
                <c:pt idx="0">
                  <c:v>12138</c:v>
                </c:pt>
                <c:pt idx="1">
                  <c:v>10642</c:v>
                </c:pt>
                <c:pt idx="2">
                  <c:v>12250</c:v>
                </c:pt>
                <c:pt idx="3">
                  <c:v>12090</c:v>
                </c:pt>
                <c:pt idx="4">
                  <c:v>10840</c:v>
                </c:pt>
                <c:pt idx="5">
                  <c:v>11802</c:v>
                </c:pt>
                <c:pt idx="6">
                  <c:v>9120</c:v>
                </c:pt>
                <c:pt idx="7">
                  <c:v>14520</c:v>
                </c:pt>
                <c:pt idx="8">
                  <c:v>10324</c:v>
                </c:pt>
                <c:pt idx="9">
                  <c:v>13580</c:v>
                </c:pt>
                <c:pt idx="10">
                  <c:v>9923</c:v>
                </c:pt>
                <c:pt idx="11">
                  <c:v>10742</c:v>
                </c:pt>
                <c:pt idx="12">
                  <c:v>11150</c:v>
                </c:pt>
                <c:pt idx="13">
                  <c:v>11453</c:v>
                </c:pt>
                <c:pt idx="14">
                  <c:v>8437</c:v>
                </c:pt>
                <c:pt idx="15">
                  <c:v>10226</c:v>
                </c:pt>
                <c:pt idx="16">
                  <c:v>10704</c:v>
                </c:pt>
                <c:pt idx="17">
                  <c:v>10381</c:v>
                </c:pt>
                <c:pt idx="18">
                  <c:v>11930</c:v>
                </c:pt>
                <c:pt idx="19">
                  <c:v>12510</c:v>
                </c:pt>
                <c:pt idx="20">
                  <c:v>10815</c:v>
                </c:pt>
                <c:pt idx="21">
                  <c:v>11020</c:v>
                </c:pt>
                <c:pt idx="22">
                  <c:v>10264</c:v>
                </c:pt>
                <c:pt idx="23">
                  <c:v>14445</c:v>
                </c:pt>
                <c:pt idx="24">
                  <c:v>11965</c:v>
                </c:pt>
                <c:pt idx="25">
                  <c:v>10519</c:v>
                </c:pt>
                <c:pt idx="26">
                  <c:v>10853</c:v>
                </c:pt>
                <c:pt idx="27">
                  <c:v>9244</c:v>
                </c:pt>
                <c:pt idx="28">
                  <c:v>12520</c:v>
                </c:pt>
                <c:pt idx="29">
                  <c:v>10467</c:v>
                </c:pt>
                <c:pt idx="30">
                  <c:v>10222</c:v>
                </c:pt>
                <c:pt idx="31">
                  <c:v>11013</c:v>
                </c:pt>
                <c:pt idx="32">
                  <c:v>10576</c:v>
                </c:pt>
                <c:pt idx="33">
                  <c:v>10525</c:v>
                </c:pt>
                <c:pt idx="34">
                  <c:v>11200</c:v>
                </c:pt>
                <c:pt idx="35">
                  <c:v>11042</c:v>
                </c:pt>
                <c:pt idx="36">
                  <c:v>9770</c:v>
                </c:pt>
                <c:pt idx="37">
                  <c:v>11608</c:v>
                </c:pt>
                <c:pt idx="38">
                  <c:v>9958</c:v>
                </c:pt>
                <c:pt idx="39">
                  <c:v>8253</c:v>
                </c:pt>
                <c:pt idx="40">
                  <c:v>13255</c:v>
                </c:pt>
                <c:pt idx="41">
                  <c:v>11850</c:v>
                </c:pt>
                <c:pt idx="42">
                  <c:v>12962</c:v>
                </c:pt>
                <c:pt idx="43">
                  <c:v>14118</c:v>
                </c:pt>
                <c:pt idx="44">
                  <c:v>13056</c:v>
                </c:pt>
                <c:pt idx="45">
                  <c:v>15399</c:v>
                </c:pt>
                <c:pt idx="46">
                  <c:v>14359</c:v>
                </c:pt>
                <c:pt idx="47">
                  <c:v>13800</c:v>
                </c:pt>
                <c:pt idx="48">
                  <c:v>15299</c:v>
                </c:pt>
                <c:pt idx="49">
                  <c:v>16520</c:v>
                </c:pt>
                <c:pt idx="50">
                  <c:v>15290</c:v>
                </c:pt>
                <c:pt idx="51">
                  <c:v>15200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"LinkedIn Impressions"</c:f>
              <c:strCache>
                <c:ptCount val="1"/>
                <c:pt idx="0">
                  <c:v>LinkedIn Impressions</c:v>
                </c:pt>
              </c:strCache>
            </c:strRef>
          </c:tx>
          <c:spPr>
            <a:ln w="28575" cap="rnd">
              <a:solidFill>
                <a:srgbClr val="DE0875"/>
              </a:solidFill>
              <a:round/>
            </a:ln>
            <a:effectLst>
              <a:softEdge rad="0"/>
            </a:effectLst>
          </c:spPr>
          <c:marker>
            <c:symbol val="none"/>
          </c:marker>
          <c:dLbls>
            <c:delete val="1"/>
          </c:dLbls>
          <c:val>
            <c:numRef>
              <c:f>Data!$K$12:$K$63</c:f>
              <c:numCache>
                <c:formatCode>#,##0</c:formatCode>
                <c:ptCount val="52"/>
                <c:pt idx="0">
                  <c:v>10200</c:v>
                </c:pt>
                <c:pt idx="1">
                  <c:v>9174</c:v>
                </c:pt>
                <c:pt idx="2">
                  <c:v>8165</c:v>
                </c:pt>
                <c:pt idx="3">
                  <c:v>9520</c:v>
                </c:pt>
                <c:pt idx="4">
                  <c:v>8672</c:v>
                </c:pt>
                <c:pt idx="5">
                  <c:v>9149</c:v>
                </c:pt>
                <c:pt idx="6">
                  <c:v>8000</c:v>
                </c:pt>
                <c:pt idx="7">
                  <c:v>8185</c:v>
                </c:pt>
                <c:pt idx="8">
                  <c:v>8532</c:v>
                </c:pt>
                <c:pt idx="9">
                  <c:v>8190</c:v>
                </c:pt>
                <c:pt idx="10">
                  <c:v>7813</c:v>
                </c:pt>
                <c:pt idx="11">
                  <c:v>9341</c:v>
                </c:pt>
                <c:pt idx="12">
                  <c:v>8711</c:v>
                </c:pt>
                <c:pt idx="13">
                  <c:v>9544</c:v>
                </c:pt>
                <c:pt idx="14">
                  <c:v>7466</c:v>
                </c:pt>
                <c:pt idx="15">
                  <c:v>7464</c:v>
                </c:pt>
                <c:pt idx="16">
                  <c:v>9308</c:v>
                </c:pt>
                <c:pt idx="17">
                  <c:v>8372</c:v>
                </c:pt>
                <c:pt idx="18">
                  <c:v>8645</c:v>
                </c:pt>
                <c:pt idx="19">
                  <c:v>9000</c:v>
                </c:pt>
                <c:pt idx="20">
                  <c:v>7837</c:v>
                </c:pt>
                <c:pt idx="21">
                  <c:v>8609</c:v>
                </c:pt>
                <c:pt idx="22">
                  <c:v>8483</c:v>
                </c:pt>
                <c:pt idx="23">
                  <c:v>9387</c:v>
                </c:pt>
                <c:pt idx="24">
                  <c:v>9421</c:v>
                </c:pt>
                <c:pt idx="25">
                  <c:v>8283</c:v>
                </c:pt>
                <c:pt idx="26">
                  <c:v>9520</c:v>
                </c:pt>
                <c:pt idx="27">
                  <c:v>8328</c:v>
                </c:pt>
                <c:pt idx="28">
                  <c:v>7950</c:v>
                </c:pt>
                <c:pt idx="29">
                  <c:v>7990</c:v>
                </c:pt>
                <c:pt idx="30">
                  <c:v>7936</c:v>
                </c:pt>
                <c:pt idx="31">
                  <c:v>8672</c:v>
                </c:pt>
                <c:pt idx="32">
                  <c:v>8963</c:v>
                </c:pt>
                <c:pt idx="33">
                  <c:v>8420</c:v>
                </c:pt>
                <c:pt idx="34">
                  <c:v>7616</c:v>
                </c:pt>
                <c:pt idx="35">
                  <c:v>7887</c:v>
                </c:pt>
                <c:pt idx="36">
                  <c:v>8882</c:v>
                </c:pt>
                <c:pt idx="37">
                  <c:v>8728</c:v>
                </c:pt>
                <c:pt idx="38">
                  <c:v>8735</c:v>
                </c:pt>
                <c:pt idx="39">
                  <c:v>7369</c:v>
                </c:pt>
                <c:pt idx="40">
                  <c:v>9605</c:v>
                </c:pt>
                <c:pt idx="41">
                  <c:v>9187</c:v>
                </c:pt>
                <c:pt idx="42">
                  <c:v>10206</c:v>
                </c:pt>
                <c:pt idx="43">
                  <c:v>10157</c:v>
                </c:pt>
                <c:pt idx="44">
                  <c:v>10280</c:v>
                </c:pt>
                <c:pt idx="45">
                  <c:v>11240</c:v>
                </c:pt>
                <c:pt idx="46">
                  <c:v>10558</c:v>
                </c:pt>
                <c:pt idx="47">
                  <c:v>10253</c:v>
                </c:pt>
                <c:pt idx="48">
                  <c:v>10850</c:v>
                </c:pt>
                <c:pt idx="49">
                  <c:v>10141</c:v>
                </c:pt>
                <c:pt idx="50">
                  <c:v>11000</c:v>
                </c:pt>
                <c:pt idx="51">
                  <c:v>10350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"Facebook Impressions"</c:f>
              <c:strCache>
                <c:ptCount val="1"/>
                <c:pt idx="0">
                  <c:v>Facebook Impressions</c:v>
                </c:pt>
              </c:strCache>
            </c:strRef>
          </c:tx>
          <c:spPr>
            <a:ln w="28575" cap="rnd">
              <a:solidFill>
                <a:srgbClr val="47599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Data!$C$12:$C$63</c:f>
              <c:numCache>
                <c:formatCode>#,##0</c:formatCode>
                <c:ptCount val="52"/>
                <c:pt idx="0">
                  <c:v>10645</c:v>
                </c:pt>
                <c:pt idx="1">
                  <c:v>10667</c:v>
                </c:pt>
                <c:pt idx="2">
                  <c:v>8972</c:v>
                </c:pt>
                <c:pt idx="3">
                  <c:v>9958</c:v>
                </c:pt>
                <c:pt idx="4">
                  <c:v>9636</c:v>
                </c:pt>
                <c:pt idx="5">
                  <c:v>10054</c:v>
                </c:pt>
                <c:pt idx="6">
                  <c:v>9386</c:v>
                </c:pt>
                <c:pt idx="7">
                  <c:v>10231</c:v>
                </c:pt>
                <c:pt idx="8">
                  <c:v>9921</c:v>
                </c:pt>
                <c:pt idx="9">
                  <c:v>9000</c:v>
                </c:pt>
                <c:pt idx="10">
                  <c:v>9413</c:v>
                </c:pt>
                <c:pt idx="11">
                  <c:v>10737</c:v>
                </c:pt>
                <c:pt idx="12">
                  <c:v>10889</c:v>
                </c:pt>
                <c:pt idx="13">
                  <c:v>10845</c:v>
                </c:pt>
                <c:pt idx="14">
                  <c:v>8995</c:v>
                </c:pt>
                <c:pt idx="15">
                  <c:v>8781</c:v>
                </c:pt>
                <c:pt idx="16">
                  <c:v>10117</c:v>
                </c:pt>
                <c:pt idx="17">
                  <c:v>9514</c:v>
                </c:pt>
                <c:pt idx="18">
                  <c:v>9714</c:v>
                </c:pt>
                <c:pt idx="19">
                  <c:v>9973</c:v>
                </c:pt>
                <c:pt idx="20">
                  <c:v>8518</c:v>
                </c:pt>
                <c:pt idx="21">
                  <c:v>10499</c:v>
                </c:pt>
                <c:pt idx="22">
                  <c:v>9221</c:v>
                </c:pt>
                <c:pt idx="23">
                  <c:v>10547</c:v>
                </c:pt>
                <c:pt idx="24">
                  <c:v>10706</c:v>
                </c:pt>
                <c:pt idx="25">
                  <c:v>9980</c:v>
                </c:pt>
                <c:pt idx="26">
                  <c:v>9598</c:v>
                </c:pt>
                <c:pt idx="27">
                  <c:v>9572</c:v>
                </c:pt>
                <c:pt idx="28">
                  <c:v>8833</c:v>
                </c:pt>
                <c:pt idx="29">
                  <c:v>9184</c:v>
                </c:pt>
                <c:pt idx="30">
                  <c:v>8917</c:v>
                </c:pt>
                <c:pt idx="31">
                  <c:v>9426</c:v>
                </c:pt>
                <c:pt idx="32">
                  <c:v>10799</c:v>
                </c:pt>
                <c:pt idx="33">
                  <c:v>9644</c:v>
                </c:pt>
                <c:pt idx="34">
                  <c:v>8655</c:v>
                </c:pt>
                <c:pt idx="35">
                  <c:v>9065</c:v>
                </c:pt>
                <c:pt idx="36">
                  <c:v>10328</c:v>
                </c:pt>
                <c:pt idx="37">
                  <c:v>9918</c:v>
                </c:pt>
                <c:pt idx="38">
                  <c:v>9705</c:v>
                </c:pt>
                <c:pt idx="39">
                  <c:v>8669</c:v>
                </c:pt>
                <c:pt idx="40">
                  <c:v>11300</c:v>
                </c:pt>
                <c:pt idx="41">
                  <c:v>10683</c:v>
                </c:pt>
                <c:pt idx="42">
                  <c:v>12150</c:v>
                </c:pt>
                <c:pt idx="43">
                  <c:v>11542</c:v>
                </c:pt>
                <c:pt idx="44">
                  <c:v>11550</c:v>
                </c:pt>
                <c:pt idx="45">
                  <c:v>10140</c:v>
                </c:pt>
                <c:pt idx="46">
                  <c:v>10780</c:v>
                </c:pt>
                <c:pt idx="47">
                  <c:v>11210</c:v>
                </c:pt>
                <c:pt idx="48">
                  <c:v>11450</c:v>
                </c:pt>
                <c:pt idx="49">
                  <c:v>12520</c:v>
                </c:pt>
                <c:pt idx="50">
                  <c:v>11240</c:v>
                </c:pt>
                <c:pt idx="51">
                  <c:v>11250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"X Impressions"</c:f>
              <c:strCache>
                <c:ptCount val="1"/>
                <c:pt idx="0">
                  <c:v>X Impressions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Data!$AA$12:$AA$63</c:f>
              <c:numCache>
                <c:formatCode>#,##0</c:formatCode>
                <c:ptCount val="52"/>
                <c:pt idx="0">
                  <c:v>14808</c:v>
                </c:pt>
                <c:pt idx="1">
                  <c:v>12451</c:v>
                </c:pt>
                <c:pt idx="2">
                  <c:v>14945</c:v>
                </c:pt>
                <c:pt idx="3">
                  <c:v>12695</c:v>
                </c:pt>
                <c:pt idx="4">
                  <c:v>12032</c:v>
                </c:pt>
                <c:pt idx="5">
                  <c:v>14871</c:v>
                </c:pt>
                <c:pt idx="6">
                  <c:v>11400</c:v>
                </c:pt>
                <c:pt idx="7">
                  <c:v>17714</c:v>
                </c:pt>
                <c:pt idx="8">
                  <c:v>12389</c:v>
                </c:pt>
                <c:pt idx="9">
                  <c:v>17247</c:v>
                </c:pt>
                <c:pt idx="10">
                  <c:v>10419</c:v>
                </c:pt>
                <c:pt idx="11">
                  <c:v>12246</c:v>
                </c:pt>
                <c:pt idx="12">
                  <c:v>13380</c:v>
                </c:pt>
                <c:pt idx="13">
                  <c:v>14774</c:v>
                </c:pt>
                <c:pt idx="14">
                  <c:v>10520</c:v>
                </c:pt>
                <c:pt idx="15">
                  <c:v>13498</c:v>
                </c:pt>
                <c:pt idx="16">
                  <c:v>13808</c:v>
                </c:pt>
                <c:pt idx="17">
                  <c:v>11419</c:v>
                </c:pt>
                <c:pt idx="18">
                  <c:v>13720</c:v>
                </c:pt>
                <c:pt idx="19">
                  <c:v>15638</c:v>
                </c:pt>
                <c:pt idx="20">
                  <c:v>11572</c:v>
                </c:pt>
                <c:pt idx="21">
                  <c:v>13224</c:v>
                </c:pt>
                <c:pt idx="22">
                  <c:v>11598</c:v>
                </c:pt>
                <c:pt idx="23">
                  <c:v>16178</c:v>
                </c:pt>
                <c:pt idx="24">
                  <c:v>15794</c:v>
                </c:pt>
                <c:pt idx="25">
                  <c:v>11361</c:v>
                </c:pt>
                <c:pt idx="26">
                  <c:v>11504</c:v>
                </c:pt>
                <c:pt idx="27">
                  <c:v>11555</c:v>
                </c:pt>
                <c:pt idx="28">
                  <c:v>15274</c:v>
                </c:pt>
                <c:pt idx="29">
                  <c:v>13502</c:v>
                </c:pt>
                <c:pt idx="30">
                  <c:v>12062</c:v>
                </c:pt>
                <c:pt idx="31">
                  <c:v>14317</c:v>
                </c:pt>
                <c:pt idx="32">
                  <c:v>13749</c:v>
                </c:pt>
                <c:pt idx="33">
                  <c:v>13472</c:v>
                </c:pt>
                <c:pt idx="34">
                  <c:v>11872</c:v>
                </c:pt>
                <c:pt idx="35">
                  <c:v>13250</c:v>
                </c:pt>
                <c:pt idx="36">
                  <c:v>11138</c:v>
                </c:pt>
                <c:pt idx="37">
                  <c:v>14858</c:v>
                </c:pt>
                <c:pt idx="38">
                  <c:v>12448</c:v>
                </c:pt>
                <c:pt idx="39">
                  <c:v>14500</c:v>
                </c:pt>
                <c:pt idx="40">
                  <c:v>15243</c:v>
                </c:pt>
                <c:pt idx="41">
                  <c:v>15405</c:v>
                </c:pt>
                <c:pt idx="42">
                  <c:v>15820</c:v>
                </c:pt>
                <c:pt idx="43">
                  <c:v>18777</c:v>
                </c:pt>
                <c:pt idx="44">
                  <c:v>16059</c:v>
                </c:pt>
                <c:pt idx="45">
                  <c:v>18017</c:v>
                </c:pt>
                <c:pt idx="46">
                  <c:v>17231</c:v>
                </c:pt>
                <c:pt idx="47">
                  <c:v>17664</c:v>
                </c:pt>
                <c:pt idx="48">
                  <c:v>18359</c:v>
                </c:pt>
                <c:pt idx="49">
                  <c:v>17200</c:v>
                </c:pt>
                <c:pt idx="50">
                  <c:v>18500</c:v>
                </c:pt>
                <c:pt idx="51">
                  <c:v>16112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893559280"/>
        <c:axId val="189355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Data!$R$11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Data!$R$12:$R$63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9355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558800"/>
        <c:crosses val="autoZero"/>
        <c:auto val="1"/>
        <c:lblAlgn val="ctr"/>
        <c:lblOffset val="20"/>
        <c:tickMarkSkip val="2"/>
        <c:noMultiLvlLbl val="0"/>
      </c:catAx>
      <c:valAx>
        <c:axId val="1893558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35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d0706c5-49b8-491a-bd49-84329fe80b7f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937001108851"/>
          <c:y val="0.10483882063206"/>
          <c:w val="0.855124335729724"/>
          <c:h val="0.799189631688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7599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Data!$E$12:$E$63</c:f>
              <c:numCache>
                <c:formatCode>#,##0</c:formatCode>
                <c:ptCount val="52"/>
                <c:pt idx="0">
                  <c:v>18</c:v>
                </c:pt>
                <c:pt idx="1">
                  <c:v>20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23</c:v>
                </c:pt>
                <c:pt idx="6">
                  <c:v>11</c:v>
                </c:pt>
                <c:pt idx="7">
                  <c:v>11</c:v>
                </c:pt>
                <c:pt idx="8">
                  <c:v>18</c:v>
                </c:pt>
                <c:pt idx="9">
                  <c:v>15</c:v>
                </c:pt>
                <c:pt idx="10">
                  <c:v>24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10</c:v>
                </c:pt>
                <c:pt idx="15">
                  <c:v>24</c:v>
                </c:pt>
                <c:pt idx="16">
                  <c:v>25</c:v>
                </c:pt>
                <c:pt idx="17">
                  <c:v>12</c:v>
                </c:pt>
                <c:pt idx="18">
                  <c:v>17</c:v>
                </c:pt>
                <c:pt idx="19">
                  <c:v>23</c:v>
                </c:pt>
                <c:pt idx="20">
                  <c:v>8</c:v>
                </c:pt>
                <c:pt idx="21">
                  <c:v>14</c:v>
                </c:pt>
                <c:pt idx="22">
                  <c:v>24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15</c:v>
                </c:pt>
                <c:pt idx="28">
                  <c:v>11</c:v>
                </c:pt>
                <c:pt idx="29">
                  <c:v>8</c:v>
                </c:pt>
                <c:pt idx="30">
                  <c:v>23</c:v>
                </c:pt>
                <c:pt idx="31">
                  <c:v>18</c:v>
                </c:pt>
                <c:pt idx="32">
                  <c:v>21</c:v>
                </c:pt>
                <c:pt idx="33">
                  <c:v>11</c:v>
                </c:pt>
                <c:pt idx="34">
                  <c:v>22</c:v>
                </c:pt>
                <c:pt idx="35">
                  <c:v>15</c:v>
                </c:pt>
                <c:pt idx="36">
                  <c:v>8</c:v>
                </c:pt>
                <c:pt idx="37">
                  <c:v>13</c:v>
                </c:pt>
                <c:pt idx="38">
                  <c:v>25</c:v>
                </c:pt>
                <c:pt idx="39">
                  <c:v>17</c:v>
                </c:pt>
                <c:pt idx="40">
                  <c:v>17</c:v>
                </c:pt>
                <c:pt idx="41">
                  <c:v>10</c:v>
                </c:pt>
                <c:pt idx="42">
                  <c:v>12</c:v>
                </c:pt>
                <c:pt idx="43">
                  <c:v>18</c:v>
                </c:pt>
                <c:pt idx="44">
                  <c:v>9</c:v>
                </c:pt>
                <c:pt idx="45">
                  <c:v>22</c:v>
                </c:pt>
                <c:pt idx="46">
                  <c:v>18</c:v>
                </c:pt>
                <c:pt idx="47">
                  <c:v>22</c:v>
                </c:pt>
                <c:pt idx="48">
                  <c:v>20</c:v>
                </c:pt>
                <c:pt idx="49">
                  <c:v>11</c:v>
                </c:pt>
                <c:pt idx="50">
                  <c:v>9</c:v>
                </c:pt>
                <c:pt idx="5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4d9096-8af8-4e5e-9a8f-5f2cc43dc71d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937001108851"/>
          <c:y val="0.10483882063206"/>
          <c:w val="0.855124335729724"/>
          <c:h val="0.799189631688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E087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Data!$M$12:$M$63</c:f>
              <c:numCache>
                <c:formatCode>#,##0</c:formatCode>
                <c:ptCount val="52"/>
                <c:pt idx="0">
                  <c:v>17</c:v>
                </c:pt>
                <c:pt idx="1">
                  <c:v>19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17</c:v>
                </c:pt>
                <c:pt idx="9">
                  <c:v>14</c:v>
                </c:pt>
                <c:pt idx="10">
                  <c:v>23</c:v>
                </c:pt>
                <c:pt idx="11">
                  <c:v>21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25</c:v>
                </c:pt>
                <c:pt idx="16">
                  <c:v>26</c:v>
                </c:pt>
                <c:pt idx="17">
                  <c:v>11</c:v>
                </c:pt>
                <c:pt idx="18">
                  <c:v>16</c:v>
                </c:pt>
                <c:pt idx="19">
                  <c:v>22</c:v>
                </c:pt>
                <c:pt idx="20">
                  <c:v>7</c:v>
                </c:pt>
                <c:pt idx="21">
                  <c:v>13</c:v>
                </c:pt>
                <c:pt idx="22">
                  <c:v>23</c:v>
                </c:pt>
                <c:pt idx="23">
                  <c:v>20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13</c:v>
                </c:pt>
                <c:pt idx="28">
                  <c:v>12</c:v>
                </c:pt>
                <c:pt idx="29">
                  <c:v>7</c:v>
                </c:pt>
                <c:pt idx="30">
                  <c:v>22</c:v>
                </c:pt>
                <c:pt idx="31">
                  <c:v>16</c:v>
                </c:pt>
                <c:pt idx="32">
                  <c:v>22</c:v>
                </c:pt>
                <c:pt idx="33">
                  <c:v>10</c:v>
                </c:pt>
                <c:pt idx="34">
                  <c:v>20</c:v>
                </c:pt>
                <c:pt idx="35">
                  <c:v>16</c:v>
                </c:pt>
                <c:pt idx="36">
                  <c:v>8</c:v>
                </c:pt>
                <c:pt idx="37">
                  <c:v>13</c:v>
                </c:pt>
                <c:pt idx="38">
                  <c:v>23</c:v>
                </c:pt>
                <c:pt idx="39">
                  <c:v>17</c:v>
                </c:pt>
                <c:pt idx="40">
                  <c:v>17</c:v>
                </c:pt>
                <c:pt idx="41">
                  <c:v>9</c:v>
                </c:pt>
                <c:pt idx="42">
                  <c:v>11</c:v>
                </c:pt>
                <c:pt idx="43">
                  <c:v>18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9769c5-0003-4fe3-adeb-f1a86dbab57b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937001108851"/>
          <c:y val="0.10483882063206"/>
          <c:w val="0.855124335729724"/>
          <c:h val="0.799189631688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ADDEA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Data!$U$12:$U$63</c:f>
              <c:numCache>
                <c:formatCode>#,##0</c:formatCode>
                <c:ptCount val="52"/>
                <c:pt idx="0">
                  <c:v>23</c:v>
                </c:pt>
                <c:pt idx="1">
                  <c:v>30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34</c:v>
                </c:pt>
                <c:pt idx="6">
                  <c:v>18</c:v>
                </c:pt>
                <c:pt idx="7">
                  <c:v>15</c:v>
                </c:pt>
                <c:pt idx="8">
                  <c:v>27</c:v>
                </c:pt>
                <c:pt idx="9">
                  <c:v>18</c:v>
                </c:pt>
                <c:pt idx="10">
                  <c:v>35</c:v>
                </c:pt>
                <c:pt idx="11">
                  <c:v>33</c:v>
                </c:pt>
                <c:pt idx="12">
                  <c:v>24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36</c:v>
                </c:pt>
                <c:pt idx="17">
                  <c:v>15</c:v>
                </c:pt>
                <c:pt idx="18">
                  <c:v>22</c:v>
                </c:pt>
                <c:pt idx="19">
                  <c:v>29</c:v>
                </c:pt>
                <c:pt idx="20">
                  <c:v>10</c:v>
                </c:pt>
                <c:pt idx="21">
                  <c:v>18</c:v>
                </c:pt>
                <c:pt idx="22">
                  <c:v>32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9</c:v>
                </c:pt>
                <c:pt idx="30">
                  <c:v>34</c:v>
                </c:pt>
                <c:pt idx="31">
                  <c:v>23</c:v>
                </c:pt>
                <c:pt idx="32">
                  <c:v>29</c:v>
                </c:pt>
                <c:pt idx="33">
                  <c:v>13</c:v>
                </c:pt>
                <c:pt idx="34">
                  <c:v>26</c:v>
                </c:pt>
                <c:pt idx="35">
                  <c:v>22</c:v>
                </c:pt>
                <c:pt idx="36">
                  <c:v>10</c:v>
                </c:pt>
                <c:pt idx="37">
                  <c:v>16</c:v>
                </c:pt>
                <c:pt idx="38">
                  <c:v>29</c:v>
                </c:pt>
                <c:pt idx="39">
                  <c:v>27</c:v>
                </c:pt>
                <c:pt idx="40">
                  <c:v>20</c:v>
                </c:pt>
                <c:pt idx="41">
                  <c:v>12</c:v>
                </c:pt>
                <c:pt idx="42">
                  <c:v>16</c:v>
                </c:pt>
                <c:pt idx="43">
                  <c:v>25</c:v>
                </c:pt>
                <c:pt idx="44">
                  <c:v>25</c:v>
                </c:pt>
                <c:pt idx="45">
                  <c:v>33</c:v>
                </c:pt>
                <c:pt idx="46">
                  <c:v>36</c:v>
                </c:pt>
                <c:pt idx="47">
                  <c:v>34</c:v>
                </c:pt>
                <c:pt idx="48">
                  <c:v>23</c:v>
                </c:pt>
                <c:pt idx="49">
                  <c:v>26</c:v>
                </c:pt>
                <c:pt idx="50">
                  <c:v>28</c:v>
                </c:pt>
                <c:pt idx="5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094c081-a57d-4832-873b-1b6ed0e677c0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937001108851"/>
          <c:y val="0.10483882063206"/>
          <c:w val="0.855124335729724"/>
          <c:h val="0.799189631688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Data!$AC$12:$AC$63</c:f>
              <c:numCache>
                <c:formatCode>#,##0</c:formatCode>
                <c:ptCount val="52"/>
                <c:pt idx="0">
                  <c:v>27</c:v>
                </c:pt>
                <c:pt idx="1">
                  <c:v>33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35</c:v>
                </c:pt>
                <c:pt idx="6">
                  <c:v>21</c:v>
                </c:pt>
                <c:pt idx="7">
                  <c:v>16</c:v>
                </c:pt>
                <c:pt idx="8">
                  <c:v>28</c:v>
                </c:pt>
                <c:pt idx="9">
                  <c:v>19</c:v>
                </c:pt>
                <c:pt idx="10">
                  <c:v>35</c:v>
                </c:pt>
                <c:pt idx="11">
                  <c:v>36</c:v>
                </c:pt>
                <c:pt idx="12">
                  <c:v>25</c:v>
                </c:pt>
                <c:pt idx="13">
                  <c:v>31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15</c:v>
                </c:pt>
                <c:pt idx="18">
                  <c:v>22</c:v>
                </c:pt>
                <c:pt idx="19">
                  <c:v>35</c:v>
                </c:pt>
                <c:pt idx="20">
                  <c:v>12</c:v>
                </c:pt>
                <c:pt idx="21">
                  <c:v>19</c:v>
                </c:pt>
                <c:pt idx="22">
                  <c:v>39</c:v>
                </c:pt>
                <c:pt idx="23">
                  <c:v>29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11</c:v>
                </c:pt>
                <c:pt idx="30">
                  <c:v>35</c:v>
                </c:pt>
                <c:pt idx="31">
                  <c:v>24</c:v>
                </c:pt>
                <c:pt idx="32">
                  <c:v>29</c:v>
                </c:pt>
                <c:pt idx="33">
                  <c:v>16</c:v>
                </c:pt>
                <c:pt idx="34">
                  <c:v>31</c:v>
                </c:pt>
                <c:pt idx="35">
                  <c:v>22</c:v>
                </c:pt>
                <c:pt idx="36">
                  <c:v>11</c:v>
                </c:pt>
                <c:pt idx="37">
                  <c:v>19</c:v>
                </c:pt>
                <c:pt idx="38">
                  <c:v>34</c:v>
                </c:pt>
                <c:pt idx="39">
                  <c:v>31</c:v>
                </c:pt>
                <c:pt idx="40">
                  <c:v>22</c:v>
                </c:pt>
                <c:pt idx="41">
                  <c:v>13</c:v>
                </c:pt>
                <c:pt idx="42">
                  <c:v>18</c:v>
                </c:pt>
                <c:pt idx="43">
                  <c:v>28</c:v>
                </c:pt>
                <c:pt idx="44">
                  <c:v>27</c:v>
                </c:pt>
                <c:pt idx="45">
                  <c:v>40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31</c:v>
                </c:pt>
                <c:pt idx="50">
                  <c:v>27</c:v>
                </c:pt>
                <c:pt idx="5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494619072"/>
        <c:axId val="1494621952"/>
      </c:barChart>
      <c:catAx>
        <c:axId val="149461907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621952"/>
        <c:crosses val="autoZero"/>
        <c:auto val="1"/>
        <c:lblAlgn val="ctr"/>
        <c:lblOffset val="100"/>
        <c:noMultiLvlLbl val="0"/>
      </c:catAx>
      <c:valAx>
        <c:axId val="1494621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4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f6a2c9d-e78b-44e2-abf3-784a6da07b5c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png"/><Relationship Id="rId8" Type="http://schemas.openxmlformats.org/officeDocument/2006/relationships/image" Target="../media/image7.png"/><Relationship Id="rId7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5" Type="http://schemas.openxmlformats.org/officeDocument/2006/relationships/image" Target="../media/image24.png"/><Relationship Id="rId24" Type="http://schemas.openxmlformats.org/officeDocument/2006/relationships/image" Target="../media/image23.png"/><Relationship Id="rId23" Type="http://schemas.openxmlformats.org/officeDocument/2006/relationships/image" Target="../media/image22.png"/><Relationship Id="rId22" Type="http://schemas.openxmlformats.org/officeDocument/2006/relationships/image" Target="../media/image21.png"/><Relationship Id="rId21" Type="http://schemas.openxmlformats.org/officeDocument/2006/relationships/image" Target="../media/image20.svg"/><Relationship Id="rId20" Type="http://schemas.openxmlformats.org/officeDocument/2006/relationships/image" Target="../media/image19.png"/><Relationship Id="rId2" Type="http://schemas.openxmlformats.org/officeDocument/2006/relationships/chart" Target="../charts/chart2.xml"/><Relationship Id="rId19" Type="http://schemas.openxmlformats.org/officeDocument/2006/relationships/image" Target="../media/image18.png"/><Relationship Id="rId18" Type="http://schemas.openxmlformats.org/officeDocument/2006/relationships/image" Target="../media/image17.svg"/><Relationship Id="rId17" Type="http://schemas.openxmlformats.org/officeDocument/2006/relationships/image" Target="../media/image16.png"/><Relationship Id="rId16" Type="http://schemas.openxmlformats.org/officeDocument/2006/relationships/image" Target="../media/image15.png"/><Relationship Id="rId15" Type="http://schemas.openxmlformats.org/officeDocument/2006/relationships/image" Target="../media/image14.svg"/><Relationship Id="rId14" Type="http://schemas.openxmlformats.org/officeDocument/2006/relationships/image" Target="../media/image13.png"/><Relationship Id="rId13" Type="http://schemas.openxmlformats.org/officeDocument/2006/relationships/image" Target="../media/image12.png"/><Relationship Id="rId12" Type="http://schemas.openxmlformats.org/officeDocument/2006/relationships/image" Target="../media/image11.svg"/><Relationship Id="rId11" Type="http://schemas.openxmlformats.org/officeDocument/2006/relationships/image" Target="../media/image10.png"/><Relationship Id="rId10" Type="http://schemas.openxmlformats.org/officeDocument/2006/relationships/image" Target="../media/image9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85510</xdr:colOff>
      <xdr:row>9</xdr:row>
      <xdr:rowOff>41376</xdr:rowOff>
    </xdr:from>
    <xdr:to>
      <xdr:col>25</xdr:col>
      <xdr:colOff>517510</xdr:colOff>
      <xdr:row>9</xdr:row>
      <xdr:rowOff>473376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07140" y="1663065"/>
          <a:ext cx="431800" cy="431800"/>
        </a:xfrm>
        <a:prstGeom prst="rect">
          <a:avLst/>
        </a:prstGeom>
      </xdr:spPr>
    </xdr:pic>
    <xdr:clientData/>
  </xdr:twoCellAnchor>
  <xdr:twoCellAnchor editAs="oneCell">
    <xdr:from>
      <xdr:col>17</xdr:col>
      <xdr:colOff>80683</xdr:colOff>
      <xdr:row>9</xdr:row>
      <xdr:rowOff>44823</xdr:rowOff>
    </xdr:from>
    <xdr:to>
      <xdr:col>17</xdr:col>
      <xdr:colOff>512683</xdr:colOff>
      <xdr:row>9</xdr:row>
      <xdr:rowOff>476823</xdr:rowOff>
    </xdr:to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2355" y="1666240"/>
          <a:ext cx="431800" cy="431800"/>
        </a:xfrm>
        <a:prstGeom prst="rect">
          <a:avLst/>
        </a:prstGeom>
      </xdr:spPr>
    </xdr:pic>
    <xdr:clientData/>
  </xdr:twoCellAnchor>
  <xdr:twoCellAnchor editAs="oneCell">
    <xdr:from>
      <xdr:col>9</xdr:col>
      <xdr:colOff>99392</xdr:colOff>
      <xdr:row>9</xdr:row>
      <xdr:rowOff>33130</xdr:rowOff>
    </xdr:from>
    <xdr:to>
      <xdr:col>9</xdr:col>
      <xdr:colOff>531392</xdr:colOff>
      <xdr:row>9</xdr:row>
      <xdr:rowOff>465130</xdr:rowOff>
    </xdr:to>
    <xdr:pic>
      <xdr:nvPicPr>
        <xdr:cNvPr id="7" name="Picture 6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430" y="1654810"/>
          <a:ext cx="4318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9</xdr:row>
      <xdr:rowOff>38100</xdr:rowOff>
    </xdr:from>
    <xdr:to>
      <xdr:col>1</xdr:col>
      <xdr:colOff>531060</xdr:colOff>
      <xdr:row>9</xdr:row>
      <xdr:rowOff>470100</xdr:rowOff>
    </xdr:to>
    <xdr:pic>
      <xdr:nvPicPr>
        <xdr:cNvPr id="9" name="Picture 8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" y="1659890"/>
          <a:ext cx="431800" cy="43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382087</xdr:colOff>
      <xdr:row>1</xdr:row>
      <xdr:rowOff>96883</xdr:rowOff>
    </xdr:from>
    <xdr:to>
      <xdr:col>16</xdr:col>
      <xdr:colOff>72886</xdr:colOff>
      <xdr:row>14</xdr:row>
      <xdr:rowOff>13062</xdr:rowOff>
    </xdr:to>
    <xdr:sp>
      <xdr:nvSpPr>
        <xdr:cNvPr id="128" name="Rectangle: Rounded Corners 127"/>
        <xdr:cNvSpPr/>
      </xdr:nvSpPr>
      <xdr:spPr>
        <a:xfrm>
          <a:off x="381635" y="280670"/>
          <a:ext cx="9749155" cy="2310130"/>
        </a:xfrm>
        <a:prstGeom prst="roundRect">
          <a:avLst>
            <a:gd name="adj" fmla="val 5256"/>
          </a:avLst>
        </a:prstGeom>
        <a:solidFill>
          <a:schemeClr val="bg1"/>
        </a:solidFill>
        <a:ln>
          <a:noFill/>
        </a:ln>
        <a:effectLst>
          <a:outerShdw blurRad="76200" dist="63500" dir="2700000" algn="tl" rotWithShape="0">
            <a:srgbClr val="8264F0">
              <a:alpha val="22745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368260</xdr:colOff>
      <xdr:row>15</xdr:row>
      <xdr:rowOff>119359</xdr:rowOff>
    </xdr:from>
    <xdr:to>
      <xdr:col>4</xdr:col>
      <xdr:colOff>551524</xdr:colOff>
      <xdr:row>26</xdr:row>
      <xdr:rowOff>155090</xdr:rowOff>
    </xdr:to>
    <xdr:grpSp>
      <xdr:nvGrpSpPr>
        <xdr:cNvPr id="42" name="Group 41"/>
        <xdr:cNvGrpSpPr/>
      </xdr:nvGrpSpPr>
      <xdr:grpSpPr>
        <a:xfrm>
          <a:off x="367665" y="2880995"/>
          <a:ext cx="2698115" cy="2061845"/>
          <a:chOff x="381512" y="1804373"/>
          <a:chExt cx="2621664" cy="2076566"/>
        </a:xfrm>
      </xdr:grpSpPr>
      <xdr:sp>
        <xdr:nvSpPr>
          <xdr:cNvPr id="3" name="Rectangle: Rounded Corners 2"/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6" name="Group 15"/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textlink="Data!H9">
          <xdr:nvSpPr>
            <xdr:cNvPr id="14" name="TextBox 13"/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91409677-788B-4551-87E9-5AC187D2D9BE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 panose="020B0502040204020203"/>
                </a:rPr>
              </a:fld>
              <a:endParaRPr lang="en-US" sz="3200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>
          <xdr:nvSpPr>
            <xdr:cNvPr id="15" name="TextBox 14"/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 panose="020B0502040204020203"/>
                </a:rPr>
                <a:t>IMPRESSIONS</a:t>
              </a:r>
              <a:endParaRPr lang="en-US" sz="8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endParaRPr>
            </a:p>
          </xdr:txBody>
        </xdr:sp>
      </xdr:grpSp>
      <xdr:pic>
        <xdr:nvPicPr>
          <xdr:cNvPr id="18" name="Picture 17"/>
          <xdr:cNvPicPr>
            <a:picLocks noChangeAspect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0" y="2000084"/>
            <a:ext cx="612000" cy="622602"/>
          </a:xfrm>
          <a:prstGeom prst="rect">
            <a:avLst/>
          </a:prstGeom>
        </xdr:spPr>
      </xdr:pic>
      <xdr:grpSp>
        <xdr:nvGrpSpPr>
          <xdr:cNvPr id="21" name="Group 20"/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>
          <xdr:nvSpPr>
            <xdr:cNvPr id="19" name="TextBox 18"/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 panose="020B0502040204020203"/>
                </a:rPr>
                <a:t>FANS</a:t>
              </a:r>
              <a:endParaRPr lang="en-US" sz="800" b="0" i="0" u="none" strike="noStrike">
                <a:solidFill>
                  <a:srgbClr val="8264F0"/>
                </a:solidFill>
                <a:latin typeface="Bahnschrift" panose="020B0502040204020203"/>
              </a:endParaRPr>
            </a:p>
          </xdr:txBody>
        </xdr:sp>
        <xdr:sp textlink="Data!H4">
          <xdr:nvSpPr>
            <xdr:cNvPr id="20" name="TextBox 19"/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66A8E843-7057-4CF4-B78A-06A6E9F2A92F}" type="TxLink">
                <a:rPr lang="en-US" sz="1000" b="1" i="0" u="none" strike="noStrike">
                  <a:solidFill>
                    <a:srgbClr val="6E32A0"/>
                  </a:solidFill>
                  <a:latin typeface="Bahnschrift" panose="020B0502040204020203"/>
                </a:rPr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22" name="Group 21"/>
          <xdr:cNvGrpSpPr/>
        </xdr:nvGrpSpPr>
        <xdr:grpSpPr>
          <a:xfrm>
            <a:off x="546550" y="3296894"/>
            <a:ext cx="598627" cy="399636"/>
            <a:chOff x="546550" y="2783205"/>
            <a:chExt cx="598627" cy="388620"/>
          </a:xfrm>
        </xdr:grpSpPr>
        <xdr:sp>
          <xdr:nvSpPr>
            <xdr:cNvPr id="23" name="TextBox 22"/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 panose="020B0502040204020203"/>
                </a:rPr>
                <a:t>NEW FANS</a:t>
              </a:r>
              <a:endParaRPr lang="en-US" sz="800" b="0" i="0" u="none" strike="noStrike">
                <a:solidFill>
                  <a:srgbClr val="8264F0"/>
                </a:solidFill>
                <a:latin typeface="Bahnschrift" panose="020B0502040204020203"/>
              </a:endParaRPr>
            </a:p>
          </xdr:txBody>
        </xdr:sp>
        <xdr:sp textlink="Data!I3">
          <xdr:nvSpPr>
            <xdr:cNvPr id="24" name="TextBox 23"/>
            <xdr:cNvSpPr txBox="1"/>
          </xdr:nvSpPr>
          <xdr:spPr>
            <a:xfrm>
              <a:off x="546550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CED91867-938B-4922-85BE-259B8588706C}" type="TxLink">
                <a:rPr lang="en-US" sz="1000" b="1" i="0" u="none" strike="noStrike">
                  <a:solidFill>
                    <a:srgbClr val="6E32A0"/>
                  </a:solidFill>
                  <a:latin typeface="Bahnschrift" panose="020B0502040204020203"/>
                </a:rPr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29" name="Group 28"/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>
          <xdr:nvSpPr>
            <xdr:cNvPr id="26" name="Rectangle: Rounded Corners 25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27" name="TextBox 26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 panose="020B0502040204020203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H5">
          <xdr:nvSpPr>
            <xdr:cNvPr id="28" name="TextBox 27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9547F1DB-94B4-45F4-9C21-71EB65EC5FA7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>
          <xdr:nvSpPr>
            <xdr:cNvPr id="31" name="Rectangle: Rounded Corners 30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32" name="TextBox 31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LIKES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H6">
          <xdr:nvSpPr>
            <xdr:cNvPr id="33" name="TextBox 32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BEDF4E4F-63F8-4352-B490-E580DD24FED3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4" name="Group 33"/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>
          <xdr:nvSpPr>
            <xdr:cNvPr id="35" name="Rectangle: Rounded Corners 34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36" name="TextBox 35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AVG RESPONSE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H8">
          <xdr:nvSpPr>
            <xdr:cNvPr id="37" name="TextBox 36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D370F460-07B7-4B09-8A21-5E6A0C427571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8" name="Group 37"/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>
          <xdr:nvSpPr>
            <xdr:cNvPr id="39" name="Rectangle: Rounded Corners 38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40" name="TextBox 39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AVG ENGAGEMENT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H7">
          <xdr:nvSpPr>
            <xdr:cNvPr id="41" name="TextBox 40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78F46891-8EAF-422D-966E-A87AFA99606D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494156</xdr:colOff>
      <xdr:row>15</xdr:row>
      <xdr:rowOff>119359</xdr:rowOff>
    </xdr:from>
    <xdr:to>
      <xdr:col>10</xdr:col>
      <xdr:colOff>67820</xdr:colOff>
      <xdr:row>26</xdr:row>
      <xdr:rowOff>155090</xdr:rowOff>
    </xdr:to>
    <xdr:grpSp>
      <xdr:nvGrpSpPr>
        <xdr:cNvPr id="43" name="Group 42"/>
        <xdr:cNvGrpSpPr/>
      </xdr:nvGrpSpPr>
      <xdr:grpSpPr>
        <a:xfrm>
          <a:off x="3637280" y="2880995"/>
          <a:ext cx="2716530" cy="2061845"/>
          <a:chOff x="381512" y="1804373"/>
          <a:chExt cx="2621664" cy="2076566"/>
        </a:xfrm>
      </xdr:grpSpPr>
      <xdr:sp>
        <xdr:nvSpPr>
          <xdr:cNvPr id="44" name="Rectangle: Rounded Corners 43"/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5" name="Group 44"/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textlink="Data!X9">
          <xdr:nvSpPr>
            <xdr:cNvPr id="69" name="TextBox 68"/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D7B21287-B4E8-4575-ACC3-98B3590EF9E7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 panose="020B0502040204020203"/>
                </a:rPr>
              </a:fld>
              <a:endParaRPr lang="en-US" sz="2400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>
          <xdr:nvSpPr>
            <xdr:cNvPr id="70" name="TextBox 69"/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 panose="020B0502040204020203"/>
                </a:rPr>
                <a:t>IMPRESSIONS</a:t>
              </a:r>
              <a:endParaRPr lang="en-US" sz="8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endParaRPr>
            </a:p>
          </xdr:txBody>
        </xdr:sp>
      </xdr:grpSp>
      <xdr:pic>
        <xdr:nvPicPr>
          <xdr:cNvPr id="46" name="Picture 45"/>
          <xdr:cNvPicPr>
            <a:picLocks noChangeAspect="1"/>
          </xdr:cNvPicPr>
        </xdr:nvPicPr>
        <xdr:blipFill>
          <a:blip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33400" y="2001027"/>
            <a:ext cx="612000" cy="620715"/>
          </a:xfrm>
          <a:prstGeom prst="rect">
            <a:avLst/>
          </a:prstGeom>
          <a:noFill/>
          <a:ln w="9525" cmpd="sng">
            <a:noFill/>
          </a:ln>
        </xdr:spPr>
      </xdr:pic>
      <xdr:grpSp>
        <xdr:nvGrpSpPr>
          <xdr:cNvPr id="47" name="Group 46"/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>
          <xdr:nvSpPr>
            <xdr:cNvPr id="67" name="TextBox 66"/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 panose="020B0502040204020203"/>
                </a:rPr>
                <a:t>FANS</a:t>
              </a:r>
              <a:endParaRPr lang="en-US" sz="800" b="0" i="0" u="none" strike="noStrike">
                <a:solidFill>
                  <a:srgbClr val="8264F0"/>
                </a:solidFill>
                <a:latin typeface="Bahnschrift" panose="020B0502040204020203"/>
              </a:endParaRPr>
            </a:p>
          </xdr:txBody>
        </xdr:sp>
        <xdr:sp textlink="Data!X4">
          <xdr:nvSpPr>
            <xdr:cNvPr id="68" name="TextBox 67"/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E967E18C-90FC-4272-AD7D-F80518492C75}" type="TxLink">
                <a:rPr lang="en-US" sz="1000" b="1" i="0" u="none" strike="noStrike">
                  <a:solidFill>
                    <a:srgbClr val="6E32A0"/>
                  </a:solidFill>
                  <a:latin typeface="Bahnschrift" panose="020B0502040204020203"/>
                </a:rPr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48" name="Group 47"/>
          <xdr:cNvGrpSpPr/>
        </xdr:nvGrpSpPr>
        <xdr:grpSpPr>
          <a:xfrm>
            <a:off x="545602" y="3296894"/>
            <a:ext cx="599575" cy="399636"/>
            <a:chOff x="545602" y="2783205"/>
            <a:chExt cx="599575" cy="388620"/>
          </a:xfrm>
        </xdr:grpSpPr>
        <xdr:sp>
          <xdr:nvSpPr>
            <xdr:cNvPr id="65" name="TextBox 64"/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 panose="020B0502040204020203"/>
                </a:rPr>
                <a:t>NEW FANS</a:t>
              </a:r>
              <a:endParaRPr lang="en-US" sz="800" b="0" i="0" u="none" strike="noStrike">
                <a:solidFill>
                  <a:srgbClr val="8264F0"/>
                </a:solidFill>
                <a:latin typeface="Bahnschrift" panose="020B0502040204020203"/>
              </a:endParaRPr>
            </a:p>
          </xdr:txBody>
        </xdr:sp>
        <xdr:sp textlink="Data!Y3">
          <xdr:nvSpPr>
            <xdr:cNvPr id="66" name="TextBox 65"/>
            <xdr:cNvSpPr txBox="1"/>
          </xdr:nvSpPr>
          <xdr:spPr>
            <a:xfrm>
              <a:off x="545602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1BBC1B66-AB53-419D-BFD3-3671672BBF91}" type="TxLink">
                <a:rPr lang="en-US" sz="1000" b="1" i="0" u="none" strike="noStrike">
                  <a:solidFill>
                    <a:srgbClr val="6E32A0"/>
                  </a:solidFill>
                  <a:latin typeface="Bahnschrift" panose="020B0502040204020203"/>
                </a:rPr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49" name="Group 48"/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>
          <xdr:nvSpPr>
            <xdr:cNvPr id="62" name="Rectangle: Rounded Corners 61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63" name="TextBox 62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 panose="020B0502040204020203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X5">
          <xdr:nvSpPr>
            <xdr:cNvPr id="64" name="TextBox 63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C6A4FF62-6009-440B-A2EC-CCFF5C404D6A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0" name="Group 49"/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>
          <xdr:nvSpPr>
            <xdr:cNvPr id="59" name="Rectangle: Rounded Corners 58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60" name="TextBox 59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LIKES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X6">
          <xdr:nvSpPr>
            <xdr:cNvPr id="61" name="TextBox 60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F1AB8545-A607-484D-913A-A1304A1760B0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1" name="Group 50"/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>
          <xdr:nvSpPr>
            <xdr:cNvPr id="56" name="Rectangle: Rounded Corners 55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57" name="TextBox 56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AVG RESPONSE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X8">
          <xdr:nvSpPr>
            <xdr:cNvPr id="58" name="TextBox 57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674B3861-BA1A-4289-A3B7-747A7CE50B84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2" name="Group 51"/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>
          <xdr:nvSpPr>
            <xdr:cNvPr id="53" name="Rectangle: Rounded Corners 52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54" name="TextBox 53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AVG ENGAGEMENT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X7">
          <xdr:nvSpPr>
            <xdr:cNvPr id="55" name="TextBox 54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1AB8C859-F613-4074-A2A8-3D04C00B7EE6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368260</xdr:colOff>
      <xdr:row>27</xdr:row>
      <xdr:rowOff>132613</xdr:rowOff>
    </xdr:from>
    <xdr:to>
      <xdr:col>4</xdr:col>
      <xdr:colOff>551524</xdr:colOff>
      <xdr:row>38</xdr:row>
      <xdr:rowOff>168344</xdr:rowOff>
    </xdr:to>
    <xdr:grpSp>
      <xdr:nvGrpSpPr>
        <xdr:cNvPr id="71" name="Group 70"/>
        <xdr:cNvGrpSpPr/>
      </xdr:nvGrpSpPr>
      <xdr:grpSpPr>
        <a:xfrm>
          <a:off x="367665" y="5104130"/>
          <a:ext cx="2698115" cy="2061845"/>
          <a:chOff x="381512" y="1804373"/>
          <a:chExt cx="2621664" cy="2076566"/>
        </a:xfrm>
      </xdr:grpSpPr>
      <xdr:sp>
        <xdr:nvSpPr>
          <xdr:cNvPr id="72" name="Rectangle: Rounded Corners 71"/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3" name="Group 72"/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textlink="Data!P9">
          <xdr:nvSpPr>
            <xdr:cNvPr id="97" name="TextBox 96"/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0A4951BC-EB26-429F-A785-26B5C955D9BA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 panose="020B0502040204020203"/>
                </a:rPr>
              </a:fld>
              <a:endParaRPr lang="en-US" sz="2400" b="1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>
          <xdr:nvSpPr>
            <xdr:cNvPr id="98" name="TextBox 97"/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 panose="020B0502040204020203"/>
                </a:rPr>
                <a:t>IMPRESSIONS</a:t>
              </a:r>
              <a:endParaRPr lang="en-US" sz="8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endParaRPr>
            </a:p>
          </xdr:txBody>
        </xdr:sp>
      </xdr:grpSp>
      <xdr:pic>
        <xdr:nvPicPr>
          <xdr:cNvPr id="74" name="Picture 73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33400" y="2001027"/>
            <a:ext cx="612000" cy="620715"/>
          </a:xfrm>
          <a:prstGeom prst="rect">
            <a:avLst/>
          </a:prstGeom>
        </xdr:spPr>
      </xdr:pic>
      <xdr:grpSp>
        <xdr:nvGrpSpPr>
          <xdr:cNvPr id="75" name="Group 74"/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>
          <xdr:nvSpPr>
            <xdr:cNvPr id="95" name="TextBox 94"/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 panose="020B0502040204020203"/>
                </a:rPr>
                <a:t>FANS</a:t>
              </a:r>
              <a:endParaRPr lang="en-US" sz="800" b="0" i="0" u="none" strike="noStrike">
                <a:solidFill>
                  <a:srgbClr val="8264F0"/>
                </a:solidFill>
                <a:latin typeface="Bahnschrift" panose="020B0502040204020203"/>
              </a:endParaRPr>
            </a:p>
          </xdr:txBody>
        </xdr:sp>
        <xdr:sp textlink="Data!P4">
          <xdr:nvSpPr>
            <xdr:cNvPr id="96" name="TextBox 95"/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284B18E2-A3D8-4E96-B412-149CF1ABD649}" type="TxLink">
                <a:rPr lang="en-US" sz="1000" b="1" i="0" u="none" strike="noStrike">
                  <a:solidFill>
                    <a:srgbClr val="6E32A0"/>
                  </a:solidFill>
                  <a:latin typeface="Bahnschrift" panose="020B0502040204020203"/>
                </a:rPr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76" name="Group 75"/>
          <xdr:cNvGrpSpPr/>
        </xdr:nvGrpSpPr>
        <xdr:grpSpPr>
          <a:xfrm>
            <a:off x="546550" y="3296894"/>
            <a:ext cx="598627" cy="399636"/>
            <a:chOff x="546550" y="2783205"/>
            <a:chExt cx="598627" cy="388620"/>
          </a:xfrm>
        </xdr:grpSpPr>
        <xdr:sp>
          <xdr:nvSpPr>
            <xdr:cNvPr id="93" name="TextBox 92"/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 panose="020B0502040204020203"/>
                </a:rPr>
                <a:t>NEW FANS</a:t>
              </a:r>
              <a:endParaRPr lang="en-US" sz="800" b="0" i="0" u="none" strike="noStrike">
                <a:solidFill>
                  <a:srgbClr val="8264F0"/>
                </a:solidFill>
                <a:latin typeface="Bahnschrift" panose="020B0502040204020203"/>
              </a:endParaRPr>
            </a:p>
          </xdr:txBody>
        </xdr:sp>
        <xdr:sp textlink="Data!Q3">
          <xdr:nvSpPr>
            <xdr:cNvPr id="94" name="TextBox 93"/>
            <xdr:cNvSpPr txBox="1"/>
          </xdr:nvSpPr>
          <xdr:spPr>
            <a:xfrm>
              <a:off x="546550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0AC39874-DA14-48B6-AE25-F45AF60F2695}" type="TxLink">
                <a:rPr lang="en-US" sz="1000" b="1" i="0" u="none" strike="noStrike">
                  <a:solidFill>
                    <a:srgbClr val="6E32A0"/>
                  </a:solidFill>
                  <a:latin typeface="Bahnschrift" panose="020B0502040204020203"/>
                </a:rPr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77" name="Group 76"/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>
          <xdr:nvSpPr>
            <xdr:cNvPr id="90" name="Rectangle: Rounded Corners 89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91" name="TextBox 90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 panose="020B0502040204020203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P5">
          <xdr:nvSpPr>
            <xdr:cNvPr id="92" name="TextBox 91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0159E24F-418E-4285-B419-CFF0413885DE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78" name="Group 77"/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>
          <xdr:nvSpPr>
            <xdr:cNvPr id="87" name="Rectangle: Rounded Corners 86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88" name="TextBox 87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LIKES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P6">
          <xdr:nvSpPr>
            <xdr:cNvPr id="89" name="TextBox 88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01ACCDD3-CCAC-479D-B98E-2FF9407893D6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79" name="Group 78"/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>
          <xdr:nvSpPr>
            <xdr:cNvPr id="84" name="Rectangle: Rounded Corners 83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85" name="TextBox 84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AVG RESPONSE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P8">
          <xdr:nvSpPr>
            <xdr:cNvPr id="86" name="TextBox 85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AE829037-19D8-4E85-9BF5-AC7249ABD68A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80" name="Group 79"/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>
          <xdr:nvSpPr>
            <xdr:cNvPr id="81" name="Rectangle: Rounded Corners 80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82" name="TextBox 81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AVG ENGAGEMENT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P7">
          <xdr:nvSpPr>
            <xdr:cNvPr id="83" name="TextBox 82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6FE27AE7-E0DF-455F-BBE5-F1950CC92C54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5</xdr:col>
      <xdr:colOff>494156</xdr:colOff>
      <xdr:row>27</xdr:row>
      <xdr:rowOff>132613</xdr:rowOff>
    </xdr:from>
    <xdr:to>
      <xdr:col>10</xdr:col>
      <xdr:colOff>67820</xdr:colOff>
      <xdr:row>38</xdr:row>
      <xdr:rowOff>168344</xdr:rowOff>
    </xdr:to>
    <xdr:grpSp>
      <xdr:nvGrpSpPr>
        <xdr:cNvPr id="99" name="Group 98"/>
        <xdr:cNvGrpSpPr/>
      </xdr:nvGrpSpPr>
      <xdr:grpSpPr>
        <a:xfrm>
          <a:off x="3637280" y="5104130"/>
          <a:ext cx="2716530" cy="2061845"/>
          <a:chOff x="381512" y="1804373"/>
          <a:chExt cx="2621664" cy="2076566"/>
        </a:xfrm>
      </xdr:grpSpPr>
      <xdr:sp>
        <xdr:nvSpPr>
          <xdr:cNvPr id="100" name="Rectangle: Rounded Corners 99"/>
          <xdr:cNvSpPr/>
        </xdr:nvSpPr>
        <xdr:spPr>
          <a:xfrm>
            <a:off x="381512" y="1804373"/>
            <a:ext cx="2621664" cy="2076566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01" name="Group 100"/>
          <xdr:cNvGrpSpPr/>
        </xdr:nvGrpSpPr>
        <xdr:grpSpPr>
          <a:xfrm>
            <a:off x="1424940" y="2040835"/>
            <a:ext cx="1377895" cy="533069"/>
            <a:chOff x="1424940" y="2040835"/>
            <a:chExt cx="1377895" cy="533309"/>
          </a:xfrm>
        </xdr:grpSpPr>
        <xdr:sp textlink="Data!AF9">
          <xdr:nvSpPr>
            <xdr:cNvPr id="125" name="TextBox 124"/>
            <xdr:cNvSpPr txBox="1"/>
          </xdr:nvSpPr>
          <xdr:spPr>
            <a:xfrm>
              <a:off x="1424940" y="2040835"/>
              <a:ext cx="1377895" cy="3445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fld id="{870CE63D-679D-4A35-ABF5-0BB1F4D15644}" type="TxLink">
                <a:rPr lang="en-US" sz="2400" b="1" i="0" u="none" strike="noStrike">
                  <a:solidFill>
                    <a:schemeClr val="bg2">
                      <a:lumMod val="25000"/>
                    </a:schemeClr>
                  </a:solidFill>
                  <a:latin typeface="Bahnschrift" panose="020B0502040204020203"/>
                </a:rPr>
              </a:fld>
              <a:endParaRPr lang="en-US" sz="2400">
                <a:solidFill>
                  <a:schemeClr val="bg2">
                    <a:lumMod val="25000"/>
                  </a:schemeClr>
                </a:solidFill>
              </a:endParaRPr>
            </a:p>
          </xdr:txBody>
        </xdr:sp>
        <xdr:sp>
          <xdr:nvSpPr>
            <xdr:cNvPr id="126" name="TextBox 125"/>
            <xdr:cNvSpPr txBox="1"/>
          </xdr:nvSpPr>
          <xdr:spPr>
            <a:xfrm>
              <a:off x="1683027" y="2375362"/>
              <a:ext cx="1099931" cy="1987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r"/>
              <a:r>
                <a:rPr lang="en-US" sz="800" b="0" i="0" u="none" strike="noStrike">
                  <a:solidFill>
                    <a:schemeClr val="bg2">
                      <a:lumMod val="25000"/>
                    </a:schemeClr>
                  </a:solidFill>
                  <a:latin typeface="Bahnschrift" panose="020B0502040204020203"/>
                </a:rPr>
                <a:t>IMPRESSIONS</a:t>
              </a:r>
              <a:endParaRPr lang="en-US" sz="8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endParaRPr>
            </a:p>
          </xdr:txBody>
        </xdr:sp>
      </xdr:grpSp>
      <xdr:pic>
        <xdr:nvPicPr>
          <xdr:cNvPr id="102" name="Picture 101"/>
          <xdr:cNvPicPr>
            <a:picLocks noChangeAspect="1"/>
          </xdr:cNvPicPr>
        </xdr:nvPicPr>
        <xdr:blipFill>
          <a:blip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33400" y="2001027"/>
            <a:ext cx="612000" cy="620715"/>
          </a:xfrm>
          <a:prstGeom prst="rect">
            <a:avLst/>
          </a:prstGeom>
        </xdr:spPr>
      </xdr:pic>
      <xdr:grpSp>
        <xdr:nvGrpSpPr>
          <xdr:cNvPr id="103" name="Group 102"/>
          <xdr:cNvGrpSpPr/>
        </xdr:nvGrpSpPr>
        <xdr:grpSpPr>
          <a:xfrm>
            <a:off x="539116" y="2851537"/>
            <a:ext cx="575581" cy="397730"/>
            <a:chOff x="539116" y="2783205"/>
            <a:chExt cx="575581" cy="388620"/>
          </a:xfrm>
        </xdr:grpSpPr>
        <xdr:sp>
          <xdr:nvSpPr>
            <xdr:cNvPr id="123" name="TextBox 122"/>
            <xdr:cNvSpPr txBox="1"/>
          </xdr:nvSpPr>
          <xdr:spPr>
            <a:xfrm>
              <a:off x="548640" y="2783205"/>
              <a:ext cx="370523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 panose="020B0502040204020203"/>
                </a:rPr>
                <a:t>FANS</a:t>
              </a:r>
              <a:endParaRPr lang="en-US" sz="800" b="0" i="0" u="none" strike="noStrike">
                <a:solidFill>
                  <a:srgbClr val="8264F0"/>
                </a:solidFill>
                <a:latin typeface="Bahnschrift" panose="020B0502040204020203"/>
              </a:endParaRPr>
            </a:p>
          </xdr:txBody>
        </xdr:sp>
        <xdr:sp textlink="Data!AF4">
          <xdr:nvSpPr>
            <xdr:cNvPr id="124" name="TextBox 123"/>
            <xdr:cNvSpPr txBox="1"/>
          </xdr:nvSpPr>
          <xdr:spPr>
            <a:xfrm>
              <a:off x="539116" y="2938462"/>
              <a:ext cx="57558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37855695-0331-44B0-ADDD-CCCE7FFF7050}" type="TxLink">
                <a:rPr lang="en-US" sz="1000" b="1" i="0" u="none" strike="noStrike">
                  <a:solidFill>
                    <a:srgbClr val="6E32A0"/>
                  </a:solidFill>
                  <a:latin typeface="Bahnschrift" panose="020B0502040204020203"/>
                </a:rPr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104" name="Group 103"/>
          <xdr:cNvGrpSpPr/>
        </xdr:nvGrpSpPr>
        <xdr:grpSpPr>
          <a:xfrm>
            <a:off x="545602" y="3296894"/>
            <a:ext cx="599575" cy="399636"/>
            <a:chOff x="545602" y="2783205"/>
            <a:chExt cx="599575" cy="388620"/>
          </a:xfrm>
        </xdr:grpSpPr>
        <xdr:sp>
          <xdr:nvSpPr>
            <xdr:cNvPr id="121" name="TextBox 120"/>
            <xdr:cNvSpPr txBox="1"/>
          </xdr:nvSpPr>
          <xdr:spPr>
            <a:xfrm>
              <a:off x="548640" y="2783205"/>
              <a:ext cx="596537" cy="1948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r>
                <a:rPr lang="en-US" sz="800" b="0" i="0" u="none" strike="noStrike">
                  <a:solidFill>
                    <a:srgbClr val="8264F0"/>
                  </a:solidFill>
                  <a:latin typeface="Bahnschrift" panose="020B0502040204020203"/>
                </a:rPr>
                <a:t>NEW FANS</a:t>
              </a:r>
              <a:endParaRPr lang="en-US" sz="800" b="0" i="0" u="none" strike="noStrike">
                <a:solidFill>
                  <a:srgbClr val="8264F0"/>
                </a:solidFill>
                <a:latin typeface="Bahnschrift" panose="020B0502040204020203"/>
              </a:endParaRPr>
            </a:p>
          </xdr:txBody>
        </xdr:sp>
        <xdr:sp textlink="Data!AG3">
          <xdr:nvSpPr>
            <xdr:cNvPr id="122" name="TextBox 121"/>
            <xdr:cNvSpPr txBox="1"/>
          </xdr:nvSpPr>
          <xdr:spPr>
            <a:xfrm>
              <a:off x="545602" y="2938462"/>
              <a:ext cx="545101" cy="23336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l"/>
              <a:fld id="{C7DA1086-024E-4CE2-B192-E700963BE60B}" type="TxLink">
                <a:rPr lang="en-US" sz="1000" b="1" i="0" u="none" strike="noStrike">
                  <a:solidFill>
                    <a:srgbClr val="6E32A0"/>
                  </a:solidFill>
                  <a:latin typeface="Bahnschrift" panose="020B0502040204020203"/>
                </a:rPr>
              </a:fld>
              <a:endParaRPr lang="en-US" sz="1600">
                <a:solidFill>
                  <a:srgbClr val="6E32A0"/>
                </a:solidFill>
              </a:endParaRPr>
            </a:p>
          </xdr:txBody>
        </xdr:sp>
      </xdr:grpSp>
      <xdr:grpSp>
        <xdr:nvGrpSpPr>
          <xdr:cNvPr id="105" name="Group 104"/>
          <xdr:cNvGrpSpPr/>
        </xdr:nvGrpSpPr>
        <xdr:grpSpPr>
          <a:xfrm>
            <a:off x="1256755" y="2882970"/>
            <a:ext cx="772341" cy="334865"/>
            <a:chOff x="1256755" y="2835999"/>
            <a:chExt cx="772341" cy="329565"/>
          </a:xfrm>
        </xdr:grpSpPr>
        <xdr:sp>
          <xdr:nvSpPr>
            <xdr:cNvPr id="118" name="Rectangle: Rounded Corners 117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119" name="TextBox 118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POST</a:t>
              </a:r>
              <a:r>
                <a:rPr lang="en-US" sz="600" b="0" i="0" u="none" strike="noStrike" baseline="0">
                  <a:solidFill>
                    <a:schemeClr val="bg1"/>
                  </a:solidFill>
                  <a:latin typeface="Bahnschrift" panose="020B0502040204020203"/>
                </a:rPr>
                <a:t> REACH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AF5">
          <xdr:nvSpPr>
            <xdr:cNvPr id="120" name="TextBox 119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8EB45B5A-C282-4AE4-8B4C-A8865424160E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6" name="Group 105"/>
          <xdr:cNvGrpSpPr/>
        </xdr:nvGrpSpPr>
        <xdr:grpSpPr>
          <a:xfrm>
            <a:off x="2084069" y="2882970"/>
            <a:ext cx="772341" cy="334865"/>
            <a:chOff x="1256755" y="2835999"/>
            <a:chExt cx="772341" cy="329565"/>
          </a:xfrm>
        </xdr:grpSpPr>
        <xdr:sp>
          <xdr:nvSpPr>
            <xdr:cNvPr id="115" name="Rectangle: Rounded Corners 114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116" name="TextBox 115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LIKES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AF6">
          <xdr:nvSpPr>
            <xdr:cNvPr id="117" name="TextBox 116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4B68046D-D319-481F-9FFE-898F4399FF3E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7" name="Group 106"/>
          <xdr:cNvGrpSpPr/>
        </xdr:nvGrpSpPr>
        <xdr:grpSpPr>
          <a:xfrm>
            <a:off x="1256755" y="3329279"/>
            <a:ext cx="772341" cy="334866"/>
            <a:chOff x="1256755" y="2835999"/>
            <a:chExt cx="772341" cy="329565"/>
          </a:xfrm>
        </xdr:grpSpPr>
        <xdr:sp>
          <xdr:nvSpPr>
            <xdr:cNvPr id="112" name="Rectangle: Rounded Corners 111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6E32A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113" name="TextBox 112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AVG RESPONSE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AF8">
          <xdr:nvSpPr>
            <xdr:cNvPr id="114" name="TextBox 113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3C7A5BC3-0C55-4CBC-B535-528D6C19D15D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8" name="Group 107"/>
          <xdr:cNvGrpSpPr/>
        </xdr:nvGrpSpPr>
        <xdr:grpSpPr>
          <a:xfrm>
            <a:off x="2084069" y="3329279"/>
            <a:ext cx="772341" cy="334866"/>
            <a:chOff x="1256755" y="2835999"/>
            <a:chExt cx="772341" cy="329565"/>
          </a:xfrm>
        </xdr:grpSpPr>
        <xdr:sp>
          <xdr:nvSpPr>
            <xdr:cNvPr id="109" name="Rectangle: Rounded Corners 108"/>
            <xdr:cNvSpPr/>
          </xdr:nvSpPr>
          <xdr:spPr>
            <a:xfrm>
              <a:off x="1256755" y="2835999"/>
              <a:ext cx="772341" cy="329565"/>
            </a:xfrm>
            <a:prstGeom prst="roundRect">
              <a:avLst/>
            </a:prstGeom>
            <a:solidFill>
              <a:srgbClr val="8264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>
          <xdr:nvSpPr>
            <xdr:cNvPr id="110" name="TextBox 109"/>
            <xdr:cNvSpPr txBox="1"/>
          </xdr:nvSpPr>
          <xdr:spPr>
            <a:xfrm>
              <a:off x="1305468" y="2842260"/>
              <a:ext cx="674914" cy="140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r>
                <a:rPr lang="en-US" sz="600" b="0" i="0" u="none" strike="noStrike">
                  <a:solidFill>
                    <a:schemeClr val="bg1"/>
                  </a:solidFill>
                  <a:latin typeface="Bahnschrift" panose="020B0502040204020203"/>
                </a:rPr>
                <a:t>AVG ENGAGEMENT</a:t>
              </a:r>
              <a:endParaRPr lang="en-US" sz="600" b="0" i="0" u="none" strike="noStrike">
                <a:solidFill>
                  <a:schemeClr val="bg1"/>
                </a:solidFill>
                <a:latin typeface="Bahnschrift" panose="020B0502040204020203"/>
              </a:endParaRPr>
            </a:p>
          </xdr:txBody>
        </xdr:sp>
        <xdr:sp textlink="Data!AF7">
          <xdr:nvSpPr>
            <xdr:cNvPr id="111" name="TextBox 110"/>
            <xdr:cNvSpPr txBox="1"/>
          </xdr:nvSpPr>
          <xdr:spPr>
            <a:xfrm>
              <a:off x="1355135" y="2981621"/>
              <a:ext cx="575581" cy="1708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6B03945A-BBE1-461A-8DC4-7BE0C6EC02EB}" type="TxLink">
                <a:rPr lang="en-US" sz="1000" b="1" i="0" u="none" strike="noStrike">
                  <a:solidFill>
                    <a:schemeClr val="bg1"/>
                  </a:solidFill>
                  <a:latin typeface="Bahnschrift" panose="020B0502040204020203"/>
                </a:rPr>
              </a:fld>
              <a:endParaRPr lang="en-US" sz="1400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487680</xdr:colOff>
      <xdr:row>1</xdr:row>
      <xdr:rowOff>152400</xdr:rowOff>
    </xdr:from>
    <xdr:to>
      <xdr:col>10</xdr:col>
      <xdr:colOff>121920</xdr:colOff>
      <xdr:row>13</xdr:row>
      <xdr:rowOff>76200</xdr:rowOff>
    </xdr:to>
    <xdr:graphicFrame>
      <xdr:nvGraphicFramePr>
        <xdr:cNvPr id="127" name="Chart 126"/>
        <xdr:cNvGraphicFramePr/>
      </xdr:nvGraphicFramePr>
      <xdr:xfrm>
        <a:off x="487680" y="336550"/>
        <a:ext cx="5920740" cy="2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513690</xdr:colOff>
      <xdr:row>2</xdr:row>
      <xdr:rowOff>96342</xdr:rowOff>
    </xdr:from>
    <xdr:to>
      <xdr:col>15</xdr:col>
      <xdr:colOff>129901</xdr:colOff>
      <xdr:row>12</xdr:row>
      <xdr:rowOff>139148</xdr:rowOff>
    </xdr:to>
    <xdr:grpSp>
      <xdr:nvGrpSpPr>
        <xdr:cNvPr id="161" name="Group 160"/>
        <xdr:cNvGrpSpPr/>
      </xdr:nvGrpSpPr>
      <xdr:grpSpPr>
        <a:xfrm>
          <a:off x="6799580" y="464185"/>
          <a:ext cx="2759710" cy="1884680"/>
          <a:chOff x="6493145" y="467403"/>
          <a:chExt cx="2664211" cy="1898110"/>
        </a:xfrm>
      </xdr:grpSpPr>
      <xdr:sp>
        <xdr:nvSpPr>
          <xdr:cNvPr id="129" name="TextBox 128"/>
          <xdr:cNvSpPr txBox="1"/>
        </xdr:nvSpPr>
        <xdr:spPr>
          <a:xfrm>
            <a:off x="7097540" y="467403"/>
            <a:ext cx="1455420" cy="266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ctr"/>
            <a:r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IMPRESSIONS</a:t>
            </a:r>
            <a:endParaRPr lang="en-US" sz="1400" b="1" i="0" u="none" strike="noStrike">
              <a:solidFill>
                <a:schemeClr val="bg2">
                  <a:lumMod val="25000"/>
                </a:schemeClr>
              </a:solidFill>
              <a:latin typeface="Bahnschrift" panose="020B0502040204020203"/>
            </a:endParaRPr>
          </a:p>
        </xdr:txBody>
      </xdr:sp>
      <xdr:grpSp>
        <xdr:nvGrpSpPr>
          <xdr:cNvPr id="159" name="Group 158"/>
          <xdr:cNvGrpSpPr/>
        </xdr:nvGrpSpPr>
        <xdr:grpSpPr>
          <a:xfrm>
            <a:off x="6493199" y="875927"/>
            <a:ext cx="2664103" cy="688465"/>
            <a:chOff x="6552883" y="690396"/>
            <a:chExt cx="2664103" cy="688465"/>
          </a:xfrm>
        </xdr:grpSpPr>
        <xdr:grpSp>
          <xdr:nvGrpSpPr>
            <xdr:cNvPr id="148" name="Group 147"/>
            <xdr:cNvGrpSpPr/>
          </xdr:nvGrpSpPr>
          <xdr:grpSpPr>
            <a:xfrm>
              <a:off x="8712986" y="698842"/>
              <a:ext cx="504000" cy="671572"/>
              <a:chOff x="7483171" y="702283"/>
              <a:chExt cx="504000" cy="655376"/>
            </a:xfrm>
          </xdr:grpSpPr>
          <xdr:grpSp>
            <xdr:nvGrpSpPr>
              <xdr:cNvPr id="132" name="Group 131"/>
              <xdr:cNvGrpSpPr/>
            </xdr:nvGrpSpPr>
            <xdr:grpSpPr>
              <a:xfrm>
                <a:off x="7483171" y="702283"/>
                <a:ext cx="504000" cy="500515"/>
                <a:chOff x="7231380" y="791277"/>
                <a:chExt cx="576000" cy="586527"/>
              </a:xfrm>
            </xdr:grpSpPr>
            <xdr:sp>
              <xdr:nvSpPr>
                <xdr:cNvPr id="130" name="Rectangle: Rounded Corners 129"/>
                <xdr:cNvSpPr/>
              </xdr:nvSpPr>
              <xdr:spPr>
                <a:xfrm>
                  <a:off x="7231380" y="791277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31" name="Picture 130"/>
                <xdr:cNvPicPr>
                  <a:picLocks noChangeAspect="1"/>
                </xdr:cNvPicPr>
              </xdr:nvPicPr>
              <xdr:blipFill>
                <a:blip r:embed="rId10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>
                <a:xfrm>
                  <a:off x="7274223" y="832540"/>
                  <a:ext cx="499023" cy="504000"/>
                </a:xfrm>
                <a:prstGeom prst="rect">
                  <a:avLst/>
                </a:prstGeom>
              </xdr:spPr>
            </xdr:pic>
          </xdr:grpSp>
          <xdr:pic>
            <xdr:nvPicPr>
              <xdr:cNvPr id="144" name="Graphic 143"/>
              <xdr:cNvPicPr>
                <a:picLocks noChangeAspect="1"/>
              </xdr:cNvPicPr>
            </xdr:nvPicPr>
            <xdr:blipFill>
              <a:blip r:embed="rId11">
                <a:extLst>
                  <a:ext uri="{96DAC541-7B7A-43D3-8B79-37D633B846F1}">
                    <asvg:svgBlip xmlns:asvg="http://schemas.microsoft.com/office/drawing/2016/SVG/main" r:embed="rId12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7664293" y="1058427"/>
                <a:ext cx="130464" cy="468000"/>
              </a:xfrm>
              <a:prstGeom prst="rect">
                <a:avLst/>
              </a:prstGeom>
            </xdr:spPr>
          </xdr:pic>
        </xdr:grpSp>
        <xdr:grpSp>
          <xdr:nvGrpSpPr>
            <xdr:cNvPr id="149" name="Group 148"/>
            <xdr:cNvGrpSpPr/>
          </xdr:nvGrpSpPr>
          <xdr:grpSpPr>
            <a:xfrm>
              <a:off x="7272917" y="698842"/>
              <a:ext cx="504000" cy="671572"/>
              <a:chOff x="8351189" y="702283"/>
              <a:chExt cx="504000" cy="655376"/>
            </a:xfrm>
          </xdr:grpSpPr>
          <xdr:grpSp>
            <xdr:nvGrpSpPr>
              <xdr:cNvPr id="133" name="Group 132"/>
              <xdr:cNvGrpSpPr/>
            </xdr:nvGrpSpPr>
            <xdr:grpSpPr>
              <a:xfrm>
                <a:off x="8351189" y="702283"/>
                <a:ext cx="504000" cy="500515"/>
                <a:chOff x="7231380" y="791277"/>
                <a:chExt cx="576000" cy="586527"/>
              </a:xfrm>
            </xdr:grpSpPr>
            <xdr:sp>
              <xdr:nvSpPr>
                <xdr:cNvPr id="134" name="Rectangle: Rounded Corners 133"/>
                <xdr:cNvSpPr/>
              </xdr:nvSpPr>
              <xdr:spPr>
                <a:xfrm>
                  <a:off x="7231380" y="791277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rgbClr val="DE0875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35" name="Picture 134"/>
                <xdr:cNvPicPr>
                  <a:picLocks noChangeAspect="1"/>
                </xdr:cNvPicPr>
              </xdr:nvPicPr>
              <xdr:blipFill>
                <a:blip r:embed="rId1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>
                <a:xfrm>
                  <a:off x="7274223" y="836357"/>
                  <a:ext cx="499023" cy="496367"/>
                </a:xfrm>
                <a:prstGeom prst="rect">
                  <a:avLst/>
                </a:prstGeom>
              </xdr:spPr>
            </xdr:pic>
          </xdr:grpSp>
          <xdr:pic>
            <xdr:nvPicPr>
              <xdr:cNvPr id="145" name="Graphic 144"/>
              <xdr:cNvPicPr>
                <a:picLocks noChangeAspect="1"/>
              </xdr:cNvPicPr>
            </xdr:nvPicPr>
            <xdr:blipFill>
              <a:blip r:embed="rId14">
                <a:extLst>
                  <a:ext uri="{96DAC541-7B7A-43D3-8B79-37D633B846F1}">
                    <asvg:svgBlip xmlns:asvg="http://schemas.microsoft.com/office/drawing/2016/SVG/main" r:embed="rId15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8541523" y="1058427"/>
                <a:ext cx="130464" cy="468000"/>
              </a:xfrm>
              <a:prstGeom prst="rect">
                <a:avLst/>
              </a:prstGeom>
            </xdr:spPr>
          </xdr:pic>
        </xdr:grpSp>
        <xdr:grpSp>
          <xdr:nvGrpSpPr>
            <xdr:cNvPr id="150" name="Group 149"/>
            <xdr:cNvGrpSpPr/>
          </xdr:nvGrpSpPr>
          <xdr:grpSpPr>
            <a:xfrm>
              <a:off x="7992951" y="690396"/>
              <a:ext cx="504000" cy="688465"/>
              <a:chOff x="7483171" y="1505179"/>
              <a:chExt cx="504000" cy="671862"/>
            </a:xfrm>
          </xdr:grpSpPr>
          <xdr:grpSp>
            <xdr:nvGrpSpPr>
              <xdr:cNvPr id="136" name="Group 135"/>
              <xdr:cNvGrpSpPr/>
            </xdr:nvGrpSpPr>
            <xdr:grpSpPr>
              <a:xfrm>
                <a:off x="7483171" y="1505179"/>
                <a:ext cx="504000" cy="500516"/>
                <a:chOff x="7231380" y="791277"/>
                <a:chExt cx="576000" cy="586527"/>
              </a:xfrm>
            </xdr:grpSpPr>
            <xdr:sp>
              <xdr:nvSpPr>
                <xdr:cNvPr id="137" name="Rectangle: Rounded Corners 136"/>
                <xdr:cNvSpPr/>
              </xdr:nvSpPr>
              <xdr:spPr>
                <a:xfrm>
                  <a:off x="7231380" y="791277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rgbClr val="7ADDEA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38" name="Picture 137"/>
                <xdr:cNvPicPr>
                  <a:picLocks noChangeAspect="1"/>
                </xdr:cNvPicPr>
              </xdr:nvPicPr>
              <xdr:blipFill>
                <a:blip r:embed="rId16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>
                <a:xfrm>
                  <a:off x="7278215" y="832540"/>
                  <a:ext cx="491039" cy="504000"/>
                </a:xfrm>
                <a:prstGeom prst="rect">
                  <a:avLst/>
                </a:prstGeom>
              </xdr:spPr>
            </xdr:pic>
          </xdr:grpSp>
          <xdr:pic>
            <xdr:nvPicPr>
              <xdr:cNvPr id="146" name="Graphic 145"/>
              <xdr:cNvPicPr>
                <a:picLocks noChangeAspect="1"/>
              </xdr:cNvPicPr>
            </xdr:nvPicPr>
            <xdr:blipFill>
              <a:blip r:embed="rId17">
                <a:extLst>
                  <a:ext uri="{96DAC541-7B7A-43D3-8B79-37D633B846F1}">
                    <asvg:svgBlip xmlns:asvg="http://schemas.microsoft.com/office/drawing/2016/SVG/main" r:embed="rId18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7664294" y="1877810"/>
                <a:ext cx="130463" cy="468000"/>
              </a:xfrm>
              <a:prstGeom prst="rect">
                <a:avLst/>
              </a:prstGeom>
            </xdr:spPr>
          </xdr:pic>
        </xdr:grpSp>
        <xdr:grpSp>
          <xdr:nvGrpSpPr>
            <xdr:cNvPr id="151" name="Group 150"/>
            <xdr:cNvGrpSpPr/>
          </xdr:nvGrpSpPr>
          <xdr:grpSpPr>
            <a:xfrm>
              <a:off x="6552883" y="690397"/>
              <a:ext cx="504000" cy="688464"/>
              <a:chOff x="8351189" y="1505180"/>
              <a:chExt cx="504000" cy="671861"/>
            </a:xfrm>
          </xdr:grpSpPr>
          <xdr:grpSp>
            <xdr:nvGrpSpPr>
              <xdr:cNvPr id="139" name="Group 138"/>
              <xdr:cNvGrpSpPr/>
            </xdr:nvGrpSpPr>
            <xdr:grpSpPr>
              <a:xfrm>
                <a:off x="8351189" y="1505180"/>
                <a:ext cx="504000" cy="500516"/>
                <a:chOff x="7231380" y="791278"/>
                <a:chExt cx="576000" cy="586527"/>
              </a:xfrm>
            </xdr:grpSpPr>
            <xdr:sp>
              <xdr:nvSpPr>
                <xdr:cNvPr id="140" name="Rectangle: Rounded Corners 139"/>
                <xdr:cNvSpPr/>
              </xdr:nvSpPr>
              <xdr:spPr>
                <a:xfrm>
                  <a:off x="7231380" y="791278"/>
                  <a:ext cx="576000" cy="586527"/>
                </a:xfrm>
                <a:prstGeom prst="roundRect">
                  <a:avLst/>
                </a:prstGeom>
                <a:noFill/>
                <a:ln w="28575">
                  <a:solidFill>
                    <a:srgbClr val="475993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pic>
              <xdr:nvPicPr>
                <xdr:cNvPr id="141" name="Picture 140"/>
                <xdr:cNvPicPr>
                  <a:picLocks noChangeAspect="1"/>
                </xdr:cNvPicPr>
              </xdr:nvPicPr>
              <xdr:blipFill>
                <a:blip r:embed="rId19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>
                <a:xfrm>
                  <a:off x="7274223" y="836357"/>
                  <a:ext cx="499023" cy="496367"/>
                </a:xfrm>
                <a:prstGeom prst="rect">
                  <a:avLst/>
                </a:prstGeom>
              </xdr:spPr>
            </xdr:pic>
          </xdr:grpSp>
          <xdr:pic>
            <xdr:nvPicPr>
              <xdr:cNvPr id="147" name="Graphic 146"/>
              <xdr:cNvPicPr>
                <a:picLocks noChangeAspect="1"/>
              </xdr:cNvPicPr>
            </xdr:nvPicPr>
            <xdr:blipFill>
              <a:blip r:embed="rId20">
                <a:extLst>
                  <a:ext uri="{96DAC541-7B7A-43D3-8B79-37D633B846F1}">
                    <asvg:svgBlip xmlns:asvg="http://schemas.microsoft.com/office/drawing/2016/SVG/main" r:embed="rId21"/>
                  </a:ext>
                </a:extLst>
              </a:blip>
              <a:stretch>
                <a:fillRect/>
              </a:stretch>
            </xdr:blipFill>
            <xdr:spPr>
              <a:xfrm rot="16200000">
                <a:off x="8541524" y="1877810"/>
                <a:ext cx="130463" cy="468000"/>
              </a:xfrm>
              <a:prstGeom prst="rect">
                <a:avLst/>
              </a:prstGeom>
            </xdr:spPr>
          </xdr:pic>
        </xdr:grpSp>
      </xdr:grpSp>
      <xdr:grpSp>
        <xdr:nvGrpSpPr>
          <xdr:cNvPr id="158" name="Group 157"/>
          <xdr:cNvGrpSpPr/>
        </xdr:nvGrpSpPr>
        <xdr:grpSpPr>
          <a:xfrm>
            <a:off x="6493145" y="1895936"/>
            <a:ext cx="2664211" cy="469577"/>
            <a:chOff x="7421217" y="2312160"/>
            <a:chExt cx="1703733" cy="258591"/>
          </a:xfrm>
        </xdr:grpSpPr>
        <xdr:sp>
          <xdr:nvSpPr>
            <xdr:cNvPr id="154" name="Rectangle: Rounded Corners 153"/>
            <xdr:cNvSpPr/>
          </xdr:nvSpPr>
          <xdr:spPr>
            <a:xfrm>
              <a:off x="7421217" y="2312160"/>
              <a:ext cx="1703733" cy="258591"/>
            </a:xfrm>
            <a:prstGeom prst="roundRect">
              <a:avLst/>
            </a:prstGeom>
            <a:solidFill>
              <a:srgbClr val="DE0875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157" name="Group 156"/>
            <xdr:cNvGrpSpPr/>
          </xdr:nvGrpSpPr>
          <xdr:grpSpPr>
            <a:xfrm>
              <a:off x="7552661" y="2355010"/>
              <a:ext cx="1449404" cy="172891"/>
              <a:chOff x="7484776" y="2358571"/>
              <a:chExt cx="1449404" cy="172891"/>
            </a:xfrm>
          </xdr:grpSpPr>
          <xdr:sp>
            <xdr:nvSpPr>
              <xdr:cNvPr id="155" name="TextBox 154"/>
              <xdr:cNvSpPr txBox="1"/>
            </xdr:nvSpPr>
            <xdr:spPr>
              <a:xfrm>
                <a:off x="7484776" y="2376792"/>
                <a:ext cx="818826" cy="13874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36000" rIns="36000" bIns="36000" rtlCol="0" anchor="ctr"/>
              <a:lstStyle/>
              <a:p>
                <a:pPr algn="l"/>
                <a:r>
                  <a:rPr lang="en-US" sz="1000" b="0" i="0" u="none" strike="noStrike">
                    <a:solidFill>
                      <a:schemeClr val="bg1"/>
                    </a:solidFill>
                    <a:latin typeface="Bahnschrift" panose="020B0502040204020203"/>
                  </a:rPr>
                  <a:t>TOTAL IMPRESSIONS:</a:t>
                </a:r>
                <a:endParaRPr lang="en-US" sz="1000" b="0" i="0" u="none" strike="noStrike">
                  <a:solidFill>
                    <a:schemeClr val="bg1"/>
                  </a:solidFill>
                  <a:latin typeface="Bahnschrift" panose="020B0502040204020203"/>
                </a:endParaRPr>
              </a:p>
            </xdr:txBody>
          </xdr:sp>
          <xdr:sp textlink="Data!AJ9">
            <xdr:nvSpPr>
              <xdr:cNvPr id="156" name="TextBox 155"/>
              <xdr:cNvSpPr txBox="1"/>
            </xdr:nvSpPr>
            <xdr:spPr>
              <a:xfrm>
                <a:off x="8345750" y="2358571"/>
                <a:ext cx="588430" cy="17289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none" lIns="36000" tIns="36000" rIns="36000" bIns="36000" rtlCol="0" anchor="ctr"/>
              <a:lstStyle/>
              <a:p>
                <a:pPr algn="l"/>
                <a:fld id="{8D2B8609-7702-43C4-B2A5-65E17080B383}" type="TxLink">
                  <a:rPr lang="en-US" sz="1400" b="1" i="0" u="none" strike="noStrike">
                    <a:solidFill>
                      <a:schemeClr val="bg1"/>
                    </a:solidFill>
                    <a:latin typeface="Bahnschrift" panose="020B0502040204020203"/>
                  </a:rPr>
                </a:fld>
                <a:endParaRPr lang="en-US" sz="24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10</xdr:col>
      <xdr:colOff>536714</xdr:colOff>
      <xdr:row>15</xdr:row>
      <xdr:rowOff>149839</xdr:rowOff>
    </xdr:from>
    <xdr:to>
      <xdr:col>16</xdr:col>
      <xdr:colOff>70338</xdr:colOff>
      <xdr:row>20</xdr:row>
      <xdr:rowOff>105300</xdr:rowOff>
    </xdr:to>
    <xdr:grpSp>
      <xdr:nvGrpSpPr>
        <xdr:cNvPr id="167" name="Group 166"/>
        <xdr:cNvGrpSpPr/>
      </xdr:nvGrpSpPr>
      <xdr:grpSpPr>
        <a:xfrm>
          <a:off x="6823075" y="2911475"/>
          <a:ext cx="3305175" cy="876300"/>
          <a:chOff x="6632714" y="2831123"/>
          <a:chExt cx="3191224" cy="864000"/>
        </a:xfrm>
      </xdr:grpSpPr>
      <xdr:sp>
        <xdr:nvSpPr>
          <xdr:cNvPr id="163" name="Rectangle: Rounded Corners 162"/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>
        <xdr:nvGraphicFramePr>
          <xdr:cNvPr id="162" name="Chart 161"/>
          <xdr:cNvGraphicFramePr/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>
        <xdr:nvSpPr>
          <xdr:cNvPr id="164" name="TextBox 163"/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GROWTH</a:t>
            </a:r>
            <a:endParaRPr lang="en-US" sz="700" b="0" i="0" u="none" strike="noStrike">
              <a:solidFill>
                <a:schemeClr val="bg2">
                  <a:lumMod val="25000"/>
                </a:schemeClr>
              </a:solidFill>
              <a:latin typeface="Bahnschrift" panose="020B0502040204020203"/>
            </a:endParaRPr>
          </a:p>
        </xdr:txBody>
      </xdr:sp>
      <xdr:pic>
        <xdr:nvPicPr>
          <xdr:cNvPr id="165" name="Picture 164"/>
          <xdr:cNvPicPr>
            <a:picLocks noChangeAspect="1"/>
          </xdr:cNvPicPr>
        </xdr:nvPicPr>
        <xdr:blipFill>
          <a:blip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04998" y="2904520"/>
            <a:ext cx="283096" cy="280356"/>
          </a:xfrm>
          <a:prstGeom prst="rect">
            <a:avLst/>
          </a:prstGeom>
        </xdr:spPr>
      </xdr:pic>
      <xdr:sp textlink="Data!H3">
        <xdr:nvSpPr>
          <xdr:cNvPr id="166" name="TextBox 165"/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40A5398E-C421-45EA-AE2C-9BDF59333C7E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</a:fld>
            <a:endParaRPr lang="en-US" sz="24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536714</xdr:colOff>
      <xdr:row>21</xdr:row>
      <xdr:rowOff>169149</xdr:rowOff>
    </xdr:from>
    <xdr:to>
      <xdr:col>16</xdr:col>
      <xdr:colOff>70338</xdr:colOff>
      <xdr:row>26</xdr:row>
      <xdr:rowOff>124610</xdr:rowOff>
    </xdr:to>
    <xdr:grpSp>
      <xdr:nvGrpSpPr>
        <xdr:cNvPr id="168" name="Group 167"/>
        <xdr:cNvGrpSpPr/>
      </xdr:nvGrpSpPr>
      <xdr:grpSpPr>
        <a:xfrm>
          <a:off x="6823075" y="4036060"/>
          <a:ext cx="3305175" cy="876300"/>
          <a:chOff x="6632714" y="2831123"/>
          <a:chExt cx="3191224" cy="864000"/>
        </a:xfrm>
      </xdr:grpSpPr>
      <xdr:sp>
        <xdr:nvSpPr>
          <xdr:cNvPr id="169" name="Rectangle: Rounded Corners 168"/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>
        <xdr:nvGraphicFramePr>
          <xdr:cNvPr id="170" name="Chart 169"/>
          <xdr:cNvGraphicFramePr/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71" name="TextBox 170"/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GROWTH</a:t>
            </a:r>
            <a:endParaRPr lang="en-US" sz="700" b="0" i="0" u="none" strike="noStrike">
              <a:solidFill>
                <a:schemeClr val="bg2">
                  <a:lumMod val="25000"/>
                </a:schemeClr>
              </a:solidFill>
              <a:latin typeface="Bahnschrift" panose="020B0502040204020203"/>
            </a:endParaRPr>
          </a:p>
        </xdr:txBody>
      </xdr:sp>
      <xdr:pic>
        <xdr:nvPicPr>
          <xdr:cNvPr id="172" name="Picture 171"/>
          <xdr:cNvPicPr>
            <a:picLocks noChangeAspect="1"/>
          </xdr:cNvPicPr>
        </xdr:nvPicPr>
        <xdr:blipFill>
          <a:blip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6805417" y="2904520"/>
            <a:ext cx="282258" cy="280356"/>
          </a:xfrm>
          <a:prstGeom prst="rect">
            <a:avLst/>
          </a:prstGeom>
        </xdr:spPr>
      </xdr:pic>
      <xdr:sp textlink="Data!P3">
        <xdr:nvSpPr>
          <xdr:cNvPr id="173" name="TextBox 172"/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3B51AA62-518C-46B1-BA9A-E16CE581E70F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</a:fld>
            <a:endParaRPr lang="en-US" sz="14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536714</xdr:colOff>
      <xdr:row>27</xdr:row>
      <xdr:rowOff>163093</xdr:rowOff>
    </xdr:from>
    <xdr:to>
      <xdr:col>16</xdr:col>
      <xdr:colOff>70338</xdr:colOff>
      <xdr:row>32</xdr:row>
      <xdr:rowOff>118554</xdr:rowOff>
    </xdr:to>
    <xdr:grpSp>
      <xdr:nvGrpSpPr>
        <xdr:cNvPr id="174" name="Group 173"/>
        <xdr:cNvGrpSpPr/>
      </xdr:nvGrpSpPr>
      <xdr:grpSpPr>
        <a:xfrm>
          <a:off x="6823075" y="5134610"/>
          <a:ext cx="3305175" cy="876300"/>
          <a:chOff x="6632714" y="2831123"/>
          <a:chExt cx="3191224" cy="864000"/>
        </a:xfrm>
      </xdr:grpSpPr>
      <xdr:sp>
        <xdr:nvSpPr>
          <xdr:cNvPr id="175" name="Rectangle: Rounded Corners 174"/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>
        <xdr:nvGraphicFramePr>
          <xdr:cNvPr id="176" name="Chart 175"/>
          <xdr:cNvGraphicFramePr/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>
        <xdr:nvSpPr>
          <xdr:cNvPr id="177" name="TextBox 176"/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GROWTH</a:t>
            </a:r>
            <a:endParaRPr lang="en-US" sz="700" b="0" i="0" u="none" strike="noStrike">
              <a:solidFill>
                <a:schemeClr val="bg2">
                  <a:lumMod val="25000"/>
                </a:schemeClr>
              </a:solidFill>
              <a:latin typeface="Bahnschrift" panose="020B0502040204020203"/>
            </a:endParaRPr>
          </a:p>
        </xdr:txBody>
      </xdr:sp>
      <xdr:pic>
        <xdr:nvPicPr>
          <xdr:cNvPr id="178" name="Picture 177"/>
          <xdr:cNvPicPr>
            <a:picLocks noChangeAspect="1"/>
          </xdr:cNvPicPr>
        </xdr:nvPicPr>
        <xdr:blipFill>
          <a:blip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6805417" y="2904520"/>
            <a:ext cx="282258" cy="280356"/>
          </a:xfrm>
          <a:prstGeom prst="rect">
            <a:avLst/>
          </a:prstGeom>
        </xdr:spPr>
      </xdr:pic>
      <xdr:sp textlink="Data!X3">
        <xdr:nvSpPr>
          <xdr:cNvPr id="179" name="TextBox 178"/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29106105-6355-4DE4-903A-F6DB5A076592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</a:fld>
            <a:endParaRPr lang="en-US" sz="40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536714</xdr:colOff>
      <xdr:row>33</xdr:row>
      <xdr:rowOff>182403</xdr:rowOff>
    </xdr:from>
    <xdr:to>
      <xdr:col>16</xdr:col>
      <xdr:colOff>70338</xdr:colOff>
      <xdr:row>38</xdr:row>
      <xdr:rowOff>137864</xdr:rowOff>
    </xdr:to>
    <xdr:grpSp>
      <xdr:nvGrpSpPr>
        <xdr:cNvPr id="180" name="Group 179"/>
        <xdr:cNvGrpSpPr/>
      </xdr:nvGrpSpPr>
      <xdr:grpSpPr>
        <a:xfrm>
          <a:off x="6823075" y="6259195"/>
          <a:ext cx="3305175" cy="876300"/>
          <a:chOff x="6632714" y="2831123"/>
          <a:chExt cx="3191224" cy="864000"/>
        </a:xfrm>
      </xdr:grpSpPr>
      <xdr:sp>
        <xdr:nvSpPr>
          <xdr:cNvPr id="181" name="Rectangle: Rounded Corners 180"/>
          <xdr:cNvSpPr/>
        </xdr:nvSpPr>
        <xdr:spPr>
          <a:xfrm>
            <a:off x="6632714" y="2831123"/>
            <a:ext cx="3191224" cy="864000"/>
          </a:xfrm>
          <a:prstGeom prst="roundRect">
            <a:avLst>
              <a:gd name="adj" fmla="val 9524"/>
            </a:avLst>
          </a:prstGeom>
          <a:solidFill>
            <a:schemeClr val="bg1"/>
          </a:solidFill>
          <a:ln>
            <a:noFill/>
          </a:ln>
          <a:effectLst>
            <a:outerShdw blurRad="76200" dist="63500" dir="2700000" algn="tl" rotWithShape="0">
              <a:srgbClr val="8264F0">
                <a:alpha val="22745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>
        <xdr:nvGraphicFramePr>
          <xdr:cNvPr id="182" name="Chart 181"/>
          <xdr:cNvGraphicFramePr/>
        </xdr:nvGraphicFramePr>
        <xdr:xfrm>
          <a:off x="7639878" y="2895600"/>
          <a:ext cx="2128793" cy="7502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>
        <xdr:nvSpPr>
          <xdr:cNvPr id="183" name="TextBox 182"/>
          <xdr:cNvSpPr txBox="1"/>
        </xdr:nvSpPr>
        <xdr:spPr>
          <a:xfrm>
            <a:off x="6755042" y="3449642"/>
            <a:ext cx="904716" cy="1618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AUDIENCE</a:t>
            </a:r>
            <a:r>
              <a:rPr lang="en-US" sz="700" b="0" i="0" u="none" strike="noStrike" baseline="0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 </a:t>
            </a:r>
            <a:r>
              <a:rPr lang="en-US" sz="700" b="0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  <a:t>GROWTH</a:t>
            </a:r>
            <a:endParaRPr lang="en-US" sz="700" b="0" i="0" u="none" strike="noStrike">
              <a:solidFill>
                <a:schemeClr val="bg2">
                  <a:lumMod val="25000"/>
                </a:schemeClr>
              </a:solidFill>
              <a:latin typeface="Bahnschrift" panose="020B0502040204020203"/>
            </a:endParaRPr>
          </a:p>
        </xdr:txBody>
      </xdr:sp>
      <xdr:pic>
        <xdr:nvPicPr>
          <xdr:cNvPr id="184" name="Picture 183"/>
          <xdr:cNvPicPr>
            <a:picLocks noChangeAspect="1"/>
          </xdr:cNvPicPr>
        </xdr:nvPicPr>
        <xdr:blipFill>
          <a:blip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6805417" y="2904520"/>
            <a:ext cx="282258" cy="280356"/>
          </a:xfrm>
          <a:prstGeom prst="rect">
            <a:avLst/>
          </a:prstGeom>
        </xdr:spPr>
      </xdr:pic>
      <xdr:sp textlink="Data!AF3">
        <xdr:nvSpPr>
          <xdr:cNvPr id="185" name="TextBox 184"/>
          <xdr:cNvSpPr txBox="1"/>
        </xdr:nvSpPr>
        <xdr:spPr>
          <a:xfrm>
            <a:off x="6763708" y="3221553"/>
            <a:ext cx="817812" cy="2375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/>
          <a:lstStyle/>
          <a:p>
            <a:pPr algn="l"/>
            <a:fld id="{A74607AC-BB98-4FAA-9343-9D08D0AD554C}" type="TxLink">
              <a:rPr lang="en-US" sz="1400" b="1" i="0" u="none" strike="noStrike">
                <a:solidFill>
                  <a:schemeClr val="bg2">
                    <a:lumMod val="25000"/>
                  </a:schemeClr>
                </a:solidFill>
                <a:latin typeface="Bahnschrift" panose="020B0502040204020203"/>
              </a:rPr>
            </a:fld>
            <a:endParaRPr lang="en-US" sz="4000">
              <a:solidFill>
                <a:schemeClr val="bg2">
                  <a:lumMod val="25000"/>
                </a:schemeClr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Facebook" displayName="Facebook" ref="B11:H63" totalsRowShown="0">
  <tableColumns count="7">
    <tableColumn id="1" name="Week" dataDxfId="0"/>
    <tableColumn id="2" name="Impressions" dataDxfId="1"/>
    <tableColumn id="3" name="Engagement Rate" dataDxfId="2"/>
    <tableColumn id="4" name="Audience Growth Rate" dataDxfId="3"/>
    <tableColumn id="5" name="Response Rate" dataDxfId="4"/>
    <tableColumn id="7" name="Post Reach" dataDxfId="5"/>
    <tableColumn id="8" name="Lik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inkedin" displayName="Linkedin" ref="J11:P63" totalsRowShown="0">
  <tableColumns count="7">
    <tableColumn id="1" name="Week" dataDxfId="7"/>
    <tableColumn id="2" name="Impressions" dataDxfId="8"/>
    <tableColumn id="3" name="Engagement Rate" dataDxfId="9"/>
    <tableColumn id="4" name="Audience Growth Rate" dataDxfId="10"/>
    <tableColumn id="5" name="Response Rate" dataDxfId="11"/>
    <tableColumn id="7" name="Post Reach" dataDxfId="12"/>
    <tableColumn id="8" name="Like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stagram" displayName="Instagram" ref="R11:X63" totalsRowShown="0">
  <tableColumns count="7">
    <tableColumn id="1" name="Week" dataDxfId="14"/>
    <tableColumn id="2" name="Impressions" dataDxfId="15"/>
    <tableColumn id="3" name="Engagement Rate" dataDxfId="16"/>
    <tableColumn id="4" name="Audience Growth Rate" dataDxfId="17"/>
    <tableColumn id="5" name="Response Rate" dataDxfId="18"/>
    <tableColumn id="7" name="Post Reach" dataDxfId="19"/>
    <tableColumn id="8" name="Likes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X" displayName="X" ref="Z11:AF63" totalsRowShown="0">
  <tableColumns count="7">
    <tableColumn id="1" name="Week" dataDxfId="21"/>
    <tableColumn id="2" name="Impressions" dataDxfId="22"/>
    <tableColumn id="3" name="Engagement Rate" dataDxfId="23"/>
    <tableColumn id="4" name="Audience Growth Rate" dataDxfId="24"/>
    <tableColumn id="5" name="Response Rate" dataDxfId="25"/>
    <tableColumn id="7" name="Post Reach" dataDxfId="26"/>
    <tableColumn id="8" name="Likes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3"/>
  <sheetViews>
    <sheetView tabSelected="1" zoomScale="85" zoomScaleNormal="85" topLeftCell="AA1" workbookViewId="0">
      <selection activeCell="C62" sqref="C62"/>
    </sheetView>
  </sheetViews>
  <sheetFormatPr defaultColWidth="9" defaultRowHeight="12.5"/>
  <cols>
    <col min="1" max="1" width="8.89090909090909" style="2"/>
    <col min="2" max="2" width="8.89090909090909" style="3"/>
    <col min="3" max="3" width="13.6636363636364" style="3" customWidth="1"/>
    <col min="4" max="4" width="17.7818181818182" style="3" customWidth="1"/>
    <col min="5" max="5" width="21.5545454545455" style="3" customWidth="1"/>
    <col min="6" max="6" width="15.5545454545455" style="3" customWidth="1"/>
    <col min="7" max="7" width="12.4454545454545" style="3" customWidth="1"/>
    <col min="8" max="8" width="12.8909090909091" style="3" customWidth="1"/>
    <col min="9" max="9" width="8.89090909090909" style="2"/>
    <col min="10" max="10" width="8.89090909090909" style="3"/>
    <col min="11" max="11" width="13.6636363636364" style="3" customWidth="1"/>
    <col min="12" max="12" width="17.7818181818182" style="3" customWidth="1"/>
    <col min="13" max="13" width="21.5545454545455" style="3" customWidth="1"/>
    <col min="14" max="14" width="15.5545454545455" style="3" customWidth="1"/>
    <col min="15" max="15" width="12.4454545454545" style="3" customWidth="1"/>
    <col min="16" max="16" width="12.8909090909091" style="3" customWidth="1"/>
    <col min="17" max="17" width="8.89090909090909" style="2"/>
    <col min="18" max="18" width="8.89090909090909" style="3"/>
    <col min="19" max="19" width="13.6636363636364" style="3" customWidth="1"/>
    <col min="20" max="20" width="17.7818181818182" style="3" customWidth="1"/>
    <col min="21" max="21" width="21.5545454545455" style="3" customWidth="1"/>
    <col min="22" max="22" width="15.5545454545455" style="3" customWidth="1"/>
    <col min="23" max="23" width="12.4454545454545" style="3" customWidth="1"/>
    <col min="24" max="24" width="12.8909090909091" style="3" customWidth="1"/>
    <col min="25" max="25" width="8.89090909090909" style="2"/>
    <col min="26" max="26" width="8.89090909090909" style="3"/>
    <col min="27" max="27" width="13.6636363636364" style="3" customWidth="1"/>
    <col min="28" max="28" width="17.7818181818182" style="3" customWidth="1"/>
    <col min="29" max="29" width="21.5545454545455" style="3" customWidth="1"/>
    <col min="30" max="30" width="15.5545454545455" style="3" customWidth="1"/>
    <col min="31" max="31" width="12.4454545454545" style="3" customWidth="1"/>
    <col min="32" max="32" width="12.8909090909091" style="3" customWidth="1"/>
    <col min="33" max="35" width="8.89090909090909" style="2"/>
    <col min="36" max="36" width="16.1090909090909" style="2" customWidth="1"/>
    <col min="37" max="16384" width="8.89090909090909" style="2"/>
  </cols>
  <sheetData>
    <row r="1" spans="1:36">
      <c r="A1" s="4"/>
      <c r="B1" s="5"/>
      <c r="C1" s="5"/>
      <c r="D1" s="5"/>
      <c r="E1" s="5"/>
      <c r="F1" s="5"/>
      <c r="G1" s="5"/>
      <c r="H1" s="5"/>
      <c r="I1" s="4"/>
      <c r="J1" s="5"/>
      <c r="K1" s="5"/>
      <c r="L1" s="5"/>
      <c r="M1" s="5"/>
      <c r="N1" s="5"/>
      <c r="O1" s="5"/>
      <c r="P1" s="5"/>
      <c r="Q1" s="4"/>
      <c r="R1" s="5"/>
      <c r="S1" s="5"/>
      <c r="T1" s="5"/>
      <c r="U1" s="5"/>
      <c r="V1" s="5"/>
      <c r="W1" s="5"/>
      <c r="X1" s="5"/>
      <c r="Y1" s="4"/>
      <c r="Z1" s="5"/>
      <c r="AA1" s="5"/>
      <c r="AB1" s="5"/>
      <c r="AC1" s="5"/>
      <c r="AD1" s="5"/>
      <c r="AE1" s="5"/>
      <c r="AF1" s="5"/>
      <c r="AG1" s="4"/>
      <c r="AH1" s="16"/>
      <c r="AI1" s="16"/>
      <c r="AJ1" s="16"/>
    </row>
    <row r="2" ht="14.4" customHeight="1" spans="1:36">
      <c r="A2" s="4"/>
      <c r="B2" s="5"/>
      <c r="C2" s="5"/>
      <c r="D2" s="5"/>
      <c r="E2" s="5"/>
      <c r="F2" s="6" t="s">
        <v>0</v>
      </c>
      <c r="G2" s="6"/>
      <c r="H2" s="7">
        <v>25450</v>
      </c>
      <c r="I2" s="4"/>
      <c r="J2" s="5"/>
      <c r="K2" s="5"/>
      <c r="L2" s="5"/>
      <c r="M2" s="5"/>
      <c r="N2" s="6" t="s">
        <v>0</v>
      </c>
      <c r="O2" s="6"/>
      <c r="P2" s="7">
        <v>18500</v>
      </c>
      <c r="Q2" s="4"/>
      <c r="R2" s="5"/>
      <c r="S2" s="5"/>
      <c r="T2" s="5"/>
      <c r="U2" s="5"/>
      <c r="V2" s="6" t="s">
        <v>0</v>
      </c>
      <c r="W2" s="6"/>
      <c r="X2" s="7">
        <v>28500</v>
      </c>
      <c r="Y2" s="4"/>
      <c r="Z2" s="5"/>
      <c r="AA2" s="5"/>
      <c r="AB2" s="5"/>
      <c r="AC2" s="5"/>
      <c r="AD2" s="6" t="s">
        <v>0</v>
      </c>
      <c r="AE2" s="6"/>
      <c r="AF2" s="7">
        <v>35508</v>
      </c>
      <c r="AG2" s="4"/>
      <c r="AH2" s="16"/>
      <c r="AI2" s="16"/>
      <c r="AJ2" s="16"/>
    </row>
    <row r="3" ht="14.4" customHeight="1" spans="1:36">
      <c r="A3" s="4"/>
      <c r="B3" s="5"/>
      <c r="C3" s="5"/>
      <c r="D3" s="5"/>
      <c r="E3" s="5"/>
      <c r="F3" s="6" t="s">
        <v>1</v>
      </c>
      <c r="G3" s="6"/>
      <c r="H3" s="7">
        <f>SUM(Facebook[Audience Growth Rate])</f>
        <v>842</v>
      </c>
      <c r="I3" s="15">
        <f>H3/H2</f>
        <v>0.0330844793713163</v>
      </c>
      <c r="J3" s="5"/>
      <c r="K3" s="5"/>
      <c r="L3" s="5"/>
      <c r="M3" s="5"/>
      <c r="N3" s="6" t="s">
        <v>1</v>
      </c>
      <c r="O3" s="6"/>
      <c r="P3" s="7">
        <f>SUM(Linkedin[Audience Growth Rate])</f>
        <v>850</v>
      </c>
      <c r="Q3" s="15">
        <f>P3/P2</f>
        <v>0.0459459459459459</v>
      </c>
      <c r="R3" s="5"/>
      <c r="S3" s="5"/>
      <c r="T3" s="5"/>
      <c r="U3" s="5"/>
      <c r="V3" s="6" t="s">
        <v>1</v>
      </c>
      <c r="W3" s="6"/>
      <c r="X3" s="7">
        <f>SUM(Instagram[Audience Growth Rate])</f>
        <v>1193</v>
      </c>
      <c r="Y3" s="15">
        <f>X3/X2</f>
        <v>0.041859649122807</v>
      </c>
      <c r="Z3" s="5"/>
      <c r="AA3" s="5"/>
      <c r="AB3" s="5"/>
      <c r="AC3" s="5"/>
      <c r="AD3" s="6" t="s">
        <v>1</v>
      </c>
      <c r="AE3" s="6"/>
      <c r="AF3" s="7">
        <f>SUM(X[Audience Growth Rate])</f>
        <v>1310</v>
      </c>
      <c r="AG3" s="15">
        <f>AF3/AF2</f>
        <v>0.0368930945139124</v>
      </c>
      <c r="AH3" s="16"/>
      <c r="AI3" s="16"/>
      <c r="AJ3" s="16"/>
    </row>
    <row r="4" ht="14.4" customHeight="1" spans="1:36">
      <c r="A4" s="4"/>
      <c r="B4" s="5"/>
      <c r="C4" s="5"/>
      <c r="D4" s="5"/>
      <c r="E4" s="5"/>
      <c r="F4" s="6" t="s">
        <v>2</v>
      </c>
      <c r="G4" s="6"/>
      <c r="H4" s="7">
        <f>H2+H3</f>
        <v>26292</v>
      </c>
      <c r="I4" s="4"/>
      <c r="J4" s="5"/>
      <c r="K4" s="5"/>
      <c r="L4" s="5"/>
      <c r="M4" s="5"/>
      <c r="N4" s="6" t="s">
        <v>2</v>
      </c>
      <c r="O4" s="6"/>
      <c r="P4" s="7">
        <f>P2+P3</f>
        <v>19350</v>
      </c>
      <c r="Q4" s="4"/>
      <c r="R4" s="5"/>
      <c r="S4" s="5"/>
      <c r="T4" s="5"/>
      <c r="U4" s="5"/>
      <c r="V4" s="6" t="s">
        <v>2</v>
      </c>
      <c r="W4" s="6"/>
      <c r="X4" s="7">
        <f>X2+X3</f>
        <v>29693</v>
      </c>
      <c r="Y4" s="4"/>
      <c r="Z4" s="5"/>
      <c r="AA4" s="5"/>
      <c r="AB4" s="5"/>
      <c r="AC4" s="5"/>
      <c r="AD4" s="6" t="s">
        <v>2</v>
      </c>
      <c r="AE4" s="6"/>
      <c r="AF4" s="7">
        <f>AF2+AF3</f>
        <v>36818</v>
      </c>
      <c r="AG4" s="4"/>
      <c r="AH4" s="16"/>
      <c r="AI4" s="16"/>
      <c r="AJ4" s="16"/>
    </row>
    <row r="5" ht="14.4" customHeight="1" spans="1:36">
      <c r="A5" s="4"/>
      <c r="B5" s="5"/>
      <c r="C5" s="5"/>
      <c r="D5" s="5"/>
      <c r="E5" s="5"/>
      <c r="F5" s="6" t="s">
        <v>3</v>
      </c>
      <c r="G5" s="6"/>
      <c r="H5" s="7">
        <f>SUM(Facebook[Post Reach])</f>
        <v>414739</v>
      </c>
      <c r="I5" s="4"/>
      <c r="J5" s="5"/>
      <c r="K5" s="5"/>
      <c r="L5" s="5"/>
      <c r="M5" s="5"/>
      <c r="N5" s="6" t="s">
        <v>3</v>
      </c>
      <c r="O5" s="6"/>
      <c r="P5" s="7">
        <f>SUM(Linkedin[Post Reach])</f>
        <v>371601</v>
      </c>
      <c r="Q5" s="4"/>
      <c r="R5" s="5"/>
      <c r="S5" s="5"/>
      <c r="T5" s="5"/>
      <c r="U5" s="5"/>
      <c r="V5" s="6" t="s">
        <v>3</v>
      </c>
      <c r="W5" s="6"/>
      <c r="X5" s="7">
        <f>SUM(Instagram[Post Reach])</f>
        <v>431067</v>
      </c>
      <c r="Y5" s="4"/>
      <c r="Z5" s="5"/>
      <c r="AA5" s="5"/>
      <c r="AB5" s="5"/>
      <c r="AC5" s="5"/>
      <c r="AD5" s="6" t="s">
        <v>3</v>
      </c>
      <c r="AE5" s="6"/>
      <c r="AF5" s="7">
        <f>SUM(X[Post Reach])</f>
        <v>426091</v>
      </c>
      <c r="AG5" s="4"/>
      <c r="AH5" s="16"/>
      <c r="AI5" s="16"/>
      <c r="AJ5" s="16"/>
    </row>
    <row r="6" ht="14.4" customHeight="1" spans="1:36">
      <c r="A6" s="4"/>
      <c r="B6" s="5"/>
      <c r="C6" s="5"/>
      <c r="D6" s="5"/>
      <c r="E6" s="5"/>
      <c r="F6" s="6" t="s">
        <v>4</v>
      </c>
      <c r="G6" s="6"/>
      <c r="H6" s="7">
        <f>SUM(Facebook[Likes])</f>
        <v>23516</v>
      </c>
      <c r="I6" s="4"/>
      <c r="J6" s="5"/>
      <c r="K6" s="5"/>
      <c r="L6" s="5"/>
      <c r="M6" s="5"/>
      <c r="N6" s="6" t="s">
        <v>4</v>
      </c>
      <c r="O6" s="6"/>
      <c r="P6" s="7">
        <f>SUM(Linkedin[Likes])</f>
        <v>54101</v>
      </c>
      <c r="Q6" s="4"/>
      <c r="R6" s="5"/>
      <c r="S6" s="5"/>
      <c r="T6" s="5"/>
      <c r="U6" s="5"/>
      <c r="V6" s="6" t="s">
        <v>4</v>
      </c>
      <c r="W6" s="6"/>
      <c r="X6" s="7">
        <f>SUM(Instagram[Likes])</f>
        <v>62610</v>
      </c>
      <c r="Y6" s="4"/>
      <c r="Z6" s="5"/>
      <c r="AA6" s="5"/>
      <c r="AB6" s="5"/>
      <c r="AC6" s="5"/>
      <c r="AD6" s="6" t="s">
        <v>4</v>
      </c>
      <c r="AE6" s="6"/>
      <c r="AF6" s="7">
        <f>SUM(X[Likes])</f>
        <v>75811</v>
      </c>
      <c r="AG6" s="4"/>
      <c r="AH6" s="16"/>
      <c r="AI6" s="16"/>
      <c r="AJ6" s="16"/>
    </row>
    <row r="7" ht="14.4" customHeight="1" spans="1:36">
      <c r="A7" s="4"/>
      <c r="B7" s="5"/>
      <c r="C7" s="5"/>
      <c r="D7" s="5"/>
      <c r="E7" s="5"/>
      <c r="F7" s="6" t="s">
        <v>5</v>
      </c>
      <c r="G7" s="6"/>
      <c r="H7" s="8">
        <f>AVERAGE(Facebook[Engagement Rate])</f>
        <v>0.0222184065934066</v>
      </c>
      <c r="I7" s="4"/>
      <c r="J7" s="5"/>
      <c r="K7" s="5"/>
      <c r="L7" s="5"/>
      <c r="M7" s="5"/>
      <c r="N7" s="6" t="s">
        <v>5</v>
      </c>
      <c r="O7" s="6"/>
      <c r="P7" s="8">
        <f>AVERAGE(Linkedin[Engagement Rate])</f>
        <v>0.0212538461538462</v>
      </c>
      <c r="Q7" s="4"/>
      <c r="R7" s="5"/>
      <c r="S7" s="5"/>
      <c r="T7" s="5"/>
      <c r="U7" s="5"/>
      <c r="V7" s="6" t="s">
        <v>5</v>
      </c>
      <c r="W7" s="6"/>
      <c r="X7" s="8">
        <f>AVERAGE(Instagram[Engagement Rate])</f>
        <v>0.0236038461538461</v>
      </c>
      <c r="Y7" s="4"/>
      <c r="Z7" s="5"/>
      <c r="AA7" s="5"/>
      <c r="AB7" s="5"/>
      <c r="AC7" s="5"/>
      <c r="AD7" s="6" t="s">
        <v>5</v>
      </c>
      <c r="AE7" s="6"/>
      <c r="AF7" s="8">
        <f>AVERAGE(X[Engagement Rate])</f>
        <v>0.0268942307692308</v>
      </c>
      <c r="AG7" s="4"/>
      <c r="AH7" s="16"/>
      <c r="AI7" s="16"/>
      <c r="AJ7" s="16"/>
    </row>
    <row r="8" ht="14.4" customHeight="1" spans="1:36">
      <c r="A8" s="4"/>
      <c r="B8" s="5"/>
      <c r="C8" s="5"/>
      <c r="D8" s="5"/>
      <c r="E8" s="5"/>
      <c r="F8" s="6" t="s">
        <v>6</v>
      </c>
      <c r="G8" s="6"/>
      <c r="H8" s="8">
        <f>AVERAGE(Facebook[Response Rate])</f>
        <v>0.842884615384615</v>
      </c>
      <c r="I8" s="4"/>
      <c r="J8" s="5"/>
      <c r="K8" s="5"/>
      <c r="L8" s="5"/>
      <c r="M8" s="5"/>
      <c r="N8" s="6" t="s">
        <v>6</v>
      </c>
      <c r="O8" s="6"/>
      <c r="P8" s="8">
        <f>AVERAGE(Linkedin[Response Rate])</f>
        <v>0.850576923076923</v>
      </c>
      <c r="Q8" s="4"/>
      <c r="R8" s="5"/>
      <c r="S8" s="5"/>
      <c r="T8" s="5"/>
      <c r="U8" s="5"/>
      <c r="V8" s="6" t="s">
        <v>6</v>
      </c>
      <c r="W8" s="6"/>
      <c r="X8" s="8">
        <f>AVERAGE(Instagram[Response Rate])</f>
        <v>0.851153846153846</v>
      </c>
      <c r="Y8" s="4"/>
      <c r="Z8" s="5"/>
      <c r="AA8" s="5"/>
      <c r="AB8" s="5"/>
      <c r="AC8" s="5"/>
      <c r="AD8" s="6" t="s">
        <v>6</v>
      </c>
      <c r="AE8" s="6"/>
      <c r="AF8" s="8">
        <f>AVERAGE(X[Response Rate])</f>
        <v>0.850192307692308</v>
      </c>
      <c r="AG8" s="4"/>
      <c r="AH8" s="16"/>
      <c r="AI8" s="16"/>
      <c r="AJ8" s="16"/>
    </row>
    <row r="9" ht="14.4" customHeight="1" spans="1:36">
      <c r="A9" s="4"/>
      <c r="B9" s="5"/>
      <c r="C9" s="5"/>
      <c r="D9" s="5"/>
      <c r="E9" s="5"/>
      <c r="F9" s="6" t="s">
        <v>7</v>
      </c>
      <c r="G9" s="6"/>
      <c r="H9" s="7">
        <f>SUM(Facebook[Impressions])</f>
        <v>525047</v>
      </c>
      <c r="I9" s="4"/>
      <c r="J9" s="5"/>
      <c r="K9" s="5"/>
      <c r="L9" s="5"/>
      <c r="M9" s="5"/>
      <c r="N9" s="6" t="s">
        <v>7</v>
      </c>
      <c r="O9" s="6"/>
      <c r="P9" s="7">
        <f>SUM(Linkedin[Impressions])</f>
        <v>466294</v>
      </c>
      <c r="Q9" s="4"/>
      <c r="R9" s="5"/>
      <c r="S9" s="5"/>
      <c r="T9" s="5"/>
      <c r="U9" s="5"/>
      <c r="V9" s="6" t="s">
        <v>7</v>
      </c>
      <c r="W9" s="6"/>
      <c r="X9" s="7">
        <f>SUM(Instagram[Impressions])</f>
        <v>612149</v>
      </c>
      <c r="Y9" s="4"/>
      <c r="Z9" s="5"/>
      <c r="AA9" s="5"/>
      <c r="AB9" s="5"/>
      <c r="AC9" s="5"/>
      <c r="AD9" s="6" t="s">
        <v>7</v>
      </c>
      <c r="AE9" s="6"/>
      <c r="AF9" s="7">
        <f>SUM(X[Impressions])</f>
        <v>737589</v>
      </c>
      <c r="AG9" s="4"/>
      <c r="AH9" s="17" t="s">
        <v>8</v>
      </c>
      <c r="AI9" s="17"/>
      <c r="AJ9" s="18">
        <f>AF9+X9+P9+H9</f>
        <v>2341079</v>
      </c>
    </row>
    <row r="10" ht="40.2" customHeight="1" spans="1:36">
      <c r="A10" s="4"/>
      <c r="B10" s="5"/>
      <c r="C10" s="9" t="s">
        <v>9</v>
      </c>
      <c r="D10" s="9"/>
      <c r="E10" s="9"/>
      <c r="F10" s="9"/>
      <c r="G10" s="9"/>
      <c r="H10" s="9"/>
      <c r="I10" s="4"/>
      <c r="J10" s="5"/>
      <c r="K10" s="9" t="s">
        <v>10</v>
      </c>
      <c r="L10" s="9"/>
      <c r="M10" s="9"/>
      <c r="N10" s="9"/>
      <c r="O10" s="9"/>
      <c r="P10" s="9"/>
      <c r="Q10" s="4"/>
      <c r="R10" s="5"/>
      <c r="S10" s="9" t="s">
        <v>11</v>
      </c>
      <c r="T10" s="9"/>
      <c r="U10" s="9"/>
      <c r="V10" s="9"/>
      <c r="W10" s="9"/>
      <c r="X10" s="9"/>
      <c r="Y10" s="4"/>
      <c r="Z10" s="5"/>
      <c r="AA10" s="9" t="s">
        <v>12</v>
      </c>
      <c r="AB10" s="9"/>
      <c r="AC10" s="9"/>
      <c r="AD10" s="9"/>
      <c r="AE10" s="9"/>
      <c r="AF10" s="9"/>
      <c r="AG10" s="4"/>
      <c r="AH10" s="16"/>
      <c r="AI10" s="16"/>
      <c r="AJ10" s="16"/>
    </row>
    <row r="11" spans="1:36">
      <c r="A11" s="4"/>
      <c r="B11" s="10" t="s">
        <v>13</v>
      </c>
      <c r="C11" s="10" t="s">
        <v>7</v>
      </c>
      <c r="D11" s="10" t="s">
        <v>14</v>
      </c>
      <c r="E11" s="10" t="s">
        <v>15</v>
      </c>
      <c r="F11" s="10" t="s">
        <v>16</v>
      </c>
      <c r="G11" s="10" t="s">
        <v>3</v>
      </c>
      <c r="H11" s="10" t="s">
        <v>4</v>
      </c>
      <c r="I11" s="4"/>
      <c r="J11" s="10" t="s">
        <v>13</v>
      </c>
      <c r="K11" s="10" t="s">
        <v>7</v>
      </c>
      <c r="L11" s="10" t="s">
        <v>14</v>
      </c>
      <c r="M11" s="10" t="s">
        <v>15</v>
      </c>
      <c r="N11" s="10" t="s">
        <v>16</v>
      </c>
      <c r="O11" s="10" t="s">
        <v>3</v>
      </c>
      <c r="P11" s="10" t="s">
        <v>4</v>
      </c>
      <c r="Q11" s="4"/>
      <c r="R11" s="10" t="s">
        <v>13</v>
      </c>
      <c r="S11" s="10" t="s">
        <v>7</v>
      </c>
      <c r="T11" s="10" t="s">
        <v>14</v>
      </c>
      <c r="U11" s="10" t="s">
        <v>15</v>
      </c>
      <c r="V11" s="10" t="s">
        <v>16</v>
      </c>
      <c r="W11" s="10" t="s">
        <v>3</v>
      </c>
      <c r="X11" s="10" t="s">
        <v>4</v>
      </c>
      <c r="Y11" s="4"/>
      <c r="Z11" s="10" t="s">
        <v>13</v>
      </c>
      <c r="AA11" s="10" t="s">
        <v>7</v>
      </c>
      <c r="AB11" s="10" t="s">
        <v>14</v>
      </c>
      <c r="AC11" s="10" t="s">
        <v>15</v>
      </c>
      <c r="AD11" s="10" t="s">
        <v>16</v>
      </c>
      <c r="AE11" s="10" t="s">
        <v>3</v>
      </c>
      <c r="AF11" s="10" t="s">
        <v>4</v>
      </c>
      <c r="AG11" s="4"/>
      <c r="AH11" s="16"/>
      <c r="AI11" s="16"/>
      <c r="AJ11" s="16"/>
    </row>
    <row r="12" spans="1:36">
      <c r="A12" s="4"/>
      <c r="B12" s="11">
        <v>1</v>
      </c>
      <c r="C12" s="12">
        <v>10645</v>
      </c>
      <c r="D12" s="13">
        <v>0.0375</v>
      </c>
      <c r="E12" s="12">
        <v>18</v>
      </c>
      <c r="F12" s="14">
        <v>0.82</v>
      </c>
      <c r="G12" s="12">
        <v>8942</v>
      </c>
      <c r="H12" s="12">
        <v>596</v>
      </c>
      <c r="I12" s="4"/>
      <c r="J12" s="11">
        <v>1</v>
      </c>
      <c r="K12" s="12">
        <v>10200</v>
      </c>
      <c r="L12" s="13">
        <v>0.0349</v>
      </c>
      <c r="M12" s="12">
        <v>17</v>
      </c>
      <c r="N12" s="14">
        <v>0.82</v>
      </c>
      <c r="O12" s="12">
        <v>8584</v>
      </c>
      <c r="P12" s="12">
        <v>944</v>
      </c>
      <c r="Q12" s="4"/>
      <c r="R12" s="11">
        <v>1</v>
      </c>
      <c r="S12" s="12">
        <v>12138</v>
      </c>
      <c r="T12" s="13">
        <v>0.0391</v>
      </c>
      <c r="U12" s="12">
        <v>23</v>
      </c>
      <c r="V12" s="14">
        <v>0.82</v>
      </c>
      <c r="W12" s="12">
        <v>10387</v>
      </c>
      <c r="X12" s="12">
        <v>1150</v>
      </c>
      <c r="Y12" s="4"/>
      <c r="Z12" s="11">
        <v>1</v>
      </c>
      <c r="AA12" s="12">
        <v>14808</v>
      </c>
      <c r="AB12" s="13">
        <v>0.04</v>
      </c>
      <c r="AC12" s="12">
        <v>27</v>
      </c>
      <c r="AD12" s="14">
        <v>0.82</v>
      </c>
      <c r="AE12" s="12">
        <v>9660</v>
      </c>
      <c r="AF12" s="12">
        <v>1449</v>
      </c>
      <c r="AG12" s="4"/>
      <c r="AH12" s="16"/>
      <c r="AI12" s="16"/>
      <c r="AJ12" s="16"/>
    </row>
    <row r="13" spans="1:36">
      <c r="A13" s="4"/>
      <c r="B13" s="11">
        <v>2</v>
      </c>
      <c r="C13" s="12">
        <v>10667</v>
      </c>
      <c r="D13" s="13">
        <v>0.0225</v>
      </c>
      <c r="E13" s="12">
        <v>20</v>
      </c>
      <c r="F13" s="14">
        <v>0.79</v>
      </c>
      <c r="G13" s="12">
        <v>8854</v>
      </c>
      <c r="H13" s="12">
        <v>422</v>
      </c>
      <c r="I13" s="4"/>
      <c r="J13" s="11">
        <v>2</v>
      </c>
      <c r="K13" s="12">
        <v>9174</v>
      </c>
      <c r="L13" s="13">
        <v>0.0225</v>
      </c>
      <c r="M13" s="12">
        <v>19</v>
      </c>
      <c r="N13" s="14">
        <v>0.79</v>
      </c>
      <c r="O13" s="12">
        <v>8234</v>
      </c>
      <c r="P13" s="12">
        <v>1564</v>
      </c>
      <c r="Q13" s="4"/>
      <c r="R13" s="11">
        <v>2</v>
      </c>
      <c r="S13" s="12">
        <v>10642</v>
      </c>
      <c r="T13" s="13">
        <v>0.0252</v>
      </c>
      <c r="U13" s="12">
        <v>30</v>
      </c>
      <c r="V13" s="14">
        <v>0.91</v>
      </c>
      <c r="W13" s="12">
        <v>9551</v>
      </c>
      <c r="X13" s="12">
        <v>1439</v>
      </c>
      <c r="Y13" s="4"/>
      <c r="Z13" s="11">
        <v>2</v>
      </c>
      <c r="AA13" s="12">
        <v>12451</v>
      </c>
      <c r="AB13" s="13">
        <v>0.0252</v>
      </c>
      <c r="AC13" s="12">
        <v>33</v>
      </c>
      <c r="AD13" s="14">
        <v>0.79</v>
      </c>
      <c r="AE13" s="12">
        <v>9933</v>
      </c>
      <c r="AF13" s="12">
        <v>1482</v>
      </c>
      <c r="AG13" s="4"/>
      <c r="AH13" s="16"/>
      <c r="AI13" s="16"/>
      <c r="AJ13" s="16"/>
    </row>
    <row r="14" spans="1:36">
      <c r="A14" s="4"/>
      <c r="B14" s="11">
        <v>3</v>
      </c>
      <c r="C14" s="12">
        <v>8972</v>
      </c>
      <c r="D14" s="13">
        <v>0.01</v>
      </c>
      <c r="E14" s="12">
        <v>12</v>
      </c>
      <c r="F14" s="14">
        <v>0.8</v>
      </c>
      <c r="G14" s="12">
        <v>7178</v>
      </c>
      <c r="H14" s="12">
        <v>342</v>
      </c>
      <c r="I14" s="4"/>
      <c r="J14" s="11">
        <v>3</v>
      </c>
      <c r="K14" s="12">
        <v>8165</v>
      </c>
      <c r="L14" s="13">
        <v>0.0099</v>
      </c>
      <c r="M14" s="12">
        <v>11</v>
      </c>
      <c r="N14" s="14">
        <v>0.8</v>
      </c>
      <c r="O14" s="12">
        <v>6532</v>
      </c>
      <c r="P14" s="12">
        <v>1110</v>
      </c>
      <c r="Q14" s="4"/>
      <c r="R14" s="11">
        <v>3</v>
      </c>
      <c r="S14" s="12">
        <v>12250</v>
      </c>
      <c r="T14" s="13">
        <v>0.011</v>
      </c>
      <c r="U14" s="12">
        <v>15</v>
      </c>
      <c r="V14" s="14">
        <v>0.8</v>
      </c>
      <c r="W14" s="12">
        <v>7838</v>
      </c>
      <c r="X14" s="12">
        <v>1232</v>
      </c>
      <c r="Y14" s="4"/>
      <c r="Z14" s="11">
        <v>3</v>
      </c>
      <c r="AA14" s="12">
        <v>14945</v>
      </c>
      <c r="AB14" s="13">
        <v>0.028</v>
      </c>
      <c r="AC14" s="12">
        <v>18</v>
      </c>
      <c r="AD14" s="14">
        <v>0.8</v>
      </c>
      <c r="AE14" s="12">
        <v>8073</v>
      </c>
      <c r="AF14" s="12">
        <v>1725</v>
      </c>
      <c r="AG14" s="4"/>
      <c r="AH14" s="16"/>
      <c r="AI14" s="16"/>
      <c r="AJ14" s="16"/>
    </row>
    <row r="15" spans="1:36">
      <c r="A15" s="4"/>
      <c r="B15" s="11">
        <v>4</v>
      </c>
      <c r="C15" s="12">
        <v>9958</v>
      </c>
      <c r="D15" s="13">
        <v>0.03</v>
      </c>
      <c r="E15" s="12">
        <v>12</v>
      </c>
      <c r="F15" s="14">
        <v>0.83</v>
      </c>
      <c r="G15" s="12">
        <v>7966</v>
      </c>
      <c r="H15" s="12">
        <v>469</v>
      </c>
      <c r="I15" s="4"/>
      <c r="J15" s="11">
        <v>4</v>
      </c>
      <c r="K15" s="12">
        <v>9520</v>
      </c>
      <c r="L15" s="13">
        <v>0.0312</v>
      </c>
      <c r="M15" s="12">
        <v>11</v>
      </c>
      <c r="N15" s="14">
        <v>0.83</v>
      </c>
      <c r="O15" s="12">
        <v>7090</v>
      </c>
      <c r="P15" s="12">
        <v>1064</v>
      </c>
      <c r="Q15" s="4"/>
      <c r="R15" s="11">
        <v>4</v>
      </c>
      <c r="S15" s="12">
        <v>12090</v>
      </c>
      <c r="T15" s="13">
        <v>0.0346</v>
      </c>
      <c r="U15" s="12">
        <v>14</v>
      </c>
      <c r="V15" s="14">
        <v>0.83</v>
      </c>
      <c r="W15" s="12">
        <v>8224</v>
      </c>
      <c r="X15" s="12">
        <v>1032</v>
      </c>
      <c r="Y15" s="4"/>
      <c r="Z15" s="11">
        <v>4</v>
      </c>
      <c r="AA15" s="12">
        <v>12695</v>
      </c>
      <c r="AB15" s="13">
        <v>0.0346</v>
      </c>
      <c r="AC15" s="12">
        <v>14</v>
      </c>
      <c r="AD15" s="14">
        <v>0.83</v>
      </c>
      <c r="AE15" s="12">
        <v>8471</v>
      </c>
      <c r="AF15" s="12">
        <v>1362</v>
      </c>
      <c r="AG15" s="4"/>
      <c r="AH15" s="16"/>
      <c r="AI15" s="16"/>
      <c r="AJ15" s="16"/>
    </row>
    <row r="16" spans="1:36">
      <c r="A16" s="4"/>
      <c r="B16" s="11">
        <v>5</v>
      </c>
      <c r="C16" s="12">
        <v>9636</v>
      </c>
      <c r="D16" s="13">
        <v>0.0228571428571429</v>
      </c>
      <c r="E16" s="12">
        <v>10</v>
      </c>
      <c r="F16" s="14">
        <v>0.88</v>
      </c>
      <c r="G16" s="12">
        <v>7805</v>
      </c>
      <c r="H16" s="12">
        <v>520</v>
      </c>
      <c r="I16" s="4"/>
      <c r="J16" s="11">
        <v>5</v>
      </c>
      <c r="K16" s="12">
        <v>8672</v>
      </c>
      <c r="L16" s="13">
        <v>0.0217</v>
      </c>
      <c r="M16" s="12">
        <v>10</v>
      </c>
      <c r="N16" s="14">
        <v>0.88</v>
      </c>
      <c r="O16" s="12">
        <v>7337</v>
      </c>
      <c r="P16" s="12">
        <v>1101</v>
      </c>
      <c r="Q16" s="4"/>
      <c r="R16" s="11">
        <v>5</v>
      </c>
      <c r="S16" s="12">
        <v>10840</v>
      </c>
      <c r="T16" s="13">
        <v>0.0241</v>
      </c>
      <c r="U16" s="12">
        <v>12</v>
      </c>
      <c r="V16" s="14">
        <v>0.88</v>
      </c>
      <c r="W16" s="12">
        <v>8951</v>
      </c>
      <c r="X16" s="12">
        <v>1387</v>
      </c>
      <c r="Y16" s="4"/>
      <c r="Z16" s="11">
        <v>5</v>
      </c>
      <c r="AA16" s="12">
        <v>12032</v>
      </c>
      <c r="AB16" s="13">
        <v>0.0241</v>
      </c>
      <c r="AC16" s="12">
        <v>14</v>
      </c>
      <c r="AD16" s="14">
        <v>0.88</v>
      </c>
      <c r="AE16" s="12">
        <v>8593</v>
      </c>
      <c r="AF16" s="12">
        <v>1748</v>
      </c>
      <c r="AG16" s="4"/>
      <c r="AH16" s="16"/>
      <c r="AI16" s="16"/>
      <c r="AJ16" s="16"/>
    </row>
    <row r="17" spans="1:36">
      <c r="A17" s="4"/>
      <c r="B17" s="11">
        <v>6</v>
      </c>
      <c r="C17" s="12">
        <v>10054</v>
      </c>
      <c r="D17" s="13">
        <v>0.0225</v>
      </c>
      <c r="E17" s="12">
        <v>23</v>
      </c>
      <c r="F17" s="14">
        <v>0.78</v>
      </c>
      <c r="G17" s="12">
        <v>8043</v>
      </c>
      <c r="H17" s="12">
        <v>447</v>
      </c>
      <c r="I17" s="4"/>
      <c r="J17" s="11">
        <v>6</v>
      </c>
      <c r="K17" s="12">
        <v>9149</v>
      </c>
      <c r="L17" s="13">
        <v>0.02</v>
      </c>
      <c r="M17" s="12">
        <v>21</v>
      </c>
      <c r="N17" s="14">
        <v>0.78</v>
      </c>
      <c r="O17" s="12">
        <v>7078</v>
      </c>
      <c r="P17" s="12">
        <v>849</v>
      </c>
      <c r="Q17" s="4"/>
      <c r="R17" s="11">
        <v>6</v>
      </c>
      <c r="S17" s="12">
        <v>11802</v>
      </c>
      <c r="T17" s="13">
        <v>0.022</v>
      </c>
      <c r="U17" s="12">
        <v>34</v>
      </c>
      <c r="V17" s="14">
        <v>0.78</v>
      </c>
      <c r="W17" s="12">
        <v>7998</v>
      </c>
      <c r="X17" s="12">
        <v>1044</v>
      </c>
      <c r="Y17" s="4"/>
      <c r="Z17" s="11">
        <v>6</v>
      </c>
      <c r="AA17" s="12">
        <v>14871</v>
      </c>
      <c r="AB17" s="13">
        <v>0.022</v>
      </c>
      <c r="AC17" s="12">
        <v>35</v>
      </c>
      <c r="AD17" s="14">
        <v>0.78</v>
      </c>
      <c r="AE17" s="12">
        <v>8078</v>
      </c>
      <c r="AF17" s="12">
        <v>1378</v>
      </c>
      <c r="AG17" s="4"/>
      <c r="AH17" s="16"/>
      <c r="AI17" s="16"/>
      <c r="AJ17" s="16"/>
    </row>
    <row r="18" spans="1:36">
      <c r="A18" s="4"/>
      <c r="B18" s="11">
        <v>7</v>
      </c>
      <c r="C18" s="12">
        <v>9386</v>
      </c>
      <c r="D18" s="13">
        <v>0.0225</v>
      </c>
      <c r="E18" s="12">
        <v>11</v>
      </c>
      <c r="F18" s="14">
        <v>0.78</v>
      </c>
      <c r="G18" s="12">
        <v>7697</v>
      </c>
      <c r="H18" s="12">
        <v>385</v>
      </c>
      <c r="I18" s="4"/>
      <c r="J18" s="11">
        <v>7</v>
      </c>
      <c r="K18" s="12">
        <v>8000</v>
      </c>
      <c r="L18" s="13">
        <v>0.0218</v>
      </c>
      <c r="M18" s="12">
        <v>12</v>
      </c>
      <c r="N18" s="14">
        <v>0.78</v>
      </c>
      <c r="O18" s="12">
        <v>7620</v>
      </c>
      <c r="P18" s="12">
        <v>914</v>
      </c>
      <c r="Q18" s="4"/>
      <c r="R18" s="11">
        <v>7</v>
      </c>
      <c r="S18" s="12">
        <v>9120</v>
      </c>
      <c r="T18" s="13">
        <v>0.0244</v>
      </c>
      <c r="U18" s="12">
        <v>18</v>
      </c>
      <c r="V18" s="14">
        <v>0.82</v>
      </c>
      <c r="W18" s="12">
        <v>8077</v>
      </c>
      <c r="X18" s="12">
        <v>1197</v>
      </c>
      <c r="Y18" s="4"/>
      <c r="Z18" s="11">
        <v>7</v>
      </c>
      <c r="AA18" s="12">
        <v>11400</v>
      </c>
      <c r="AB18" s="13">
        <v>0.0244</v>
      </c>
      <c r="AC18" s="12">
        <v>21</v>
      </c>
      <c r="AD18" s="14">
        <v>0.82</v>
      </c>
      <c r="AE18" s="12">
        <v>7350</v>
      </c>
      <c r="AF18" s="12">
        <v>1424</v>
      </c>
      <c r="AG18" s="4"/>
      <c r="AH18" s="16"/>
      <c r="AI18" s="16"/>
      <c r="AJ18" s="16"/>
    </row>
    <row r="19" spans="1:36">
      <c r="A19" s="4"/>
      <c r="B19" s="11">
        <v>8</v>
      </c>
      <c r="C19" s="12">
        <v>10231</v>
      </c>
      <c r="D19" s="13">
        <v>0.0171428571428571</v>
      </c>
      <c r="E19" s="12">
        <v>11</v>
      </c>
      <c r="F19" s="14">
        <v>0.79</v>
      </c>
      <c r="G19" s="12">
        <v>8696</v>
      </c>
      <c r="H19" s="12">
        <v>458</v>
      </c>
      <c r="I19" s="4"/>
      <c r="J19" s="11">
        <v>8</v>
      </c>
      <c r="K19" s="12">
        <v>8185</v>
      </c>
      <c r="L19" s="13">
        <v>0.0182</v>
      </c>
      <c r="M19" s="12">
        <v>10</v>
      </c>
      <c r="N19" s="14">
        <v>0.79</v>
      </c>
      <c r="O19" s="12">
        <v>7739</v>
      </c>
      <c r="P19" s="12">
        <v>851</v>
      </c>
      <c r="Q19" s="4"/>
      <c r="R19" s="11">
        <v>8</v>
      </c>
      <c r="S19" s="12">
        <v>14520</v>
      </c>
      <c r="T19" s="13">
        <v>0.0202</v>
      </c>
      <c r="U19" s="12">
        <v>15</v>
      </c>
      <c r="V19" s="14">
        <v>0.79</v>
      </c>
      <c r="W19" s="12">
        <v>8126</v>
      </c>
      <c r="X19" s="12">
        <v>800</v>
      </c>
      <c r="Y19" s="4"/>
      <c r="Z19" s="11">
        <v>8</v>
      </c>
      <c r="AA19" s="12">
        <v>17714</v>
      </c>
      <c r="AB19" s="13">
        <v>0.0202</v>
      </c>
      <c r="AC19" s="12">
        <v>16</v>
      </c>
      <c r="AD19" s="14">
        <v>0.79</v>
      </c>
      <c r="AE19" s="12">
        <v>8695</v>
      </c>
      <c r="AF19" s="12">
        <v>832</v>
      </c>
      <c r="AG19" s="4"/>
      <c r="AH19" s="16"/>
      <c r="AI19" s="16"/>
      <c r="AJ19" s="16"/>
    </row>
    <row r="20" spans="1:36">
      <c r="A20" s="4"/>
      <c r="B20" s="11">
        <v>9</v>
      </c>
      <c r="C20" s="12">
        <v>9921</v>
      </c>
      <c r="D20" s="13">
        <v>0.0257142857142857</v>
      </c>
      <c r="E20" s="12">
        <v>18</v>
      </c>
      <c r="F20" s="14">
        <v>0.78</v>
      </c>
      <c r="G20" s="12">
        <v>8433</v>
      </c>
      <c r="H20" s="12">
        <v>562</v>
      </c>
      <c r="I20" s="4"/>
      <c r="J20" s="11">
        <v>9</v>
      </c>
      <c r="K20" s="12">
        <v>8532</v>
      </c>
      <c r="L20" s="13">
        <v>0.0257</v>
      </c>
      <c r="M20" s="12">
        <v>17</v>
      </c>
      <c r="N20" s="14">
        <v>0.78</v>
      </c>
      <c r="O20" s="12">
        <v>7927</v>
      </c>
      <c r="P20" s="12">
        <v>1110</v>
      </c>
      <c r="Q20" s="4"/>
      <c r="R20" s="11">
        <v>9</v>
      </c>
      <c r="S20" s="12">
        <v>10324</v>
      </c>
      <c r="T20" s="13">
        <v>0.0283</v>
      </c>
      <c r="U20" s="12">
        <v>27</v>
      </c>
      <c r="V20" s="14">
        <v>0.92</v>
      </c>
      <c r="W20" s="12">
        <v>8878</v>
      </c>
      <c r="X20" s="12">
        <v>1421</v>
      </c>
      <c r="Y20" s="4"/>
      <c r="Z20" s="11">
        <v>9</v>
      </c>
      <c r="AA20" s="12">
        <v>12389</v>
      </c>
      <c r="AB20" s="13">
        <v>0.0283</v>
      </c>
      <c r="AC20" s="12">
        <v>28</v>
      </c>
      <c r="AD20" s="14">
        <v>0.78</v>
      </c>
      <c r="AE20" s="12">
        <v>8345</v>
      </c>
      <c r="AF20" s="12">
        <v>1705</v>
      </c>
      <c r="AG20" s="4"/>
      <c r="AH20" s="16"/>
      <c r="AI20" s="16"/>
      <c r="AJ20" s="16"/>
    </row>
    <row r="21" spans="1:36">
      <c r="A21" s="4"/>
      <c r="B21" s="11">
        <v>10</v>
      </c>
      <c r="C21" s="12">
        <v>9000</v>
      </c>
      <c r="D21" s="13">
        <v>0.0228571428571429</v>
      </c>
      <c r="E21" s="12">
        <v>15</v>
      </c>
      <c r="F21" s="14">
        <v>0.79</v>
      </c>
      <c r="G21" s="12">
        <v>7380</v>
      </c>
      <c r="H21" s="12">
        <v>388</v>
      </c>
      <c r="I21" s="4"/>
      <c r="J21" s="11">
        <v>10</v>
      </c>
      <c r="K21" s="12">
        <v>8190</v>
      </c>
      <c r="L21" s="13">
        <v>0.0208</v>
      </c>
      <c r="M21" s="12">
        <v>14</v>
      </c>
      <c r="N21" s="14">
        <v>0.85</v>
      </c>
      <c r="O21" s="12">
        <v>6790</v>
      </c>
      <c r="P21" s="12">
        <v>815</v>
      </c>
      <c r="Q21" s="4"/>
      <c r="R21" s="11">
        <v>10</v>
      </c>
      <c r="S21" s="12">
        <v>13580</v>
      </c>
      <c r="T21" s="13">
        <v>0.0233</v>
      </c>
      <c r="U21" s="12">
        <v>18</v>
      </c>
      <c r="V21" s="14">
        <v>0.79</v>
      </c>
      <c r="W21" s="12">
        <v>7537</v>
      </c>
      <c r="X21" s="12">
        <v>1000</v>
      </c>
      <c r="Y21" s="4"/>
      <c r="Z21" s="11">
        <v>10</v>
      </c>
      <c r="AA21" s="12">
        <v>17247</v>
      </c>
      <c r="AB21" s="13">
        <v>0.0233</v>
      </c>
      <c r="AC21" s="12">
        <v>19</v>
      </c>
      <c r="AD21" s="14">
        <v>0.79</v>
      </c>
      <c r="AE21" s="12">
        <v>7688</v>
      </c>
      <c r="AF21" s="12">
        <v>1030</v>
      </c>
      <c r="AG21" s="4"/>
      <c r="AH21" s="16"/>
      <c r="AI21" s="16"/>
      <c r="AJ21" s="16"/>
    </row>
    <row r="22" spans="1:36">
      <c r="A22" s="4"/>
      <c r="B22" s="11">
        <v>11</v>
      </c>
      <c r="C22" s="12">
        <v>9413</v>
      </c>
      <c r="D22" s="13">
        <v>0.0075</v>
      </c>
      <c r="E22" s="12">
        <v>24</v>
      </c>
      <c r="F22" s="14">
        <v>0.82</v>
      </c>
      <c r="G22" s="12">
        <v>7625</v>
      </c>
      <c r="H22" s="12">
        <v>449</v>
      </c>
      <c r="I22" s="4"/>
      <c r="J22" s="11">
        <v>11</v>
      </c>
      <c r="K22" s="12">
        <v>7813</v>
      </c>
      <c r="L22" s="13">
        <v>0.0074</v>
      </c>
      <c r="M22" s="12">
        <v>23</v>
      </c>
      <c r="N22" s="14">
        <v>0.82</v>
      </c>
      <c r="O22" s="12">
        <v>7320</v>
      </c>
      <c r="P22" s="12">
        <v>1098</v>
      </c>
      <c r="Q22" s="4"/>
      <c r="R22" s="11">
        <v>11</v>
      </c>
      <c r="S22" s="12">
        <v>9923</v>
      </c>
      <c r="T22" s="13">
        <v>0.0081</v>
      </c>
      <c r="U22" s="12">
        <v>35</v>
      </c>
      <c r="V22" s="14">
        <v>0.82</v>
      </c>
      <c r="W22" s="12">
        <v>7832</v>
      </c>
      <c r="X22" s="12">
        <v>1318</v>
      </c>
      <c r="Y22" s="4"/>
      <c r="Z22" s="11">
        <v>11</v>
      </c>
      <c r="AA22" s="12">
        <v>10419</v>
      </c>
      <c r="AB22" s="13">
        <v>0.021</v>
      </c>
      <c r="AC22" s="12">
        <v>35</v>
      </c>
      <c r="AD22" s="14">
        <v>0.82</v>
      </c>
      <c r="AE22" s="12">
        <v>8459</v>
      </c>
      <c r="AF22" s="12">
        <v>1582</v>
      </c>
      <c r="AG22" s="4"/>
      <c r="AH22" s="16"/>
      <c r="AI22" s="16"/>
      <c r="AJ22" s="16"/>
    </row>
    <row r="23" spans="1:36">
      <c r="A23" s="4"/>
      <c r="B23" s="11">
        <v>12</v>
      </c>
      <c r="C23" s="12">
        <v>10737</v>
      </c>
      <c r="D23" s="13">
        <v>0.0214285714285714</v>
      </c>
      <c r="E23" s="12">
        <v>20</v>
      </c>
      <c r="F23" s="14">
        <v>0.8</v>
      </c>
      <c r="G23" s="12">
        <v>8697</v>
      </c>
      <c r="H23" s="12">
        <v>580</v>
      </c>
      <c r="I23" s="4"/>
      <c r="J23" s="11">
        <v>12</v>
      </c>
      <c r="K23" s="12">
        <v>9341</v>
      </c>
      <c r="L23" s="13">
        <v>0.0199</v>
      </c>
      <c r="M23" s="12">
        <v>21</v>
      </c>
      <c r="N23" s="14">
        <v>0.8</v>
      </c>
      <c r="O23" s="12">
        <v>8175</v>
      </c>
      <c r="P23" s="12">
        <v>981</v>
      </c>
      <c r="Q23" s="4"/>
      <c r="R23" s="11">
        <v>12</v>
      </c>
      <c r="S23" s="12">
        <v>10742</v>
      </c>
      <c r="T23" s="13">
        <v>0.0221</v>
      </c>
      <c r="U23" s="12">
        <v>33</v>
      </c>
      <c r="V23" s="14">
        <v>0.8</v>
      </c>
      <c r="W23" s="12">
        <v>9974</v>
      </c>
      <c r="X23" s="12">
        <v>1177</v>
      </c>
      <c r="Y23" s="4"/>
      <c r="Z23" s="11">
        <v>12</v>
      </c>
      <c r="AA23" s="12">
        <v>12246</v>
      </c>
      <c r="AB23" s="13">
        <v>0.0221</v>
      </c>
      <c r="AC23" s="12">
        <v>36</v>
      </c>
      <c r="AD23" s="14">
        <v>0.8</v>
      </c>
      <c r="AE23" s="12">
        <v>9974</v>
      </c>
      <c r="AF23" s="12">
        <v>1542</v>
      </c>
      <c r="AG23" s="4"/>
      <c r="AH23" s="16"/>
      <c r="AI23" s="19"/>
      <c r="AJ23" s="19"/>
    </row>
    <row r="24" spans="1:36">
      <c r="A24" s="4"/>
      <c r="B24" s="11">
        <v>13</v>
      </c>
      <c r="C24" s="12">
        <v>10889</v>
      </c>
      <c r="D24" s="13">
        <v>0.0257142857142857</v>
      </c>
      <c r="E24" s="12">
        <v>16</v>
      </c>
      <c r="F24" s="14">
        <v>0.85</v>
      </c>
      <c r="G24" s="12">
        <v>9038</v>
      </c>
      <c r="H24" s="12">
        <v>452</v>
      </c>
      <c r="I24" s="4"/>
      <c r="J24" s="11">
        <v>13</v>
      </c>
      <c r="K24" s="12">
        <v>8711</v>
      </c>
      <c r="L24" s="13">
        <v>0.0252</v>
      </c>
      <c r="M24" s="12">
        <v>15</v>
      </c>
      <c r="N24" s="14">
        <v>0.85</v>
      </c>
      <c r="O24" s="12">
        <v>9219</v>
      </c>
      <c r="P24" s="12">
        <v>1659</v>
      </c>
      <c r="Q24" s="4"/>
      <c r="R24" s="11">
        <v>13</v>
      </c>
      <c r="S24" s="12">
        <v>11150</v>
      </c>
      <c r="T24" s="13">
        <v>0.0282</v>
      </c>
      <c r="U24" s="12">
        <v>24</v>
      </c>
      <c r="V24" s="14">
        <v>0.85</v>
      </c>
      <c r="W24" s="12">
        <v>11155</v>
      </c>
      <c r="X24" s="12">
        <v>1576</v>
      </c>
      <c r="Y24" s="4"/>
      <c r="Z24" s="11">
        <v>13</v>
      </c>
      <c r="AA24" s="12">
        <v>13380</v>
      </c>
      <c r="AB24" s="13">
        <v>0.0282</v>
      </c>
      <c r="AC24" s="12">
        <v>25</v>
      </c>
      <c r="AD24" s="14">
        <v>0.85</v>
      </c>
      <c r="AE24" s="12">
        <v>10597</v>
      </c>
      <c r="AF24" s="12">
        <v>1608</v>
      </c>
      <c r="AG24" s="4"/>
      <c r="AH24" s="16"/>
      <c r="AI24" s="19"/>
      <c r="AJ24" s="19"/>
    </row>
    <row r="25" spans="1:36">
      <c r="A25" s="4"/>
      <c r="B25" s="11">
        <v>14</v>
      </c>
      <c r="C25" s="12">
        <v>10845</v>
      </c>
      <c r="D25" s="13">
        <v>0.0342857142857143</v>
      </c>
      <c r="E25" s="12">
        <v>23</v>
      </c>
      <c r="F25" s="14">
        <v>0.86</v>
      </c>
      <c r="G25" s="12">
        <v>8893</v>
      </c>
      <c r="H25" s="12">
        <v>445</v>
      </c>
      <c r="I25" s="4"/>
      <c r="J25" s="11">
        <v>14</v>
      </c>
      <c r="K25" s="12">
        <v>9544</v>
      </c>
      <c r="L25" s="13">
        <v>0.0305</v>
      </c>
      <c r="M25" s="12">
        <v>22</v>
      </c>
      <c r="N25" s="14">
        <v>0.91</v>
      </c>
      <c r="O25" s="12">
        <v>7025</v>
      </c>
      <c r="P25" s="12">
        <v>984</v>
      </c>
      <c r="Q25" s="4"/>
      <c r="R25" s="11">
        <v>14</v>
      </c>
      <c r="S25" s="12">
        <v>11453</v>
      </c>
      <c r="T25" s="13">
        <v>0.0339</v>
      </c>
      <c r="U25" s="12">
        <v>26</v>
      </c>
      <c r="V25" s="14">
        <v>0.88</v>
      </c>
      <c r="W25" s="12">
        <v>7306</v>
      </c>
      <c r="X25" s="12">
        <v>1191</v>
      </c>
      <c r="Y25" s="4"/>
      <c r="Z25" s="11">
        <v>14</v>
      </c>
      <c r="AA25" s="12">
        <v>14774</v>
      </c>
      <c r="AB25" s="13">
        <v>0.0339</v>
      </c>
      <c r="AC25" s="12">
        <v>31</v>
      </c>
      <c r="AD25" s="14">
        <v>0.88</v>
      </c>
      <c r="AE25" s="12">
        <v>6722</v>
      </c>
      <c r="AF25" s="12">
        <v>1167</v>
      </c>
      <c r="AG25" s="4"/>
      <c r="AH25" s="16"/>
      <c r="AI25" s="19"/>
      <c r="AJ25" s="19"/>
    </row>
    <row r="26" spans="1:36">
      <c r="A26" s="4"/>
      <c r="B26" s="11">
        <v>15</v>
      </c>
      <c r="C26" s="12">
        <v>8995</v>
      </c>
      <c r="D26" s="13">
        <v>0.0171428571428571</v>
      </c>
      <c r="E26" s="12">
        <v>10</v>
      </c>
      <c r="F26" s="14">
        <v>0.87</v>
      </c>
      <c r="G26" s="12">
        <v>7196</v>
      </c>
      <c r="H26" s="12">
        <v>379</v>
      </c>
      <c r="I26" s="4"/>
      <c r="J26" s="11">
        <v>15</v>
      </c>
      <c r="K26" s="12">
        <v>7466</v>
      </c>
      <c r="L26" s="13">
        <v>0.0163</v>
      </c>
      <c r="M26" s="12">
        <v>11</v>
      </c>
      <c r="N26" s="14">
        <v>0.87</v>
      </c>
      <c r="O26" s="12">
        <v>5613</v>
      </c>
      <c r="P26" s="12">
        <v>1010</v>
      </c>
      <c r="Q26" s="4"/>
      <c r="R26" s="11">
        <v>15</v>
      </c>
      <c r="S26" s="12">
        <v>8437</v>
      </c>
      <c r="T26" s="13">
        <v>0.0179</v>
      </c>
      <c r="U26" s="12">
        <v>17</v>
      </c>
      <c r="V26" s="14">
        <v>0.87</v>
      </c>
      <c r="W26" s="12">
        <v>6455</v>
      </c>
      <c r="X26" s="12">
        <v>1212</v>
      </c>
      <c r="Y26" s="4"/>
      <c r="Z26" s="11">
        <v>15</v>
      </c>
      <c r="AA26" s="12">
        <v>10520</v>
      </c>
      <c r="AB26" s="13">
        <v>0.036</v>
      </c>
      <c r="AC26" s="12">
        <v>18</v>
      </c>
      <c r="AD26" s="14">
        <v>0.87</v>
      </c>
      <c r="AE26" s="12">
        <v>6455</v>
      </c>
      <c r="AF26" s="12">
        <v>1418</v>
      </c>
      <c r="AG26" s="4"/>
      <c r="AH26" s="16"/>
      <c r="AI26" s="16"/>
      <c r="AJ26" s="16"/>
    </row>
    <row r="27" spans="1:36">
      <c r="A27" s="4"/>
      <c r="B27" s="11">
        <v>16</v>
      </c>
      <c r="C27" s="12">
        <v>8781</v>
      </c>
      <c r="D27" s="13">
        <v>0.0257142857142857</v>
      </c>
      <c r="E27" s="12">
        <v>24</v>
      </c>
      <c r="F27" s="14">
        <v>0.78</v>
      </c>
      <c r="G27" s="12">
        <v>7113</v>
      </c>
      <c r="H27" s="12">
        <v>374</v>
      </c>
      <c r="I27" s="4"/>
      <c r="J27" s="11">
        <v>16</v>
      </c>
      <c r="K27" s="12">
        <v>7464</v>
      </c>
      <c r="L27" s="13">
        <v>0.0229</v>
      </c>
      <c r="M27" s="12">
        <v>25</v>
      </c>
      <c r="N27" s="14">
        <v>0.81</v>
      </c>
      <c r="O27" s="12">
        <v>6971</v>
      </c>
      <c r="P27" s="12">
        <v>837</v>
      </c>
      <c r="Q27" s="4"/>
      <c r="R27" s="11">
        <v>16</v>
      </c>
      <c r="S27" s="12">
        <v>10226</v>
      </c>
      <c r="T27" s="13">
        <v>0.0252</v>
      </c>
      <c r="U27" s="12">
        <v>37</v>
      </c>
      <c r="V27" s="14">
        <v>0.78</v>
      </c>
      <c r="W27" s="12">
        <v>7529</v>
      </c>
      <c r="X27" s="12">
        <v>1096</v>
      </c>
      <c r="Y27" s="4"/>
      <c r="Z27" s="11">
        <v>16</v>
      </c>
      <c r="AA27" s="12">
        <v>13498</v>
      </c>
      <c r="AB27" s="13">
        <v>0.0252</v>
      </c>
      <c r="AC27" s="12">
        <v>37</v>
      </c>
      <c r="AD27" s="14">
        <v>0.78</v>
      </c>
      <c r="AE27" s="12">
        <v>6776</v>
      </c>
      <c r="AF27" s="12">
        <v>1260</v>
      </c>
      <c r="AG27" s="4"/>
      <c r="AH27" s="16"/>
      <c r="AI27" s="16"/>
      <c r="AJ27" s="16"/>
    </row>
    <row r="28" spans="1:36">
      <c r="A28" s="4"/>
      <c r="B28" s="11">
        <v>17</v>
      </c>
      <c r="C28" s="12">
        <v>10117</v>
      </c>
      <c r="D28" s="13">
        <v>0.0171428571428571</v>
      </c>
      <c r="E28" s="12">
        <v>25</v>
      </c>
      <c r="F28" s="14">
        <v>0.86</v>
      </c>
      <c r="G28" s="12">
        <v>8296</v>
      </c>
      <c r="H28" s="12">
        <v>461</v>
      </c>
      <c r="I28" s="4"/>
      <c r="J28" s="11">
        <v>17</v>
      </c>
      <c r="K28" s="12">
        <v>9308</v>
      </c>
      <c r="L28" s="13">
        <v>0.0159</v>
      </c>
      <c r="M28" s="12">
        <v>26</v>
      </c>
      <c r="N28" s="14">
        <v>0.86</v>
      </c>
      <c r="O28" s="12">
        <v>6803</v>
      </c>
      <c r="P28" s="12">
        <v>1225</v>
      </c>
      <c r="Q28" s="4"/>
      <c r="R28" s="11">
        <v>17</v>
      </c>
      <c r="S28" s="12">
        <v>10704</v>
      </c>
      <c r="T28" s="13">
        <v>0.0176</v>
      </c>
      <c r="U28" s="12">
        <v>36</v>
      </c>
      <c r="V28" s="14">
        <v>0.86</v>
      </c>
      <c r="W28" s="12">
        <v>8028</v>
      </c>
      <c r="X28" s="12">
        <v>1335</v>
      </c>
      <c r="Y28" s="4"/>
      <c r="Z28" s="11">
        <v>17</v>
      </c>
      <c r="AA28" s="12">
        <v>13808</v>
      </c>
      <c r="AB28" s="13">
        <v>0.0176</v>
      </c>
      <c r="AC28" s="12">
        <v>39</v>
      </c>
      <c r="AD28" s="14">
        <v>0.86</v>
      </c>
      <c r="AE28" s="12">
        <v>7305</v>
      </c>
      <c r="AF28" s="12">
        <v>1522</v>
      </c>
      <c r="AG28" s="4"/>
      <c r="AH28" s="16"/>
      <c r="AI28" s="16"/>
      <c r="AJ28" s="16"/>
    </row>
    <row r="29" spans="1:36">
      <c r="A29" s="4"/>
      <c r="B29" s="11">
        <v>18</v>
      </c>
      <c r="C29" s="12">
        <v>9514</v>
      </c>
      <c r="D29" s="13">
        <v>0.0128571428571429</v>
      </c>
      <c r="E29" s="12">
        <v>12</v>
      </c>
      <c r="F29" s="14">
        <v>0.85</v>
      </c>
      <c r="G29" s="12">
        <v>7706</v>
      </c>
      <c r="H29" s="12">
        <v>428</v>
      </c>
      <c r="I29" s="4"/>
      <c r="J29" s="11">
        <v>18</v>
      </c>
      <c r="K29" s="12">
        <v>8372</v>
      </c>
      <c r="L29" s="13">
        <v>0.0118</v>
      </c>
      <c r="M29" s="12">
        <v>11</v>
      </c>
      <c r="N29" s="14">
        <v>0.85</v>
      </c>
      <c r="O29" s="12">
        <v>6011</v>
      </c>
      <c r="P29" s="12">
        <v>1022</v>
      </c>
      <c r="Q29" s="4"/>
      <c r="R29" s="11">
        <v>18</v>
      </c>
      <c r="S29" s="12">
        <v>10381</v>
      </c>
      <c r="T29" s="13">
        <v>0.013</v>
      </c>
      <c r="U29" s="12">
        <v>15</v>
      </c>
      <c r="V29" s="14">
        <v>0.85</v>
      </c>
      <c r="W29" s="12">
        <v>6312</v>
      </c>
      <c r="X29" s="12">
        <v>1022</v>
      </c>
      <c r="Y29" s="4"/>
      <c r="Z29" s="11">
        <v>18</v>
      </c>
      <c r="AA29" s="12">
        <v>11419</v>
      </c>
      <c r="AB29" s="13">
        <v>0.03</v>
      </c>
      <c r="AC29" s="12">
        <v>15</v>
      </c>
      <c r="AD29" s="14">
        <v>0.85</v>
      </c>
      <c r="AE29" s="12">
        <v>6249</v>
      </c>
      <c r="AF29" s="12">
        <v>1134</v>
      </c>
      <c r="AG29" s="4"/>
      <c r="AH29" s="16"/>
      <c r="AI29" s="16"/>
      <c r="AJ29" s="16"/>
    </row>
    <row r="30" spans="1:36">
      <c r="A30" s="4"/>
      <c r="B30" s="11">
        <v>19</v>
      </c>
      <c r="C30" s="12">
        <v>9714</v>
      </c>
      <c r="D30" s="13">
        <v>0.0357142857142857</v>
      </c>
      <c r="E30" s="12">
        <v>17</v>
      </c>
      <c r="F30" s="14">
        <v>0.87</v>
      </c>
      <c r="G30" s="12">
        <v>8160</v>
      </c>
      <c r="H30" s="12">
        <v>480</v>
      </c>
      <c r="I30" s="4"/>
      <c r="J30" s="11">
        <v>19</v>
      </c>
      <c r="K30" s="12">
        <v>8645</v>
      </c>
      <c r="L30" s="13">
        <v>0.0318</v>
      </c>
      <c r="M30" s="12">
        <v>16</v>
      </c>
      <c r="N30" s="14">
        <v>0.87</v>
      </c>
      <c r="O30" s="12">
        <v>7670</v>
      </c>
      <c r="P30" s="12">
        <v>920</v>
      </c>
      <c r="Q30" s="4"/>
      <c r="R30" s="11">
        <v>19</v>
      </c>
      <c r="S30" s="12">
        <v>11930</v>
      </c>
      <c r="T30" s="13">
        <v>0.0353</v>
      </c>
      <c r="U30" s="12">
        <v>22</v>
      </c>
      <c r="V30" s="14">
        <v>0.87</v>
      </c>
      <c r="W30" s="12">
        <v>8514</v>
      </c>
      <c r="X30" s="12">
        <v>1205</v>
      </c>
      <c r="Y30" s="4"/>
      <c r="Z30" s="11">
        <v>19</v>
      </c>
      <c r="AA30" s="12">
        <v>13720</v>
      </c>
      <c r="AB30" s="13">
        <v>0.0353</v>
      </c>
      <c r="AC30" s="12">
        <v>22</v>
      </c>
      <c r="AD30" s="14">
        <v>0.87</v>
      </c>
      <c r="AE30" s="12">
        <v>8344</v>
      </c>
      <c r="AF30" s="12">
        <v>1687</v>
      </c>
      <c r="AG30" s="4"/>
      <c r="AH30" s="16"/>
      <c r="AI30" s="16"/>
      <c r="AJ30" s="16"/>
    </row>
    <row r="31" spans="1:36">
      <c r="A31" s="4"/>
      <c r="B31" s="11">
        <v>20</v>
      </c>
      <c r="C31" s="12">
        <v>9973</v>
      </c>
      <c r="D31" s="13">
        <v>0.03</v>
      </c>
      <c r="E31" s="12">
        <v>23</v>
      </c>
      <c r="F31" s="14">
        <v>0.78</v>
      </c>
      <c r="G31" s="12">
        <v>8477</v>
      </c>
      <c r="H31" s="12">
        <v>471</v>
      </c>
      <c r="I31" s="4"/>
      <c r="J31" s="11">
        <v>20</v>
      </c>
      <c r="K31" s="12">
        <v>9000</v>
      </c>
      <c r="L31" s="13">
        <v>0.0282</v>
      </c>
      <c r="M31" s="12">
        <v>22</v>
      </c>
      <c r="N31" s="14">
        <v>0.78</v>
      </c>
      <c r="O31" s="12">
        <v>7205</v>
      </c>
      <c r="P31" s="12">
        <v>1153</v>
      </c>
      <c r="Q31" s="4"/>
      <c r="R31" s="11">
        <v>20</v>
      </c>
      <c r="S31" s="12">
        <v>12510</v>
      </c>
      <c r="T31" s="13">
        <v>0.0313</v>
      </c>
      <c r="U31" s="12">
        <v>29</v>
      </c>
      <c r="V31" s="14">
        <v>0.78</v>
      </c>
      <c r="W31" s="12">
        <v>7637</v>
      </c>
      <c r="X31" s="12">
        <v>1211</v>
      </c>
      <c r="Y31" s="4"/>
      <c r="Z31" s="11">
        <v>20</v>
      </c>
      <c r="AA31" s="12">
        <v>15638</v>
      </c>
      <c r="AB31" s="13">
        <v>0.0313</v>
      </c>
      <c r="AC31" s="12">
        <v>35</v>
      </c>
      <c r="AD31" s="14">
        <v>0.78</v>
      </c>
      <c r="AE31" s="12">
        <v>7408</v>
      </c>
      <c r="AF31" s="12">
        <v>1272</v>
      </c>
      <c r="AG31" s="4"/>
      <c r="AH31" s="16"/>
      <c r="AI31" s="16"/>
      <c r="AJ31" s="16"/>
    </row>
    <row r="32" spans="1:36">
      <c r="A32" s="4"/>
      <c r="B32" s="11">
        <v>21</v>
      </c>
      <c r="C32" s="12">
        <v>8518</v>
      </c>
      <c r="D32" s="13">
        <v>0.015</v>
      </c>
      <c r="E32" s="12">
        <v>8</v>
      </c>
      <c r="F32" s="14">
        <v>0.88</v>
      </c>
      <c r="G32" s="12">
        <v>7240</v>
      </c>
      <c r="H32" s="12">
        <v>381</v>
      </c>
      <c r="I32" s="4"/>
      <c r="J32" s="11">
        <v>21</v>
      </c>
      <c r="K32" s="12">
        <v>7837</v>
      </c>
      <c r="L32" s="13">
        <v>0.0155</v>
      </c>
      <c r="M32" s="12">
        <v>7</v>
      </c>
      <c r="N32" s="14">
        <v>0.88</v>
      </c>
      <c r="O32" s="12">
        <v>6299</v>
      </c>
      <c r="P32" s="12">
        <v>756</v>
      </c>
      <c r="Q32" s="4"/>
      <c r="R32" s="11">
        <v>21</v>
      </c>
      <c r="S32" s="12">
        <v>10815</v>
      </c>
      <c r="T32" s="13">
        <v>0.0174</v>
      </c>
      <c r="U32" s="12">
        <v>10</v>
      </c>
      <c r="V32" s="14">
        <v>0.86</v>
      </c>
      <c r="W32" s="12">
        <v>7244</v>
      </c>
      <c r="X32" s="12">
        <v>1052</v>
      </c>
      <c r="Y32" s="4"/>
      <c r="Z32" s="11">
        <v>21</v>
      </c>
      <c r="AA32" s="12">
        <v>11572</v>
      </c>
      <c r="AB32" s="13">
        <v>0.0174</v>
      </c>
      <c r="AC32" s="12">
        <v>12</v>
      </c>
      <c r="AD32" s="14">
        <v>0.86</v>
      </c>
      <c r="AE32" s="12">
        <v>6592</v>
      </c>
      <c r="AF32" s="12">
        <v>1252</v>
      </c>
      <c r="AG32" s="4"/>
      <c r="AH32" s="16"/>
      <c r="AI32" s="16"/>
      <c r="AJ32" s="16"/>
    </row>
    <row r="33" spans="1:36">
      <c r="A33" s="4"/>
      <c r="B33" s="11">
        <v>22</v>
      </c>
      <c r="C33" s="12">
        <v>10499</v>
      </c>
      <c r="D33" s="13">
        <v>0.0428571428571429</v>
      </c>
      <c r="E33" s="12">
        <v>14</v>
      </c>
      <c r="F33" s="14">
        <v>0.81</v>
      </c>
      <c r="G33" s="12">
        <v>8399</v>
      </c>
      <c r="H33" s="12">
        <v>494</v>
      </c>
      <c r="I33" s="4"/>
      <c r="J33" s="11">
        <v>22</v>
      </c>
      <c r="K33" s="12">
        <v>8609</v>
      </c>
      <c r="L33" s="13">
        <v>0.0386</v>
      </c>
      <c r="M33" s="12">
        <v>13</v>
      </c>
      <c r="N33" s="14">
        <v>0.81</v>
      </c>
      <c r="O33" s="12">
        <v>6971</v>
      </c>
      <c r="P33" s="12">
        <v>837</v>
      </c>
      <c r="Q33" s="4"/>
      <c r="R33" s="11">
        <v>22</v>
      </c>
      <c r="S33" s="12">
        <v>11020</v>
      </c>
      <c r="T33" s="13">
        <v>0.0428</v>
      </c>
      <c r="U33" s="12">
        <v>18</v>
      </c>
      <c r="V33" s="14">
        <v>0.81</v>
      </c>
      <c r="W33" s="12">
        <v>7598</v>
      </c>
      <c r="X33" s="12">
        <v>1063</v>
      </c>
      <c r="Y33" s="4"/>
      <c r="Z33" s="11">
        <v>22</v>
      </c>
      <c r="AA33" s="12">
        <v>13224</v>
      </c>
      <c r="AB33" s="13">
        <v>0.0428</v>
      </c>
      <c r="AC33" s="12">
        <v>19</v>
      </c>
      <c r="AD33" s="14">
        <v>0.81</v>
      </c>
      <c r="AE33" s="12">
        <v>7294</v>
      </c>
      <c r="AF33" s="12">
        <v>1212</v>
      </c>
      <c r="AG33" s="4"/>
      <c r="AH33" s="16"/>
      <c r="AI33" s="16"/>
      <c r="AJ33" s="16"/>
    </row>
    <row r="34" spans="1:36">
      <c r="A34" s="4"/>
      <c r="B34" s="11">
        <v>23</v>
      </c>
      <c r="C34" s="12">
        <v>9221</v>
      </c>
      <c r="D34" s="13">
        <v>0.015</v>
      </c>
      <c r="E34" s="12">
        <v>24</v>
      </c>
      <c r="F34" s="14">
        <v>0.79</v>
      </c>
      <c r="G34" s="12">
        <v>7561</v>
      </c>
      <c r="H34" s="12">
        <v>398</v>
      </c>
      <c r="I34" s="4"/>
      <c r="J34" s="11">
        <v>23</v>
      </c>
      <c r="K34" s="12">
        <v>8483</v>
      </c>
      <c r="L34" s="13">
        <v>0.0146</v>
      </c>
      <c r="M34" s="12">
        <v>23</v>
      </c>
      <c r="N34" s="14">
        <v>0.79</v>
      </c>
      <c r="O34" s="12">
        <v>6049</v>
      </c>
      <c r="P34" s="12">
        <v>665</v>
      </c>
      <c r="Q34" s="4"/>
      <c r="R34" s="11">
        <v>23</v>
      </c>
      <c r="S34" s="12">
        <v>10264</v>
      </c>
      <c r="T34" s="13">
        <v>0.0162</v>
      </c>
      <c r="U34" s="12">
        <v>32</v>
      </c>
      <c r="V34" s="14">
        <v>0.79</v>
      </c>
      <c r="W34" s="12">
        <v>6896</v>
      </c>
      <c r="X34" s="12">
        <v>685</v>
      </c>
      <c r="Y34" s="4"/>
      <c r="Z34" s="11">
        <v>23</v>
      </c>
      <c r="AA34" s="12">
        <v>11598</v>
      </c>
      <c r="AB34" s="13">
        <v>0.025</v>
      </c>
      <c r="AC34" s="12">
        <v>39</v>
      </c>
      <c r="AD34" s="14">
        <v>0.79</v>
      </c>
      <c r="AE34" s="12">
        <v>7172</v>
      </c>
      <c r="AF34" s="12">
        <v>884</v>
      </c>
      <c r="AG34" s="4"/>
      <c r="AH34" s="16"/>
      <c r="AI34" s="16"/>
      <c r="AJ34" s="16"/>
    </row>
    <row r="35" spans="1:36">
      <c r="A35" s="4"/>
      <c r="B35" s="11">
        <v>24</v>
      </c>
      <c r="C35" s="12">
        <v>10547</v>
      </c>
      <c r="D35" s="13">
        <v>0.0342857142857143</v>
      </c>
      <c r="E35" s="12">
        <v>19</v>
      </c>
      <c r="F35" s="14">
        <v>0.83</v>
      </c>
      <c r="G35" s="12">
        <v>8543</v>
      </c>
      <c r="H35" s="12">
        <v>450</v>
      </c>
      <c r="I35" s="4"/>
      <c r="J35" s="11">
        <v>24</v>
      </c>
      <c r="K35" s="12">
        <v>9387</v>
      </c>
      <c r="L35" s="13">
        <v>0.0319</v>
      </c>
      <c r="M35" s="12">
        <v>20</v>
      </c>
      <c r="N35" s="14">
        <v>0.83</v>
      </c>
      <c r="O35" s="12">
        <v>7860</v>
      </c>
      <c r="P35" s="12">
        <v>1415</v>
      </c>
      <c r="Q35" s="4"/>
      <c r="R35" s="11">
        <v>24</v>
      </c>
      <c r="S35" s="12">
        <v>14445</v>
      </c>
      <c r="T35" s="13">
        <v>0.0351</v>
      </c>
      <c r="U35" s="12">
        <v>24</v>
      </c>
      <c r="V35" s="14">
        <v>0.83</v>
      </c>
      <c r="W35" s="12">
        <v>8174</v>
      </c>
      <c r="X35" s="12">
        <v>1599</v>
      </c>
      <c r="Y35" s="4"/>
      <c r="Z35" s="11">
        <v>24</v>
      </c>
      <c r="AA35" s="12">
        <v>16178</v>
      </c>
      <c r="AB35" s="13">
        <v>0.0351</v>
      </c>
      <c r="AC35" s="12">
        <v>29</v>
      </c>
      <c r="AD35" s="14">
        <v>0.83</v>
      </c>
      <c r="AE35" s="12">
        <v>7847</v>
      </c>
      <c r="AF35" s="12">
        <v>1855</v>
      </c>
      <c r="AG35" s="4"/>
      <c r="AH35" s="16"/>
      <c r="AI35" s="16"/>
      <c r="AJ35" s="16"/>
    </row>
    <row r="36" spans="1:36">
      <c r="A36" s="4"/>
      <c r="B36" s="11">
        <v>25</v>
      </c>
      <c r="C36" s="12">
        <v>10706</v>
      </c>
      <c r="D36" s="13">
        <v>0.0125</v>
      </c>
      <c r="E36" s="12">
        <v>12</v>
      </c>
      <c r="F36" s="14">
        <v>0.87</v>
      </c>
      <c r="G36" s="12">
        <v>8672</v>
      </c>
      <c r="H36" s="12">
        <v>456</v>
      </c>
      <c r="I36" s="4"/>
      <c r="J36" s="11">
        <v>25</v>
      </c>
      <c r="K36" s="12">
        <v>9421</v>
      </c>
      <c r="L36" s="13">
        <v>0.0118</v>
      </c>
      <c r="M36" s="12">
        <v>12</v>
      </c>
      <c r="N36" s="14">
        <v>0.87</v>
      </c>
      <c r="O36" s="12">
        <v>7978</v>
      </c>
      <c r="P36" s="12">
        <v>1276</v>
      </c>
      <c r="Q36" s="4"/>
      <c r="R36" s="11">
        <v>25</v>
      </c>
      <c r="S36" s="12">
        <v>11965</v>
      </c>
      <c r="T36" s="13">
        <v>0.013</v>
      </c>
      <c r="U36" s="12">
        <v>19</v>
      </c>
      <c r="V36" s="14">
        <v>0.87</v>
      </c>
      <c r="W36" s="12">
        <v>8536</v>
      </c>
      <c r="X36" s="12">
        <v>1646</v>
      </c>
      <c r="Y36" s="4"/>
      <c r="Z36" s="11">
        <v>25</v>
      </c>
      <c r="AA36" s="12">
        <v>15794</v>
      </c>
      <c r="AB36" s="13">
        <v>0.013</v>
      </c>
      <c r="AC36" s="12">
        <v>20</v>
      </c>
      <c r="AD36" s="14">
        <v>0.87</v>
      </c>
      <c r="AE36" s="12">
        <v>7682</v>
      </c>
      <c r="AF36" s="12">
        <v>2222</v>
      </c>
      <c r="AG36" s="4"/>
      <c r="AH36" s="16"/>
      <c r="AI36" s="16"/>
      <c r="AJ36" s="16"/>
    </row>
    <row r="37" spans="1:36">
      <c r="A37" s="4"/>
      <c r="B37" s="11">
        <v>26</v>
      </c>
      <c r="C37" s="12">
        <v>9980</v>
      </c>
      <c r="D37" s="13">
        <v>0.0375</v>
      </c>
      <c r="E37" s="12">
        <v>12</v>
      </c>
      <c r="F37" s="14">
        <v>0.8</v>
      </c>
      <c r="G37" s="12">
        <v>7984</v>
      </c>
      <c r="H37" s="12">
        <v>399</v>
      </c>
      <c r="I37" s="4"/>
      <c r="J37" s="11">
        <v>26</v>
      </c>
      <c r="K37" s="12">
        <v>8283</v>
      </c>
      <c r="L37" s="13">
        <v>0.0345</v>
      </c>
      <c r="M37" s="12">
        <v>12</v>
      </c>
      <c r="N37" s="14">
        <v>0.8</v>
      </c>
      <c r="O37" s="12">
        <v>7665</v>
      </c>
      <c r="P37" s="12">
        <v>1073</v>
      </c>
      <c r="Q37" s="4"/>
      <c r="R37" s="11">
        <v>26</v>
      </c>
      <c r="S37" s="12">
        <v>10519</v>
      </c>
      <c r="T37" s="13">
        <v>0.0386</v>
      </c>
      <c r="U37" s="12">
        <v>18</v>
      </c>
      <c r="V37" s="14">
        <v>0.8</v>
      </c>
      <c r="W37" s="12">
        <v>8738</v>
      </c>
      <c r="X37" s="12">
        <v>1255</v>
      </c>
      <c r="Y37" s="4"/>
      <c r="Z37" s="11">
        <v>26</v>
      </c>
      <c r="AA37" s="12">
        <v>11361</v>
      </c>
      <c r="AB37" s="13">
        <v>0.0386</v>
      </c>
      <c r="AC37" s="12">
        <v>20</v>
      </c>
      <c r="AD37" s="14">
        <v>0.8</v>
      </c>
      <c r="AE37" s="12">
        <v>8388</v>
      </c>
      <c r="AF37" s="12">
        <v>1544</v>
      </c>
      <c r="AG37" s="4"/>
      <c r="AH37" s="16"/>
      <c r="AI37" s="16"/>
      <c r="AJ37" s="16"/>
    </row>
    <row r="38" spans="1:36">
      <c r="A38" s="4"/>
      <c r="B38" s="11">
        <v>27</v>
      </c>
      <c r="C38" s="12">
        <v>9598</v>
      </c>
      <c r="D38" s="13">
        <v>0.01</v>
      </c>
      <c r="E38" s="12">
        <v>11</v>
      </c>
      <c r="F38" s="14">
        <v>0.9</v>
      </c>
      <c r="G38" s="12">
        <v>7678</v>
      </c>
      <c r="H38" s="12">
        <v>480</v>
      </c>
      <c r="I38" s="4"/>
      <c r="J38" s="11">
        <v>27</v>
      </c>
      <c r="K38" s="12">
        <v>9520</v>
      </c>
      <c r="L38" s="13">
        <v>0.0093</v>
      </c>
      <c r="M38" s="12">
        <v>11</v>
      </c>
      <c r="N38" s="14">
        <v>0.9</v>
      </c>
      <c r="O38" s="12">
        <v>7524</v>
      </c>
      <c r="P38" s="12">
        <v>1279</v>
      </c>
      <c r="Q38" s="4"/>
      <c r="R38" s="11">
        <v>27</v>
      </c>
      <c r="S38" s="12">
        <v>10853</v>
      </c>
      <c r="T38" s="13">
        <v>0.0103</v>
      </c>
      <c r="U38" s="12">
        <v>16</v>
      </c>
      <c r="V38" s="14">
        <v>0.9</v>
      </c>
      <c r="W38" s="12">
        <v>9179</v>
      </c>
      <c r="X38" s="12">
        <v>1522</v>
      </c>
      <c r="Y38" s="4"/>
      <c r="Z38" s="11">
        <v>27</v>
      </c>
      <c r="AA38" s="12">
        <v>11504</v>
      </c>
      <c r="AB38" s="13">
        <v>0.03</v>
      </c>
      <c r="AC38" s="12">
        <v>19</v>
      </c>
      <c r="AD38" s="14">
        <v>0.9</v>
      </c>
      <c r="AE38" s="12">
        <v>9913</v>
      </c>
      <c r="AF38" s="12">
        <v>1552</v>
      </c>
      <c r="AG38" s="4"/>
      <c r="AH38" s="16"/>
      <c r="AI38" s="16"/>
      <c r="AJ38" s="16"/>
    </row>
    <row r="39" spans="1:36">
      <c r="A39" s="4"/>
      <c r="B39" s="11">
        <v>28</v>
      </c>
      <c r="C39" s="12">
        <v>9572</v>
      </c>
      <c r="D39" s="13">
        <v>0.025</v>
      </c>
      <c r="E39" s="12">
        <v>15</v>
      </c>
      <c r="F39" s="14">
        <v>0.93</v>
      </c>
      <c r="G39" s="12">
        <v>8136</v>
      </c>
      <c r="H39" s="12">
        <v>479</v>
      </c>
      <c r="I39" s="4"/>
      <c r="J39" s="11">
        <v>28</v>
      </c>
      <c r="K39" s="12">
        <v>8328</v>
      </c>
      <c r="L39" s="13">
        <v>0.0223</v>
      </c>
      <c r="M39" s="12">
        <v>13</v>
      </c>
      <c r="N39" s="14">
        <v>0.93</v>
      </c>
      <c r="O39" s="12">
        <v>6672</v>
      </c>
      <c r="P39" s="12">
        <v>1268</v>
      </c>
      <c r="Q39" s="4"/>
      <c r="R39" s="11">
        <v>28</v>
      </c>
      <c r="S39" s="12">
        <v>9244</v>
      </c>
      <c r="T39" s="13">
        <v>0.025</v>
      </c>
      <c r="U39" s="12">
        <v>17</v>
      </c>
      <c r="V39" s="14">
        <v>0.93</v>
      </c>
      <c r="W39" s="12">
        <v>7539</v>
      </c>
      <c r="X39" s="12">
        <v>1572</v>
      </c>
      <c r="Y39" s="4"/>
      <c r="Z39" s="11">
        <v>28</v>
      </c>
      <c r="AA39" s="12">
        <v>11555</v>
      </c>
      <c r="AB39" s="13">
        <v>0.025</v>
      </c>
      <c r="AC39" s="12">
        <v>20</v>
      </c>
      <c r="AD39" s="14">
        <v>0.93</v>
      </c>
      <c r="AE39" s="12">
        <v>7237</v>
      </c>
      <c r="AF39" s="12">
        <v>1981</v>
      </c>
      <c r="AG39" s="4"/>
      <c r="AH39" s="16"/>
      <c r="AI39" s="16"/>
      <c r="AJ39" s="16"/>
    </row>
    <row r="40" spans="1:36">
      <c r="A40" s="4"/>
      <c r="B40" s="11">
        <v>29</v>
      </c>
      <c r="C40" s="12">
        <v>8833</v>
      </c>
      <c r="D40" s="13">
        <v>0.0214285714285714</v>
      </c>
      <c r="E40" s="12">
        <v>11</v>
      </c>
      <c r="F40" s="14">
        <v>0.89</v>
      </c>
      <c r="G40" s="12">
        <v>7420</v>
      </c>
      <c r="H40" s="12">
        <v>495</v>
      </c>
      <c r="I40" s="4"/>
      <c r="J40" s="11">
        <v>29</v>
      </c>
      <c r="K40" s="12">
        <v>7950</v>
      </c>
      <c r="L40" s="13">
        <v>0.0223</v>
      </c>
      <c r="M40" s="12">
        <v>12</v>
      </c>
      <c r="N40" s="14">
        <v>0.89</v>
      </c>
      <c r="O40" s="12">
        <v>6901</v>
      </c>
      <c r="P40" s="12">
        <v>828</v>
      </c>
      <c r="Q40" s="4"/>
      <c r="R40" s="11">
        <v>29</v>
      </c>
      <c r="S40" s="12">
        <v>12520</v>
      </c>
      <c r="T40" s="13">
        <v>0.0245</v>
      </c>
      <c r="U40" s="12">
        <v>16</v>
      </c>
      <c r="V40" s="14">
        <v>0.89</v>
      </c>
      <c r="W40" s="12">
        <v>8419</v>
      </c>
      <c r="X40" s="12">
        <v>770</v>
      </c>
      <c r="Y40" s="4"/>
      <c r="Z40" s="11">
        <v>29</v>
      </c>
      <c r="AA40" s="12">
        <v>15274</v>
      </c>
      <c r="AB40" s="13">
        <v>0.0245</v>
      </c>
      <c r="AC40" s="12">
        <v>20</v>
      </c>
      <c r="AD40" s="14">
        <v>0.89</v>
      </c>
      <c r="AE40" s="12">
        <v>7661</v>
      </c>
      <c r="AF40" s="12">
        <v>978</v>
      </c>
      <c r="AG40" s="4"/>
      <c r="AH40" s="16"/>
      <c r="AI40" s="16"/>
      <c r="AJ40" s="16"/>
    </row>
    <row r="41" spans="1:36">
      <c r="A41" s="4"/>
      <c r="B41" s="11">
        <v>30</v>
      </c>
      <c r="C41" s="12">
        <v>9184</v>
      </c>
      <c r="D41" s="13">
        <v>0.015</v>
      </c>
      <c r="E41" s="12">
        <v>8</v>
      </c>
      <c r="F41" s="14">
        <v>0.79</v>
      </c>
      <c r="G41" s="12">
        <v>7806</v>
      </c>
      <c r="H41" s="12">
        <v>390</v>
      </c>
      <c r="I41" s="4"/>
      <c r="J41" s="11">
        <v>30</v>
      </c>
      <c r="K41" s="12">
        <v>7990</v>
      </c>
      <c r="L41" s="13">
        <v>0.0144</v>
      </c>
      <c r="M41" s="12">
        <v>7</v>
      </c>
      <c r="N41" s="14">
        <v>0.82</v>
      </c>
      <c r="O41" s="12">
        <v>7572</v>
      </c>
      <c r="P41" s="12">
        <v>1212</v>
      </c>
      <c r="Q41" s="4"/>
      <c r="R41" s="11">
        <v>30</v>
      </c>
      <c r="S41" s="12">
        <v>10467</v>
      </c>
      <c r="T41" s="13">
        <v>0.016</v>
      </c>
      <c r="U41" s="12">
        <v>9</v>
      </c>
      <c r="V41" s="14">
        <v>0.79</v>
      </c>
      <c r="W41" s="12">
        <v>8708</v>
      </c>
      <c r="X41" s="12">
        <v>1442</v>
      </c>
      <c r="Y41" s="4"/>
      <c r="Z41" s="11">
        <v>30</v>
      </c>
      <c r="AA41" s="12">
        <v>13502</v>
      </c>
      <c r="AB41" s="13">
        <v>0.016</v>
      </c>
      <c r="AC41" s="12">
        <v>11</v>
      </c>
      <c r="AD41" s="14">
        <v>0.85</v>
      </c>
      <c r="AE41" s="12">
        <v>8360</v>
      </c>
      <c r="AF41" s="12">
        <v>1413</v>
      </c>
      <c r="AG41" s="4"/>
      <c r="AH41" s="16"/>
      <c r="AI41" s="16"/>
      <c r="AJ41" s="16"/>
    </row>
    <row r="42" spans="1:36">
      <c r="A42" s="4"/>
      <c r="B42" s="11">
        <v>31</v>
      </c>
      <c r="C42" s="12">
        <v>8917</v>
      </c>
      <c r="D42" s="13">
        <v>0.0075</v>
      </c>
      <c r="E42" s="12">
        <v>23</v>
      </c>
      <c r="F42" s="14">
        <v>0.8</v>
      </c>
      <c r="G42" s="12">
        <v>7401</v>
      </c>
      <c r="H42" s="12">
        <v>463</v>
      </c>
      <c r="I42" s="4"/>
      <c r="J42" s="11">
        <v>31</v>
      </c>
      <c r="K42" s="12">
        <v>7936</v>
      </c>
      <c r="L42" s="13">
        <v>0.0077</v>
      </c>
      <c r="M42" s="12">
        <v>22</v>
      </c>
      <c r="N42" s="14">
        <v>0.8</v>
      </c>
      <c r="O42" s="12">
        <v>6439</v>
      </c>
      <c r="P42" s="12">
        <v>1159</v>
      </c>
      <c r="Q42" s="4"/>
      <c r="R42" s="11">
        <v>31</v>
      </c>
      <c r="S42" s="12">
        <v>10222</v>
      </c>
      <c r="T42" s="13">
        <v>0.0085</v>
      </c>
      <c r="U42" s="12">
        <v>34</v>
      </c>
      <c r="V42" s="14">
        <v>0.84</v>
      </c>
      <c r="W42" s="12">
        <v>7340</v>
      </c>
      <c r="X42" s="12">
        <v>1182</v>
      </c>
      <c r="Y42" s="4"/>
      <c r="Z42" s="11">
        <v>31</v>
      </c>
      <c r="AA42" s="12">
        <v>12062</v>
      </c>
      <c r="AB42" s="13">
        <v>0.04</v>
      </c>
      <c r="AC42" s="12">
        <v>35</v>
      </c>
      <c r="AD42" s="14">
        <v>0.8</v>
      </c>
      <c r="AE42" s="12">
        <v>6973</v>
      </c>
      <c r="AF42" s="12">
        <v>1430</v>
      </c>
      <c r="AG42" s="4"/>
      <c r="AH42" s="16"/>
      <c r="AI42" s="16"/>
      <c r="AJ42" s="16"/>
    </row>
    <row r="43" spans="1:36">
      <c r="A43" s="4"/>
      <c r="B43" s="11">
        <v>32</v>
      </c>
      <c r="C43" s="12">
        <v>9426</v>
      </c>
      <c r="D43" s="13">
        <v>0.0125</v>
      </c>
      <c r="E43" s="12">
        <v>18</v>
      </c>
      <c r="F43" s="14">
        <v>0.93</v>
      </c>
      <c r="G43" s="12">
        <v>7729</v>
      </c>
      <c r="H43" s="12">
        <v>483</v>
      </c>
      <c r="I43" s="4"/>
      <c r="J43" s="11">
        <v>32</v>
      </c>
      <c r="K43" s="12">
        <v>8672</v>
      </c>
      <c r="L43" s="13">
        <v>0.012</v>
      </c>
      <c r="M43" s="12">
        <v>16</v>
      </c>
      <c r="N43" s="14">
        <v>0.93</v>
      </c>
      <c r="O43" s="12">
        <v>6879</v>
      </c>
      <c r="P43" s="12">
        <v>1101</v>
      </c>
      <c r="Q43" s="4"/>
      <c r="R43" s="11">
        <v>32</v>
      </c>
      <c r="S43" s="12">
        <v>11013</v>
      </c>
      <c r="T43" s="13">
        <v>0.0134</v>
      </c>
      <c r="U43" s="12">
        <v>23</v>
      </c>
      <c r="V43" s="14">
        <v>0.92</v>
      </c>
      <c r="W43" s="12">
        <v>7154</v>
      </c>
      <c r="X43" s="12">
        <v>1057</v>
      </c>
      <c r="Y43" s="4"/>
      <c r="Z43" s="11">
        <v>32</v>
      </c>
      <c r="AA43" s="12">
        <v>14317</v>
      </c>
      <c r="AB43" s="13">
        <v>0.028</v>
      </c>
      <c r="AC43" s="12">
        <v>24</v>
      </c>
      <c r="AD43" s="14">
        <v>0.92</v>
      </c>
      <c r="AE43" s="12">
        <v>7297</v>
      </c>
      <c r="AF43" s="12">
        <v>1194</v>
      </c>
      <c r="AG43" s="4"/>
      <c r="AH43" s="16"/>
      <c r="AI43" s="16"/>
      <c r="AJ43" s="16"/>
    </row>
    <row r="44" spans="1:36">
      <c r="A44" s="4"/>
      <c r="B44" s="11">
        <v>33</v>
      </c>
      <c r="C44" s="12">
        <v>10799</v>
      </c>
      <c r="D44" s="13">
        <v>0.0428571428571429</v>
      </c>
      <c r="E44" s="12">
        <v>21</v>
      </c>
      <c r="F44" s="14">
        <v>0.87</v>
      </c>
      <c r="G44" s="12">
        <v>9179</v>
      </c>
      <c r="H44" s="12">
        <v>612</v>
      </c>
      <c r="I44" s="4"/>
      <c r="J44" s="11">
        <v>33</v>
      </c>
      <c r="K44" s="12">
        <v>8963</v>
      </c>
      <c r="L44" s="13">
        <v>0.0399</v>
      </c>
      <c r="M44" s="12">
        <v>22</v>
      </c>
      <c r="N44" s="14">
        <v>0.87</v>
      </c>
      <c r="O44" s="12">
        <v>7251</v>
      </c>
      <c r="P44" s="12">
        <v>1378</v>
      </c>
      <c r="Q44" s="4"/>
      <c r="R44" s="11">
        <v>33</v>
      </c>
      <c r="S44" s="12">
        <v>10576</v>
      </c>
      <c r="T44" s="13">
        <v>0.0443</v>
      </c>
      <c r="U44" s="12">
        <v>29</v>
      </c>
      <c r="V44" s="14">
        <v>0.87</v>
      </c>
      <c r="W44" s="12">
        <v>8484</v>
      </c>
      <c r="X44" s="12">
        <v>1350</v>
      </c>
      <c r="Y44" s="4"/>
      <c r="Z44" s="11">
        <v>33</v>
      </c>
      <c r="AA44" s="12">
        <v>13749</v>
      </c>
      <c r="AB44" s="13">
        <v>0.0443</v>
      </c>
      <c r="AC44" s="12">
        <v>29</v>
      </c>
      <c r="AD44" s="14">
        <v>0.87</v>
      </c>
      <c r="AE44" s="12">
        <v>7890</v>
      </c>
      <c r="AF44" s="12">
        <v>1323</v>
      </c>
      <c r="AG44" s="4"/>
      <c r="AH44" s="16"/>
      <c r="AI44" s="16"/>
      <c r="AJ44" s="16"/>
    </row>
    <row r="45" spans="1:36">
      <c r="A45" s="4"/>
      <c r="B45" s="11">
        <v>34</v>
      </c>
      <c r="C45" s="12">
        <v>9644</v>
      </c>
      <c r="D45" s="13">
        <v>0.00857142857142857</v>
      </c>
      <c r="E45" s="12">
        <v>11</v>
      </c>
      <c r="F45" s="14">
        <v>0.79</v>
      </c>
      <c r="G45" s="12">
        <v>7908</v>
      </c>
      <c r="H45" s="12">
        <v>377</v>
      </c>
      <c r="I45" s="4"/>
      <c r="J45" s="11">
        <v>34</v>
      </c>
      <c r="K45" s="12">
        <v>8420</v>
      </c>
      <c r="L45" s="13">
        <v>0.0077</v>
      </c>
      <c r="M45" s="12">
        <v>10</v>
      </c>
      <c r="N45" s="14">
        <v>0.85</v>
      </c>
      <c r="O45" s="12">
        <v>6722</v>
      </c>
      <c r="P45" s="12">
        <v>672</v>
      </c>
      <c r="Q45" s="4"/>
      <c r="R45" s="11">
        <v>34</v>
      </c>
      <c r="S45" s="12">
        <v>10525</v>
      </c>
      <c r="T45" s="13">
        <v>0.0085</v>
      </c>
      <c r="U45" s="12">
        <v>13</v>
      </c>
      <c r="V45" s="14">
        <v>0.79</v>
      </c>
      <c r="W45" s="12">
        <v>7260</v>
      </c>
      <c r="X45" s="12">
        <v>759</v>
      </c>
      <c r="Y45" s="4"/>
      <c r="Z45" s="11">
        <v>34</v>
      </c>
      <c r="AA45" s="12">
        <v>13472</v>
      </c>
      <c r="AB45" s="13">
        <v>0.0085</v>
      </c>
      <c r="AC45" s="12">
        <v>16</v>
      </c>
      <c r="AD45" s="14">
        <v>0.79</v>
      </c>
      <c r="AE45" s="12">
        <v>6824</v>
      </c>
      <c r="AF45" s="12">
        <v>1009</v>
      </c>
      <c r="AG45" s="4"/>
      <c r="AH45" s="16"/>
      <c r="AI45" s="16"/>
      <c r="AJ45" s="16"/>
    </row>
    <row r="46" spans="1:36">
      <c r="A46" s="4"/>
      <c r="B46" s="11">
        <v>35</v>
      </c>
      <c r="C46" s="12">
        <v>8655</v>
      </c>
      <c r="D46" s="13">
        <v>0.0142857142857143</v>
      </c>
      <c r="E46" s="12">
        <v>22</v>
      </c>
      <c r="F46" s="14">
        <v>0.87</v>
      </c>
      <c r="G46" s="12">
        <v>7097</v>
      </c>
      <c r="H46" s="12">
        <v>473</v>
      </c>
      <c r="I46" s="4"/>
      <c r="J46" s="11">
        <v>35</v>
      </c>
      <c r="K46" s="12">
        <v>7616</v>
      </c>
      <c r="L46" s="13">
        <v>0.015</v>
      </c>
      <c r="M46" s="12">
        <v>20</v>
      </c>
      <c r="N46" s="14">
        <v>0.87</v>
      </c>
      <c r="O46" s="12">
        <v>5678</v>
      </c>
      <c r="P46" s="12">
        <v>681</v>
      </c>
      <c r="Q46" s="4"/>
      <c r="R46" s="11">
        <v>35</v>
      </c>
      <c r="S46" s="12">
        <v>11200</v>
      </c>
      <c r="T46" s="13">
        <v>0.0165</v>
      </c>
      <c r="U46" s="12">
        <v>26</v>
      </c>
      <c r="V46" s="14">
        <v>0.87</v>
      </c>
      <c r="W46" s="12">
        <v>6075</v>
      </c>
      <c r="X46" s="12">
        <v>1052</v>
      </c>
      <c r="Y46" s="4"/>
      <c r="Z46" s="11">
        <v>35</v>
      </c>
      <c r="AA46" s="12">
        <v>11872</v>
      </c>
      <c r="AB46" s="13">
        <v>0.0165</v>
      </c>
      <c r="AC46" s="12">
        <v>31</v>
      </c>
      <c r="AD46" s="14">
        <v>0.87</v>
      </c>
      <c r="AE46" s="12">
        <v>5650</v>
      </c>
      <c r="AF46" s="12">
        <v>1326</v>
      </c>
      <c r="AG46" s="4"/>
      <c r="AH46" s="16"/>
      <c r="AI46" s="16"/>
      <c r="AJ46" s="16"/>
    </row>
    <row r="47" spans="1:36">
      <c r="A47" s="4"/>
      <c r="B47" s="11">
        <v>36</v>
      </c>
      <c r="C47" s="12">
        <v>9065</v>
      </c>
      <c r="D47" s="13">
        <v>0.025</v>
      </c>
      <c r="E47" s="12">
        <v>15</v>
      </c>
      <c r="F47" s="14">
        <v>0.88</v>
      </c>
      <c r="G47" s="12">
        <v>7343</v>
      </c>
      <c r="H47" s="12">
        <v>367</v>
      </c>
      <c r="I47" s="4"/>
      <c r="J47" s="11">
        <v>36</v>
      </c>
      <c r="K47" s="12">
        <v>7887</v>
      </c>
      <c r="L47" s="13">
        <v>0.026</v>
      </c>
      <c r="M47" s="12">
        <v>16</v>
      </c>
      <c r="N47" s="14">
        <v>0.88</v>
      </c>
      <c r="O47" s="12">
        <v>7270</v>
      </c>
      <c r="P47" s="12">
        <v>872</v>
      </c>
      <c r="Q47" s="4"/>
      <c r="R47" s="11">
        <v>36</v>
      </c>
      <c r="S47" s="12">
        <v>11042</v>
      </c>
      <c r="T47" s="13">
        <v>0.0286</v>
      </c>
      <c r="U47" s="12">
        <v>22</v>
      </c>
      <c r="V47" s="14">
        <v>0.88</v>
      </c>
      <c r="W47" s="12">
        <v>8651</v>
      </c>
      <c r="X47" s="12">
        <v>811</v>
      </c>
      <c r="Y47" s="4"/>
      <c r="Z47" s="11">
        <v>36</v>
      </c>
      <c r="AA47" s="12">
        <v>13250</v>
      </c>
      <c r="AB47" s="13">
        <v>0.0286</v>
      </c>
      <c r="AC47" s="12">
        <v>22</v>
      </c>
      <c r="AD47" s="14">
        <v>0.88</v>
      </c>
      <c r="AE47" s="12">
        <v>8305</v>
      </c>
      <c r="AF47" s="12">
        <v>892</v>
      </c>
      <c r="AG47" s="4"/>
      <c r="AH47" s="16"/>
      <c r="AI47" s="16"/>
      <c r="AJ47" s="16"/>
    </row>
    <row r="48" spans="1:36">
      <c r="A48" s="4"/>
      <c r="B48" s="11">
        <v>37</v>
      </c>
      <c r="C48" s="12">
        <v>10328</v>
      </c>
      <c r="D48" s="13">
        <v>0.0257142857142857</v>
      </c>
      <c r="E48" s="12">
        <v>8</v>
      </c>
      <c r="F48" s="14">
        <v>0.86</v>
      </c>
      <c r="G48" s="12">
        <v>8572</v>
      </c>
      <c r="H48" s="12">
        <v>536</v>
      </c>
      <c r="I48" s="4"/>
      <c r="J48" s="11">
        <v>37</v>
      </c>
      <c r="K48" s="12">
        <v>8882</v>
      </c>
      <c r="L48" s="13">
        <v>0.0226</v>
      </c>
      <c r="M48" s="12">
        <v>8</v>
      </c>
      <c r="N48" s="14">
        <v>0.86</v>
      </c>
      <c r="O48" s="12">
        <v>8229</v>
      </c>
      <c r="P48" s="12">
        <v>987</v>
      </c>
      <c r="Q48" s="4"/>
      <c r="R48" s="11">
        <v>37</v>
      </c>
      <c r="S48" s="12">
        <v>9770</v>
      </c>
      <c r="T48" s="13">
        <v>0.0253</v>
      </c>
      <c r="U48" s="12">
        <v>10</v>
      </c>
      <c r="V48" s="14">
        <v>0.86</v>
      </c>
      <c r="W48" s="12">
        <v>9793</v>
      </c>
      <c r="X48" s="12">
        <v>1135</v>
      </c>
      <c r="Y48" s="4"/>
      <c r="Z48" s="11">
        <v>37</v>
      </c>
      <c r="AA48" s="12">
        <v>11138</v>
      </c>
      <c r="AB48" s="13">
        <v>0.0253</v>
      </c>
      <c r="AC48" s="12">
        <v>11</v>
      </c>
      <c r="AD48" s="14">
        <v>0.86</v>
      </c>
      <c r="AE48" s="12">
        <v>9597</v>
      </c>
      <c r="AF48" s="12">
        <v>1578</v>
      </c>
      <c r="AG48" s="4"/>
      <c r="AH48" s="16"/>
      <c r="AI48" s="16"/>
      <c r="AJ48" s="16"/>
    </row>
    <row r="49" spans="1:36">
      <c r="A49" s="4"/>
      <c r="B49" s="11">
        <v>38</v>
      </c>
      <c r="C49" s="12">
        <v>9918</v>
      </c>
      <c r="D49" s="13">
        <v>0.0171428571428571</v>
      </c>
      <c r="E49" s="12">
        <v>13</v>
      </c>
      <c r="F49" s="14">
        <v>0.86</v>
      </c>
      <c r="G49" s="12">
        <v>7934</v>
      </c>
      <c r="H49" s="12">
        <v>418</v>
      </c>
      <c r="I49" s="4"/>
      <c r="J49" s="11">
        <v>38</v>
      </c>
      <c r="K49" s="12">
        <v>8728</v>
      </c>
      <c r="L49" s="13">
        <v>0.018</v>
      </c>
      <c r="M49" s="12">
        <v>13</v>
      </c>
      <c r="N49" s="14">
        <v>0.86</v>
      </c>
      <c r="O49" s="12">
        <v>7061</v>
      </c>
      <c r="P49" s="12">
        <v>777</v>
      </c>
      <c r="Q49" s="4"/>
      <c r="R49" s="11">
        <v>38</v>
      </c>
      <c r="S49" s="12">
        <v>11608</v>
      </c>
      <c r="T49" s="13">
        <v>0.0198</v>
      </c>
      <c r="U49" s="12">
        <v>16</v>
      </c>
      <c r="V49" s="14">
        <v>0.86</v>
      </c>
      <c r="W49" s="12">
        <v>7626</v>
      </c>
      <c r="X49" s="12">
        <v>870</v>
      </c>
      <c r="Y49" s="4"/>
      <c r="Z49" s="11">
        <v>38</v>
      </c>
      <c r="AA49" s="12">
        <v>14858</v>
      </c>
      <c r="AB49" s="13">
        <v>0.0198</v>
      </c>
      <c r="AC49" s="12">
        <v>19</v>
      </c>
      <c r="AD49" s="14">
        <v>0.86</v>
      </c>
      <c r="AE49" s="12">
        <v>6863</v>
      </c>
      <c r="AF49" s="12">
        <v>931</v>
      </c>
      <c r="AG49" s="4"/>
      <c r="AH49" s="16"/>
      <c r="AI49" s="16"/>
      <c r="AJ49" s="16"/>
    </row>
    <row r="50" spans="1:36">
      <c r="A50" s="4"/>
      <c r="B50" s="11">
        <v>39</v>
      </c>
      <c r="C50" s="12">
        <v>9705</v>
      </c>
      <c r="D50" s="13">
        <v>0.03</v>
      </c>
      <c r="E50" s="12">
        <v>25</v>
      </c>
      <c r="F50" s="14">
        <v>0.87</v>
      </c>
      <c r="G50" s="12">
        <v>7861</v>
      </c>
      <c r="H50" s="12">
        <v>491</v>
      </c>
      <c r="I50" s="4"/>
      <c r="J50" s="11">
        <v>39</v>
      </c>
      <c r="K50" s="12">
        <v>8735</v>
      </c>
      <c r="L50" s="13">
        <v>0.0303</v>
      </c>
      <c r="M50" s="12">
        <v>23</v>
      </c>
      <c r="N50" s="14">
        <v>0.87</v>
      </c>
      <c r="O50" s="12">
        <v>7232</v>
      </c>
      <c r="P50" s="12">
        <v>1374</v>
      </c>
      <c r="Q50" s="4"/>
      <c r="R50" s="11">
        <v>39</v>
      </c>
      <c r="S50" s="12">
        <v>9958</v>
      </c>
      <c r="T50" s="13">
        <v>0.0339</v>
      </c>
      <c r="U50" s="12">
        <v>29</v>
      </c>
      <c r="V50" s="14">
        <v>0.88</v>
      </c>
      <c r="W50" s="12">
        <v>8823</v>
      </c>
      <c r="X50" s="12">
        <v>1704</v>
      </c>
      <c r="Y50" s="4"/>
      <c r="Z50" s="11">
        <v>39</v>
      </c>
      <c r="AA50" s="12">
        <v>12448</v>
      </c>
      <c r="AB50" s="13">
        <v>0.0339</v>
      </c>
      <c r="AC50" s="12">
        <v>34</v>
      </c>
      <c r="AD50" s="14">
        <v>0.88</v>
      </c>
      <c r="AE50" s="12">
        <v>9176</v>
      </c>
      <c r="AF50" s="12">
        <v>2300</v>
      </c>
      <c r="AG50" s="4"/>
      <c r="AH50" s="16"/>
      <c r="AI50" s="16"/>
      <c r="AJ50" s="16"/>
    </row>
    <row r="51" spans="1:36">
      <c r="A51" s="4"/>
      <c r="B51" s="11">
        <v>40</v>
      </c>
      <c r="C51" s="12">
        <v>8669</v>
      </c>
      <c r="D51" s="13">
        <v>0.0228571428571429</v>
      </c>
      <c r="E51" s="12">
        <v>17</v>
      </c>
      <c r="F51" s="14">
        <v>0.9</v>
      </c>
      <c r="G51" s="12">
        <v>7022</v>
      </c>
      <c r="H51" s="12">
        <v>468</v>
      </c>
      <c r="I51" s="4"/>
      <c r="J51" s="11">
        <v>40</v>
      </c>
      <c r="K51" s="12">
        <v>7369</v>
      </c>
      <c r="L51" s="13">
        <v>0.0235</v>
      </c>
      <c r="M51" s="12">
        <v>17</v>
      </c>
      <c r="N51" s="14">
        <v>0.9</v>
      </c>
      <c r="O51" s="12">
        <v>6671</v>
      </c>
      <c r="P51" s="12">
        <v>667</v>
      </c>
      <c r="Q51" s="4"/>
      <c r="R51" s="11">
        <v>40</v>
      </c>
      <c r="S51" s="12">
        <v>8253</v>
      </c>
      <c r="T51" s="13">
        <v>0.0263</v>
      </c>
      <c r="U51" s="12">
        <v>27</v>
      </c>
      <c r="V51" s="14">
        <v>0.9</v>
      </c>
      <c r="W51" s="12">
        <v>6938</v>
      </c>
      <c r="X51" s="12">
        <v>647</v>
      </c>
      <c r="Y51" s="4"/>
      <c r="Z51" s="11">
        <v>40</v>
      </c>
      <c r="AA51" s="12">
        <v>14500</v>
      </c>
      <c r="AB51" s="13">
        <v>0.0263</v>
      </c>
      <c r="AC51" s="12">
        <v>31</v>
      </c>
      <c r="AD51" s="14">
        <v>0.9</v>
      </c>
      <c r="AE51" s="12">
        <v>7077</v>
      </c>
      <c r="AF51" s="12">
        <v>906</v>
      </c>
      <c r="AG51" s="4"/>
      <c r="AH51" s="16"/>
      <c r="AI51" s="16"/>
      <c r="AJ51" s="16"/>
    </row>
    <row r="52" spans="1:36">
      <c r="A52" s="4"/>
      <c r="B52" s="11">
        <v>41</v>
      </c>
      <c r="C52" s="12">
        <v>11300</v>
      </c>
      <c r="D52" s="13">
        <v>0.0128571428571429</v>
      </c>
      <c r="E52" s="12">
        <v>17</v>
      </c>
      <c r="F52" s="14">
        <v>0.84</v>
      </c>
      <c r="G52" s="12">
        <v>8199</v>
      </c>
      <c r="H52" s="12">
        <v>547</v>
      </c>
      <c r="I52" s="4"/>
      <c r="J52" s="11">
        <v>41</v>
      </c>
      <c r="K52" s="12">
        <v>9605</v>
      </c>
      <c r="L52" s="13">
        <v>0.013</v>
      </c>
      <c r="M52" s="12">
        <v>17</v>
      </c>
      <c r="N52" s="14">
        <v>0.84</v>
      </c>
      <c r="O52" s="12">
        <v>7379</v>
      </c>
      <c r="P52" s="12">
        <v>1328</v>
      </c>
      <c r="Q52" s="4"/>
      <c r="R52" s="11">
        <v>41</v>
      </c>
      <c r="S52" s="12">
        <v>13255</v>
      </c>
      <c r="T52" s="13">
        <v>0.0146</v>
      </c>
      <c r="U52" s="12">
        <v>20</v>
      </c>
      <c r="V52" s="14">
        <v>0.84</v>
      </c>
      <c r="W52" s="12">
        <v>7822</v>
      </c>
      <c r="X52" s="12">
        <v>1248</v>
      </c>
      <c r="Y52" s="4"/>
      <c r="Z52" s="11">
        <v>41</v>
      </c>
      <c r="AA52" s="12">
        <v>15243</v>
      </c>
      <c r="AB52" s="13">
        <v>0.0146</v>
      </c>
      <c r="AC52" s="12">
        <v>22</v>
      </c>
      <c r="AD52" s="14">
        <v>0.84</v>
      </c>
      <c r="AE52" s="12">
        <v>7509</v>
      </c>
      <c r="AF52" s="12">
        <v>1560</v>
      </c>
      <c r="AG52" s="4"/>
      <c r="AH52" s="16"/>
      <c r="AI52" s="16"/>
      <c r="AJ52" s="16"/>
    </row>
    <row r="53" spans="1:36">
      <c r="A53" s="4"/>
      <c r="B53" s="11">
        <v>42</v>
      </c>
      <c r="C53" s="12">
        <v>10683</v>
      </c>
      <c r="D53" s="13">
        <v>0.0171428571428571</v>
      </c>
      <c r="E53" s="12">
        <v>10</v>
      </c>
      <c r="F53" s="14">
        <v>0.83</v>
      </c>
      <c r="G53" s="12">
        <v>8546</v>
      </c>
      <c r="H53" s="12">
        <v>534</v>
      </c>
      <c r="I53" s="4"/>
      <c r="J53" s="11">
        <v>42</v>
      </c>
      <c r="K53" s="12">
        <v>9187</v>
      </c>
      <c r="L53" s="13">
        <v>0.0163</v>
      </c>
      <c r="M53" s="12">
        <v>9</v>
      </c>
      <c r="N53" s="14">
        <v>0.83</v>
      </c>
      <c r="O53" s="12">
        <v>7691</v>
      </c>
      <c r="P53" s="12">
        <v>1231</v>
      </c>
      <c r="Q53" s="4"/>
      <c r="R53" s="11">
        <v>42</v>
      </c>
      <c r="S53" s="12">
        <v>11850</v>
      </c>
      <c r="T53" s="13">
        <v>0.0183</v>
      </c>
      <c r="U53" s="12">
        <v>12</v>
      </c>
      <c r="V53" s="14">
        <v>0.83</v>
      </c>
      <c r="W53" s="12">
        <v>9075</v>
      </c>
      <c r="X53" s="12">
        <v>1293</v>
      </c>
      <c r="Y53" s="4"/>
      <c r="Z53" s="11">
        <v>42</v>
      </c>
      <c r="AA53" s="12">
        <v>15405</v>
      </c>
      <c r="AB53" s="13">
        <v>0.0183</v>
      </c>
      <c r="AC53" s="12">
        <v>13</v>
      </c>
      <c r="AD53" s="14">
        <v>0.83</v>
      </c>
      <c r="AE53" s="12">
        <v>8621</v>
      </c>
      <c r="AF53" s="12">
        <v>1771</v>
      </c>
      <c r="AG53" s="4"/>
      <c r="AH53" s="16"/>
      <c r="AI53" s="16"/>
      <c r="AJ53" s="16"/>
    </row>
    <row r="54" spans="1:36">
      <c r="A54" s="4"/>
      <c r="B54" s="11">
        <v>43</v>
      </c>
      <c r="C54" s="12">
        <v>12150</v>
      </c>
      <c r="D54" s="13">
        <v>0.0228571428571429</v>
      </c>
      <c r="E54" s="12">
        <v>12</v>
      </c>
      <c r="F54" s="14">
        <v>0.87</v>
      </c>
      <c r="G54" s="12">
        <v>7957</v>
      </c>
      <c r="H54" s="12">
        <v>497</v>
      </c>
      <c r="I54" s="4"/>
      <c r="J54" s="11">
        <v>43</v>
      </c>
      <c r="K54" s="12">
        <v>10206</v>
      </c>
      <c r="L54" s="13">
        <v>0.0201</v>
      </c>
      <c r="M54" s="12">
        <v>11</v>
      </c>
      <c r="N54" s="14">
        <v>0.93</v>
      </c>
      <c r="O54" s="12">
        <v>7002</v>
      </c>
      <c r="P54" s="12">
        <v>770</v>
      </c>
      <c r="Q54" s="4"/>
      <c r="R54" s="11">
        <v>43</v>
      </c>
      <c r="S54" s="12">
        <v>12962</v>
      </c>
      <c r="T54" s="13">
        <v>0.0221</v>
      </c>
      <c r="U54" s="12">
        <v>16</v>
      </c>
      <c r="V54" s="14">
        <v>0.87</v>
      </c>
      <c r="W54" s="12">
        <v>7772</v>
      </c>
      <c r="X54" s="12">
        <v>855</v>
      </c>
      <c r="Y54" s="4"/>
      <c r="Z54" s="11">
        <v>43</v>
      </c>
      <c r="AA54" s="12">
        <v>15820</v>
      </c>
      <c r="AB54" s="13">
        <v>0.0221</v>
      </c>
      <c r="AC54" s="12">
        <v>18</v>
      </c>
      <c r="AD54" s="14">
        <v>0.87</v>
      </c>
      <c r="AE54" s="12">
        <v>8316</v>
      </c>
      <c r="AF54" s="12">
        <v>1350</v>
      </c>
      <c r="AG54" s="4"/>
      <c r="AH54" s="16"/>
      <c r="AI54" s="16"/>
      <c r="AJ54" s="16"/>
    </row>
    <row r="55" spans="1:36">
      <c r="A55" s="4"/>
      <c r="B55" s="11">
        <v>44</v>
      </c>
      <c r="C55" s="12">
        <v>11542</v>
      </c>
      <c r="D55" s="13">
        <v>0.015</v>
      </c>
      <c r="E55" s="12">
        <v>18</v>
      </c>
      <c r="F55" s="14">
        <v>0.85</v>
      </c>
      <c r="G55" s="12">
        <v>7842</v>
      </c>
      <c r="H55" s="12">
        <v>523</v>
      </c>
      <c r="I55" s="4"/>
      <c r="J55" s="11">
        <v>44</v>
      </c>
      <c r="K55" s="12">
        <v>10157</v>
      </c>
      <c r="L55" s="13">
        <v>0.0147</v>
      </c>
      <c r="M55" s="12">
        <v>18</v>
      </c>
      <c r="N55" s="14">
        <v>0.85</v>
      </c>
      <c r="O55" s="12">
        <v>6666</v>
      </c>
      <c r="P55" s="12">
        <v>1267</v>
      </c>
      <c r="Q55" s="4"/>
      <c r="R55" s="11">
        <v>44</v>
      </c>
      <c r="S55" s="12">
        <v>14118</v>
      </c>
      <c r="T55" s="13">
        <v>0.0163</v>
      </c>
      <c r="U55" s="12">
        <v>25</v>
      </c>
      <c r="V55" s="14">
        <v>0.85</v>
      </c>
      <c r="W55" s="12">
        <v>7266</v>
      </c>
      <c r="X55" s="12">
        <v>1432</v>
      </c>
      <c r="Y55" s="4"/>
      <c r="Z55" s="11">
        <v>44</v>
      </c>
      <c r="AA55" s="12">
        <v>18777</v>
      </c>
      <c r="AB55" s="13">
        <v>0.02</v>
      </c>
      <c r="AC55" s="12">
        <v>28</v>
      </c>
      <c r="AD55" s="14">
        <v>0.85</v>
      </c>
      <c r="AE55" s="12">
        <v>8400</v>
      </c>
      <c r="AF55" s="12">
        <v>1690</v>
      </c>
      <c r="AG55" s="4"/>
      <c r="AH55" s="16"/>
      <c r="AI55" s="16"/>
      <c r="AJ55" s="16"/>
    </row>
    <row r="56" spans="1:36">
      <c r="A56" s="4"/>
      <c r="B56" s="11">
        <v>45</v>
      </c>
      <c r="C56" s="12">
        <v>11550</v>
      </c>
      <c r="D56" s="13">
        <v>0.03</v>
      </c>
      <c r="E56" s="12">
        <v>9</v>
      </c>
      <c r="F56" s="14">
        <v>0.84</v>
      </c>
      <c r="G56" s="12">
        <v>7550</v>
      </c>
      <c r="H56" s="12">
        <v>360</v>
      </c>
      <c r="I56" s="4"/>
      <c r="J56" s="11">
        <v>45</v>
      </c>
      <c r="K56" s="12">
        <v>10280</v>
      </c>
      <c r="L56" s="13">
        <v>0.0273</v>
      </c>
      <c r="M56" s="12">
        <v>19</v>
      </c>
      <c r="N56" s="14">
        <v>0.84</v>
      </c>
      <c r="O56" s="12">
        <v>6040</v>
      </c>
      <c r="P56" s="12">
        <v>664</v>
      </c>
      <c r="Q56" s="4"/>
      <c r="R56" s="11">
        <v>45</v>
      </c>
      <c r="S56" s="12">
        <v>13056</v>
      </c>
      <c r="T56" s="13">
        <v>0.03</v>
      </c>
      <c r="U56" s="12">
        <v>25</v>
      </c>
      <c r="V56" s="14">
        <v>0.84</v>
      </c>
      <c r="W56" s="12">
        <v>8580</v>
      </c>
      <c r="X56" s="12">
        <v>1200</v>
      </c>
      <c r="Y56" s="4"/>
      <c r="Z56" s="11">
        <v>45</v>
      </c>
      <c r="AA56" s="12">
        <v>16059</v>
      </c>
      <c r="AB56" s="13">
        <v>0.03</v>
      </c>
      <c r="AC56" s="12">
        <v>27</v>
      </c>
      <c r="AD56" s="14">
        <v>0.84</v>
      </c>
      <c r="AE56" s="12">
        <v>9095</v>
      </c>
      <c r="AF56" s="12">
        <v>1404</v>
      </c>
      <c r="AG56" s="4"/>
      <c r="AH56" s="16"/>
      <c r="AI56" s="16"/>
      <c r="AJ56" s="16"/>
    </row>
    <row r="57" spans="1:36">
      <c r="A57" s="4"/>
      <c r="B57" s="11">
        <v>46</v>
      </c>
      <c r="C57" s="12">
        <v>10140</v>
      </c>
      <c r="D57" s="13">
        <v>0.0375</v>
      </c>
      <c r="E57" s="12">
        <v>22</v>
      </c>
      <c r="F57" s="14">
        <v>0.78</v>
      </c>
      <c r="G57" s="12">
        <v>8213</v>
      </c>
      <c r="H57" s="12">
        <v>391</v>
      </c>
      <c r="I57" s="4"/>
      <c r="J57" s="11">
        <v>46</v>
      </c>
      <c r="K57" s="12">
        <v>11240</v>
      </c>
      <c r="L57" s="13">
        <v>0.0398</v>
      </c>
      <c r="M57" s="12">
        <v>21</v>
      </c>
      <c r="N57" s="14">
        <v>0.78</v>
      </c>
      <c r="O57" s="12">
        <v>6981</v>
      </c>
      <c r="P57" s="12">
        <v>698</v>
      </c>
      <c r="Q57" s="4"/>
      <c r="R57" s="11">
        <v>46</v>
      </c>
      <c r="S57" s="12">
        <v>15399</v>
      </c>
      <c r="T57" s="13">
        <v>0.0442</v>
      </c>
      <c r="U57" s="12">
        <v>33</v>
      </c>
      <c r="V57" s="14">
        <v>0.78</v>
      </c>
      <c r="W57" s="12">
        <v>8307</v>
      </c>
      <c r="X57" s="12">
        <v>1085</v>
      </c>
      <c r="Y57" s="4"/>
      <c r="Z57" s="11">
        <v>46</v>
      </c>
      <c r="AA57" s="12">
        <v>18017</v>
      </c>
      <c r="AB57" s="13">
        <v>0.0442</v>
      </c>
      <c r="AC57" s="12">
        <v>40</v>
      </c>
      <c r="AD57" s="14">
        <v>0.85</v>
      </c>
      <c r="AE57" s="12">
        <v>9500</v>
      </c>
      <c r="AF57" s="12">
        <v>1350</v>
      </c>
      <c r="AG57" s="4"/>
      <c r="AH57" s="16"/>
      <c r="AI57" s="16"/>
      <c r="AJ57" s="16"/>
    </row>
    <row r="58" spans="1:36">
      <c r="A58" s="4"/>
      <c r="B58" s="11">
        <v>47</v>
      </c>
      <c r="C58" s="12">
        <v>10780</v>
      </c>
      <c r="D58" s="13">
        <v>0.015</v>
      </c>
      <c r="E58" s="12">
        <v>18</v>
      </c>
      <c r="F58" s="14">
        <v>0.83</v>
      </c>
      <c r="G58" s="12">
        <v>7658</v>
      </c>
      <c r="H58" s="12">
        <v>365</v>
      </c>
      <c r="I58" s="4"/>
      <c r="J58" s="11">
        <v>47</v>
      </c>
      <c r="K58" s="12">
        <v>10558</v>
      </c>
      <c r="L58" s="13">
        <v>0.0137</v>
      </c>
      <c r="M58" s="12">
        <v>23</v>
      </c>
      <c r="N58" s="14">
        <v>0.83</v>
      </c>
      <c r="O58" s="12">
        <v>6892</v>
      </c>
      <c r="P58" s="12">
        <v>1172</v>
      </c>
      <c r="Q58" s="4"/>
      <c r="R58" s="11">
        <v>47</v>
      </c>
      <c r="S58" s="12">
        <v>14359</v>
      </c>
      <c r="T58" s="13">
        <v>0.0153</v>
      </c>
      <c r="U58" s="12">
        <v>36</v>
      </c>
      <c r="V58" s="14">
        <v>0.78</v>
      </c>
      <c r="W58" s="12">
        <v>9560</v>
      </c>
      <c r="X58" s="12">
        <v>1488</v>
      </c>
      <c r="Y58" s="4"/>
      <c r="Z58" s="11">
        <v>47</v>
      </c>
      <c r="AA58" s="12">
        <v>17231</v>
      </c>
      <c r="AB58" s="13">
        <v>0.023</v>
      </c>
      <c r="AC58" s="12">
        <v>37</v>
      </c>
      <c r="AD58" s="14">
        <v>0.9</v>
      </c>
      <c r="AE58" s="12">
        <v>9082</v>
      </c>
      <c r="AF58" s="12">
        <v>2068</v>
      </c>
      <c r="AG58" s="4"/>
      <c r="AH58" s="16"/>
      <c r="AI58" s="16"/>
      <c r="AJ58" s="16"/>
    </row>
    <row r="59" spans="1:36">
      <c r="A59" s="4"/>
      <c r="B59" s="11">
        <v>48</v>
      </c>
      <c r="C59" s="12">
        <v>11210</v>
      </c>
      <c r="D59" s="13">
        <v>0.03</v>
      </c>
      <c r="E59" s="12">
        <v>22</v>
      </c>
      <c r="F59" s="14">
        <v>0.91</v>
      </c>
      <c r="G59" s="12">
        <v>8543</v>
      </c>
      <c r="H59" s="12">
        <v>503</v>
      </c>
      <c r="I59" s="4"/>
      <c r="J59" s="11">
        <v>48</v>
      </c>
      <c r="K59" s="12">
        <v>10253</v>
      </c>
      <c r="L59" s="13">
        <v>0.0291</v>
      </c>
      <c r="M59" s="12">
        <v>23</v>
      </c>
      <c r="N59" s="14">
        <v>0.91</v>
      </c>
      <c r="O59" s="12">
        <v>8714</v>
      </c>
      <c r="P59" s="12">
        <v>1656</v>
      </c>
      <c r="Q59" s="4"/>
      <c r="R59" s="11">
        <v>48</v>
      </c>
      <c r="S59" s="12">
        <v>13800</v>
      </c>
      <c r="T59" s="13">
        <v>0.032</v>
      </c>
      <c r="U59" s="12">
        <v>34</v>
      </c>
      <c r="V59" s="14">
        <v>0.91</v>
      </c>
      <c r="W59" s="12">
        <v>10631</v>
      </c>
      <c r="X59" s="12">
        <v>1623</v>
      </c>
      <c r="Y59" s="4"/>
      <c r="Z59" s="11">
        <v>48</v>
      </c>
      <c r="AA59" s="12">
        <v>17664</v>
      </c>
      <c r="AB59" s="13">
        <v>0.032</v>
      </c>
      <c r="AC59" s="12">
        <v>36</v>
      </c>
      <c r="AD59" s="14">
        <v>0.91</v>
      </c>
      <c r="AE59" s="12">
        <v>9568</v>
      </c>
      <c r="AF59" s="12">
        <v>2094</v>
      </c>
      <c r="AG59" s="4"/>
      <c r="AH59" s="16"/>
      <c r="AI59" s="16"/>
      <c r="AJ59" s="16"/>
    </row>
    <row r="60" spans="1:36">
      <c r="A60" s="4"/>
      <c r="B60" s="11">
        <v>49</v>
      </c>
      <c r="C60" s="12">
        <v>11450</v>
      </c>
      <c r="D60" s="13">
        <v>0.0214285714285714</v>
      </c>
      <c r="E60" s="12">
        <v>20</v>
      </c>
      <c r="F60" s="14">
        <v>0.91</v>
      </c>
      <c r="G60" s="12">
        <v>7818</v>
      </c>
      <c r="H60" s="12">
        <v>460</v>
      </c>
      <c r="I60" s="4"/>
      <c r="J60" s="11">
        <v>49</v>
      </c>
      <c r="K60" s="12">
        <v>10850</v>
      </c>
      <c r="L60" s="13">
        <v>0.0221</v>
      </c>
      <c r="M60" s="12">
        <v>18</v>
      </c>
      <c r="N60" s="14">
        <v>0.94</v>
      </c>
      <c r="O60" s="12">
        <v>7662</v>
      </c>
      <c r="P60" s="12">
        <v>1149</v>
      </c>
      <c r="Q60" s="4"/>
      <c r="R60" s="11">
        <v>49</v>
      </c>
      <c r="S60" s="12">
        <v>15299</v>
      </c>
      <c r="T60" s="13">
        <v>0.0248</v>
      </c>
      <c r="U60" s="12">
        <v>23</v>
      </c>
      <c r="V60" s="14">
        <v>0.91</v>
      </c>
      <c r="W60" s="12">
        <v>9520</v>
      </c>
      <c r="X60" s="12">
        <v>1287</v>
      </c>
      <c r="Y60" s="4"/>
      <c r="Z60" s="11">
        <v>49</v>
      </c>
      <c r="AA60" s="12">
        <v>18359</v>
      </c>
      <c r="AB60" s="13">
        <v>0.0248</v>
      </c>
      <c r="AC60" s="12">
        <v>25</v>
      </c>
      <c r="AD60" s="14">
        <v>0.91</v>
      </c>
      <c r="AE60" s="12">
        <v>10186</v>
      </c>
      <c r="AF60" s="12">
        <v>1493</v>
      </c>
      <c r="AG60" s="4"/>
      <c r="AH60" s="16"/>
      <c r="AI60" s="16"/>
      <c r="AJ60" s="16"/>
    </row>
    <row r="61" spans="1:36">
      <c r="A61" s="4"/>
      <c r="B61" s="11">
        <v>50</v>
      </c>
      <c r="C61" s="12">
        <v>12520</v>
      </c>
      <c r="D61" s="13">
        <v>0.03</v>
      </c>
      <c r="E61" s="12">
        <v>11</v>
      </c>
      <c r="F61" s="14">
        <v>0.93</v>
      </c>
      <c r="G61" s="12">
        <v>7769</v>
      </c>
      <c r="H61" s="12">
        <v>370</v>
      </c>
      <c r="I61" s="4"/>
      <c r="J61" s="11">
        <v>50</v>
      </c>
      <c r="K61" s="12">
        <v>10141</v>
      </c>
      <c r="L61" s="13">
        <v>0.027</v>
      </c>
      <c r="M61" s="12">
        <v>17</v>
      </c>
      <c r="N61" s="14">
        <v>0.93</v>
      </c>
      <c r="O61" s="12">
        <v>6060</v>
      </c>
      <c r="P61" s="12">
        <v>606</v>
      </c>
      <c r="Q61" s="4"/>
      <c r="R61" s="11">
        <v>50</v>
      </c>
      <c r="S61" s="12">
        <v>16520</v>
      </c>
      <c r="T61" s="13">
        <v>0.0302</v>
      </c>
      <c r="U61" s="12">
        <v>26</v>
      </c>
      <c r="V61" s="14">
        <v>0.93</v>
      </c>
      <c r="W61" s="12">
        <v>9000</v>
      </c>
      <c r="X61" s="12">
        <v>1100</v>
      </c>
      <c r="Y61" s="4"/>
      <c r="Z61" s="11">
        <v>50</v>
      </c>
      <c r="AA61" s="12">
        <v>17200</v>
      </c>
      <c r="AB61" s="13">
        <v>0.0302</v>
      </c>
      <c r="AC61" s="12">
        <v>31</v>
      </c>
      <c r="AD61" s="14">
        <v>0.93</v>
      </c>
      <c r="AE61" s="12">
        <v>9800</v>
      </c>
      <c r="AF61" s="12">
        <v>1496</v>
      </c>
      <c r="AG61" s="4"/>
      <c r="AH61" s="16"/>
      <c r="AI61" s="16"/>
      <c r="AJ61" s="16"/>
    </row>
    <row r="62" spans="1:36">
      <c r="A62" s="4"/>
      <c r="B62" s="11">
        <v>51</v>
      </c>
      <c r="C62" s="12">
        <v>11240</v>
      </c>
      <c r="D62" s="13">
        <v>0.0125</v>
      </c>
      <c r="E62" s="12">
        <v>9</v>
      </c>
      <c r="F62" s="14">
        <v>0.82</v>
      </c>
      <c r="G62" s="12">
        <v>7168</v>
      </c>
      <c r="H62" s="12">
        <v>358</v>
      </c>
      <c r="I62" s="4"/>
      <c r="J62" s="11">
        <v>51</v>
      </c>
      <c r="K62" s="12">
        <v>11000</v>
      </c>
      <c r="L62" s="13">
        <v>0.012</v>
      </c>
      <c r="M62" s="12">
        <v>21</v>
      </c>
      <c r="N62" s="14">
        <v>0.9</v>
      </c>
      <c r="O62" s="12">
        <v>6021</v>
      </c>
      <c r="P62" s="12">
        <v>1144</v>
      </c>
      <c r="Q62" s="4"/>
      <c r="R62" s="11">
        <v>51</v>
      </c>
      <c r="S62" s="12">
        <v>15290</v>
      </c>
      <c r="T62" s="13">
        <v>0.0133</v>
      </c>
      <c r="U62" s="12">
        <v>28</v>
      </c>
      <c r="V62" s="14">
        <v>0.96</v>
      </c>
      <c r="W62" s="12">
        <v>9250</v>
      </c>
      <c r="X62" s="12">
        <v>1361</v>
      </c>
      <c r="Y62" s="4"/>
      <c r="Z62" s="11">
        <v>51</v>
      </c>
      <c r="AA62" s="12">
        <v>18500</v>
      </c>
      <c r="AB62" s="13">
        <v>0.02</v>
      </c>
      <c r="AC62" s="12">
        <v>27</v>
      </c>
      <c r="AD62" s="14">
        <v>0.96</v>
      </c>
      <c r="AE62" s="12">
        <v>9713</v>
      </c>
      <c r="AF62" s="12">
        <v>1552</v>
      </c>
      <c r="AG62" s="4"/>
      <c r="AH62" s="16"/>
      <c r="AI62" s="16"/>
      <c r="AJ62" s="16"/>
    </row>
    <row r="63" spans="1:36">
      <c r="A63" s="4"/>
      <c r="B63" s="11">
        <v>52</v>
      </c>
      <c r="C63" s="12">
        <v>11250</v>
      </c>
      <c r="D63" s="13">
        <v>0.015</v>
      </c>
      <c r="E63" s="12">
        <v>23</v>
      </c>
      <c r="F63" s="14">
        <v>0.92</v>
      </c>
      <c r="G63" s="12">
        <v>7796</v>
      </c>
      <c r="H63" s="12">
        <v>390</v>
      </c>
      <c r="I63" s="4"/>
      <c r="J63" s="11">
        <v>52</v>
      </c>
      <c r="K63" s="12">
        <v>10350</v>
      </c>
      <c r="L63" s="13">
        <v>0.0156</v>
      </c>
      <c r="M63" s="12">
        <v>22</v>
      </c>
      <c r="N63" s="14">
        <v>0.92</v>
      </c>
      <c r="O63" s="12">
        <v>6627</v>
      </c>
      <c r="P63" s="12">
        <v>928</v>
      </c>
      <c r="Q63" s="4"/>
      <c r="R63" s="11">
        <v>52</v>
      </c>
      <c r="S63" s="12">
        <v>15200</v>
      </c>
      <c r="T63" s="13">
        <v>0.0175</v>
      </c>
      <c r="U63" s="12">
        <v>27</v>
      </c>
      <c r="V63" s="14">
        <v>0.92</v>
      </c>
      <c r="W63" s="12">
        <v>8800</v>
      </c>
      <c r="X63" s="12">
        <v>1420</v>
      </c>
      <c r="Y63" s="4"/>
      <c r="Z63" s="11">
        <v>52</v>
      </c>
      <c r="AA63" s="12">
        <v>16112</v>
      </c>
      <c r="AB63" s="13">
        <v>0.03</v>
      </c>
      <c r="AC63" s="12">
        <v>27</v>
      </c>
      <c r="AD63" s="14">
        <v>0.92</v>
      </c>
      <c r="AE63" s="12">
        <v>9328</v>
      </c>
      <c r="AF63" s="12">
        <v>1874</v>
      </c>
      <c r="AG63" s="4"/>
      <c r="AH63" s="16"/>
      <c r="AI63" s="16"/>
      <c r="AJ63" s="16"/>
    </row>
  </sheetData>
  <mergeCells count="38">
    <mergeCell ref="F2:G2"/>
    <mergeCell ref="N2:O2"/>
    <mergeCell ref="V2:W2"/>
    <mergeCell ref="AD2:AE2"/>
    <mergeCell ref="F3:G3"/>
    <mergeCell ref="N3:O3"/>
    <mergeCell ref="V3:W3"/>
    <mergeCell ref="AD3:AE3"/>
    <mergeCell ref="F4:G4"/>
    <mergeCell ref="N4:O4"/>
    <mergeCell ref="V4:W4"/>
    <mergeCell ref="AD4:AE4"/>
    <mergeCell ref="F5:G5"/>
    <mergeCell ref="N5:O5"/>
    <mergeCell ref="V5:W5"/>
    <mergeCell ref="AD5:AE5"/>
    <mergeCell ref="F6:G6"/>
    <mergeCell ref="N6:O6"/>
    <mergeCell ref="V6:W6"/>
    <mergeCell ref="AD6:AE6"/>
    <mergeCell ref="F7:G7"/>
    <mergeCell ref="N7:O7"/>
    <mergeCell ref="V7:W7"/>
    <mergeCell ref="AD7:AE7"/>
    <mergeCell ref="F8:G8"/>
    <mergeCell ref="N8:O8"/>
    <mergeCell ref="V8:W8"/>
    <mergeCell ref="AD8:AE8"/>
    <mergeCell ref="F9:G9"/>
    <mergeCell ref="N9:O9"/>
    <mergeCell ref="V9:W9"/>
    <mergeCell ref="AD9:AE9"/>
    <mergeCell ref="AH9:AI9"/>
    <mergeCell ref="C10:H10"/>
    <mergeCell ref="K10:P10"/>
    <mergeCell ref="S10:X10"/>
    <mergeCell ref="AA10:AF10"/>
    <mergeCell ref="AI23:AJ25"/>
  </mergeCells>
  <pageMargins left="0.7" right="0.7" top="0.75" bottom="0.75" header="0.3" footer="0.3"/>
  <headerFooter/>
  <ignoredErrors>
    <ignoredError sqref="H7" formula="1"/>
  </ignoredErrors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zoomScale="110" zoomScaleNormal="110" workbookViewId="0">
      <selection activeCell="S11" sqref="S11"/>
    </sheetView>
  </sheetViews>
  <sheetFormatPr defaultColWidth="9" defaultRowHeight="14.5"/>
  <cols>
    <col min="17" max="17" width="6.5545454545454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3.2" customHeight="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</sheetData>
  <pageMargins left="0" right="0" top="0" bottom="0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</dc:creator>
  <cp:lastModifiedBy>HP</cp:lastModifiedBy>
  <dcterms:created xsi:type="dcterms:W3CDTF">2024-05-27T11:02:00Z</dcterms:created>
  <cp:lastPrinted>2024-05-29T13:43:00Z</cp:lastPrinted>
  <dcterms:modified xsi:type="dcterms:W3CDTF">2024-11-29T12:09:26Z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2A44281BE4E64047BEA0962C0A931C55_13</vt:lpwstr>
  </property>
  <property fmtid="{D5CDD505-2E9C-101B-9397-08002B2CF9AE}" pid="3" name="KSOProductBuildVer">
    <vt:lpwstr>1033-12.2.0.18911</vt:lpwstr>
  </property>
</Properties>
</file>