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7eba77cc35db98/Semester 4/Statiska dan Probabilitas/"/>
    </mc:Choice>
  </mc:AlternateContent>
  <xr:revisionPtr revIDLastSave="2" documentId="8_{BD37F25D-ADB1-475B-AD4E-255D92B01C16}" xr6:coauthVersionLast="47" xr6:coauthVersionMax="47" xr10:uidLastSave="{6B9DA4D6-77A6-46D9-A3EA-B0793533D7B5}"/>
  <bookViews>
    <workbookView xWindow="-120" yWindow="-120" windowWidth="20730" windowHeight="11160" xr2:uid="{422D584F-030C-46DB-8DE1-87180419BD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1" l="1"/>
  <c r="I3" i="1"/>
  <c r="E4" i="1"/>
  <c r="J48" i="1"/>
  <c r="J44" i="1"/>
  <c r="J47" i="1" s="1"/>
  <c r="E31" i="1"/>
  <c r="B35" i="1"/>
  <c r="D34" i="1"/>
  <c r="C34" i="1"/>
  <c r="C33" i="1"/>
  <c r="D33" i="1" s="1"/>
  <c r="C32" i="1"/>
  <c r="D32" i="1" s="1"/>
  <c r="C31" i="1"/>
  <c r="I11" i="1"/>
  <c r="I10" i="1"/>
  <c r="I4" i="1"/>
  <c r="A19" i="1" s="1"/>
  <c r="E7" i="1"/>
  <c r="F7" i="1" s="1"/>
  <c r="E6" i="1"/>
  <c r="F6" i="1" s="1"/>
  <c r="E5" i="1"/>
  <c r="F5" i="1" s="1"/>
  <c r="E8" i="1"/>
  <c r="E32" i="1" l="1"/>
  <c r="C35" i="1"/>
  <c r="E33" i="1"/>
  <c r="E34" i="1"/>
  <c r="F34" i="1" s="1"/>
  <c r="G34" i="1" s="1"/>
  <c r="F32" i="1"/>
  <c r="G32" i="1" s="1"/>
  <c r="F33" i="1"/>
  <c r="G33" i="1" s="1"/>
  <c r="D31" i="1"/>
  <c r="D35" i="1" s="1"/>
  <c r="F4" i="1"/>
  <c r="F8" i="1" s="1"/>
  <c r="A25" i="1" s="1"/>
  <c r="E35" i="1" l="1"/>
  <c r="F31" i="1"/>
  <c r="F35" i="1" l="1"/>
  <c r="G31" i="1"/>
  <c r="G35" i="1" s="1"/>
  <c r="A41" i="1" s="1"/>
  <c r="A46" i="1" s="1"/>
</calcChain>
</file>

<file path=xl/sharedStrings.xml><?xml version="1.0" encoding="utf-8"?>
<sst xmlns="http://schemas.openxmlformats.org/spreadsheetml/2006/main" count="49" uniqueCount="42">
  <si>
    <t>Perhitungan Data Deskripsi</t>
  </si>
  <si>
    <t>Selang</t>
  </si>
  <si>
    <t>Kategori</t>
  </si>
  <si>
    <t>Frekuensi</t>
  </si>
  <si>
    <t>xi</t>
  </si>
  <si>
    <t>f*xi</t>
  </si>
  <si>
    <t>0 &lt; 13,55</t>
  </si>
  <si>
    <t>Tidak Intensif</t>
  </si>
  <si>
    <t>13,55 ≤ X &lt; 17</t>
  </si>
  <si>
    <t>Kurang Intensif</t>
  </si>
  <si>
    <t>17 ≤ X 20,45</t>
  </si>
  <si>
    <t>Intensif</t>
  </si>
  <si>
    <t>20,45 ≤ 34</t>
  </si>
  <si>
    <t>Sangat Intensif</t>
  </si>
  <si>
    <t>d1</t>
  </si>
  <si>
    <t>d2</t>
  </si>
  <si>
    <t>Kelas Median =</t>
  </si>
  <si>
    <t xml:space="preserve">Tb = </t>
  </si>
  <si>
    <t xml:space="preserve">n = </t>
  </si>
  <si>
    <t xml:space="preserve">Efs = </t>
  </si>
  <si>
    <t xml:space="preserve">f = </t>
  </si>
  <si>
    <t xml:space="preserve">p = </t>
  </si>
  <si>
    <t>Menacri Median</t>
  </si>
  <si>
    <t>Mencari Mean</t>
  </si>
  <si>
    <t>Frekuensi Kumulatif</t>
  </si>
  <si>
    <t>Mencari Varians dan Simpangan Baku</t>
  </si>
  <si>
    <t>xi*f</t>
  </si>
  <si>
    <t>(xi-x)</t>
  </si>
  <si>
    <t>(xi-x)^2</t>
  </si>
  <si>
    <t>f(xi-x)^2</t>
  </si>
  <si>
    <t>X (rata-rata)</t>
  </si>
  <si>
    <t>Mencari Variansi</t>
  </si>
  <si>
    <t>Mencari Simpangan Baku</t>
  </si>
  <si>
    <t>Pengujian Hipotesis Satu Populasi</t>
  </si>
  <si>
    <t>Ho : M &gt;= 34</t>
  </si>
  <si>
    <t>Ha : M &lt; 34</t>
  </si>
  <si>
    <t>X</t>
  </si>
  <si>
    <t>S</t>
  </si>
  <si>
    <t>Mo</t>
  </si>
  <si>
    <t>Th</t>
  </si>
  <si>
    <t>Ttabel</t>
  </si>
  <si>
    <t xml:space="preserve">Mencari Modus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</si>
</sst>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1" fillId="3" borderId="0" xfId="0" applyFont="1" applyFill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9</xdr:row>
      <xdr:rowOff>28575</xdr:rowOff>
    </xdr:from>
    <xdr:to>
      <xdr:col>2</xdr:col>
      <xdr:colOff>666967</xdr:colOff>
      <xdr:row>11</xdr:row>
      <xdr:rowOff>76261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5B7C37-ABE1-43D0-916A-D0EA8A224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" y="1800225"/>
          <a:ext cx="1552792" cy="438211"/>
        </a:xfrm>
        <a:prstGeom prst="rect">
          <a:avLst/>
        </a:prstGeom>
      </xdr:spPr>
    </xdr:pic>
    <xdr:clientData/>
  </xdr:twoCellAnchor>
  <xdr:twoCellAnchor editAs="oneCell">
    <xdr:from>
      <xdr:col>1</xdr:col>
      <xdr:colOff>504825</xdr:colOff>
      <xdr:row>14</xdr:row>
      <xdr:rowOff>28575</xdr:rowOff>
    </xdr:from>
    <xdr:to>
      <xdr:col>2</xdr:col>
      <xdr:colOff>790794</xdr:colOff>
      <xdr:row>17</xdr:row>
      <xdr:rowOff>57234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4D2B27-F5E3-463E-92A8-D663E5CC2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2762250"/>
          <a:ext cx="1571844" cy="600159"/>
        </a:xfrm>
        <a:prstGeom prst="rect">
          <a:avLst/>
        </a:prstGeom>
      </xdr:spPr>
    </xdr:pic>
    <xdr:clientData/>
  </xdr:twoCellAnchor>
  <xdr:twoCellAnchor editAs="oneCell">
    <xdr:from>
      <xdr:col>1</xdr:col>
      <xdr:colOff>647700</xdr:colOff>
      <xdr:row>19</xdr:row>
      <xdr:rowOff>152400</xdr:rowOff>
    </xdr:from>
    <xdr:to>
      <xdr:col>2</xdr:col>
      <xdr:colOff>552616</xdr:colOff>
      <xdr:row>23</xdr:row>
      <xdr:rowOff>85822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67BBE07-0F8A-4BFA-B3BB-73A7F7805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66875" y="3838575"/>
          <a:ext cx="1190791" cy="695422"/>
        </a:xfrm>
        <a:prstGeom prst="rect">
          <a:avLst/>
        </a:prstGeom>
      </xdr:spPr>
    </xdr:pic>
    <xdr:clientData/>
  </xdr:twoCellAnchor>
  <xdr:twoCellAnchor editAs="oneCell">
    <xdr:from>
      <xdr:col>1</xdr:col>
      <xdr:colOff>1133928</xdr:colOff>
      <xdr:row>36</xdr:row>
      <xdr:rowOff>181428</xdr:rowOff>
    </xdr:from>
    <xdr:to>
      <xdr:col>3</xdr:col>
      <xdr:colOff>215446</xdr:colOff>
      <xdr:row>40</xdr:row>
      <xdr:rowOff>58843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87557A7-7907-4FFF-B547-03EF1F45D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54464" y="7472589"/>
          <a:ext cx="1485446" cy="852593"/>
        </a:xfrm>
        <a:prstGeom prst="rect">
          <a:avLst/>
        </a:prstGeom>
      </xdr:spPr>
    </xdr:pic>
    <xdr:clientData/>
  </xdr:twoCellAnchor>
  <xdr:twoCellAnchor editAs="oneCell">
    <xdr:from>
      <xdr:col>1</xdr:col>
      <xdr:colOff>884464</xdr:colOff>
      <xdr:row>40</xdr:row>
      <xdr:rowOff>181428</xdr:rowOff>
    </xdr:from>
    <xdr:to>
      <xdr:col>3</xdr:col>
      <xdr:colOff>71433</xdr:colOff>
      <xdr:row>45</xdr:row>
      <xdr:rowOff>122589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8793375-E181-4B88-A35D-6F79C6D8D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5000" y="8447767"/>
          <a:ext cx="1590897" cy="905001"/>
        </a:xfrm>
        <a:prstGeom prst="rect">
          <a:avLst/>
        </a:prstGeom>
      </xdr:spPr>
    </xdr:pic>
    <xdr:clientData/>
  </xdr:twoCellAnchor>
  <xdr:oneCellAnchor>
    <xdr:from>
      <xdr:col>8</xdr:col>
      <xdr:colOff>1191</xdr:colOff>
      <xdr:row>43</xdr:row>
      <xdr:rowOff>13097</xdr:rowOff>
    </xdr:from>
    <xdr:ext cx="207877" cy="1776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0A7BBA2-9D38-4175-BB60-4F29013096B0}"/>
                </a:ext>
              </a:extLst>
            </xdr:cNvPr>
            <xdr:cNvSpPr txBox="1"/>
          </xdr:nvSpPr>
          <xdr:spPr>
            <a:xfrm>
              <a:off x="3573066" y="7185422"/>
              <a:ext cx="20787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0A7BBA2-9D38-4175-BB60-4F29013096B0}"/>
                </a:ext>
              </a:extLst>
            </xdr:cNvPr>
            <xdr:cNvSpPr txBox="1"/>
          </xdr:nvSpPr>
          <xdr:spPr>
            <a:xfrm>
              <a:off x="3573066" y="7185422"/>
              <a:ext cx="20787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√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1191</xdr:colOff>
      <xdr:row>43</xdr:row>
      <xdr:rowOff>13097</xdr:rowOff>
    </xdr:from>
    <xdr:ext cx="207877" cy="1776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1B12C22-C393-4B3E-9BAB-9155F4C8AB53}"/>
                </a:ext>
              </a:extLst>
            </xdr:cNvPr>
            <xdr:cNvSpPr txBox="1"/>
          </xdr:nvSpPr>
          <xdr:spPr>
            <a:xfrm>
              <a:off x="3573066" y="7185422"/>
              <a:ext cx="20787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1B12C22-C393-4B3E-9BAB-9155F4C8AB53}"/>
                </a:ext>
              </a:extLst>
            </xdr:cNvPr>
            <xdr:cNvSpPr txBox="1"/>
          </xdr:nvSpPr>
          <xdr:spPr>
            <a:xfrm>
              <a:off x="3573066" y="7185422"/>
              <a:ext cx="20787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√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10</xdr:col>
      <xdr:colOff>589642</xdr:colOff>
      <xdr:row>38</xdr:row>
      <xdr:rowOff>68036</xdr:rowOff>
    </xdr:from>
    <xdr:to>
      <xdr:col>13</xdr:col>
      <xdr:colOff>374196</xdr:colOff>
      <xdr:row>43</xdr:row>
      <xdr:rowOff>3173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98CA721-E88A-4E95-97DE-3FA42D967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137321" y="7948840"/>
          <a:ext cx="1621518" cy="8989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F4F4F-8937-4EFE-ACEB-67D523244880}">
  <dimension ref="A1:J48"/>
  <sheetViews>
    <sheetView tabSelected="1" topLeftCell="B32" zoomScaleNormal="100" workbookViewId="0">
      <selection activeCell="J47" sqref="J47"/>
    </sheetView>
  </sheetViews>
  <sheetFormatPr defaultRowHeight="15" x14ac:dyDescent="0.25"/>
  <cols>
    <col min="1" max="1" width="15.28515625" customWidth="1"/>
    <col min="2" max="2" width="19.28515625" customWidth="1"/>
    <col min="3" max="4" width="16.85546875" customWidth="1"/>
    <col min="5" max="5" width="13.7109375" customWidth="1"/>
    <col min="6" max="6" width="14.85546875" customWidth="1"/>
    <col min="8" max="8" width="18.85546875" customWidth="1"/>
  </cols>
  <sheetData>
    <row r="1" spans="1:9" x14ac:dyDescent="0.25">
      <c r="A1" s="2" t="s">
        <v>0</v>
      </c>
      <c r="B1" s="2"/>
      <c r="C1" s="2"/>
      <c r="D1" s="1"/>
    </row>
    <row r="2" spans="1:9" ht="15.75" thickBot="1" x14ac:dyDescent="0.3"/>
    <row r="3" spans="1:9" ht="32.25" thickBot="1" x14ac:dyDescent="0.3">
      <c r="A3" s="3" t="s">
        <v>1</v>
      </c>
      <c r="B3" s="3" t="s">
        <v>2</v>
      </c>
      <c r="C3" s="3" t="s">
        <v>3</v>
      </c>
      <c r="D3" s="12" t="s">
        <v>24</v>
      </c>
      <c r="E3" s="3" t="s">
        <v>4</v>
      </c>
      <c r="F3" s="3" t="s">
        <v>5</v>
      </c>
      <c r="H3" t="s">
        <v>16</v>
      </c>
      <c r="I3">
        <f>34/2</f>
        <v>17</v>
      </c>
    </row>
    <row r="4" spans="1:9" ht="16.5" thickBot="1" x14ac:dyDescent="0.3">
      <c r="A4" s="3" t="s">
        <v>6</v>
      </c>
      <c r="B4" s="3" t="s">
        <v>7</v>
      </c>
      <c r="C4" s="3">
        <v>3</v>
      </c>
      <c r="D4" s="13">
        <v>3</v>
      </c>
      <c r="E4" s="6">
        <f>(0+13.55)/2</f>
        <v>6.7750000000000004</v>
      </c>
      <c r="F4" s="6">
        <f>3*E4</f>
        <v>20.325000000000003</v>
      </c>
      <c r="H4" t="s">
        <v>17</v>
      </c>
      <c r="I4">
        <f>17-0.05</f>
        <v>16.95</v>
      </c>
    </row>
    <row r="5" spans="1:9" ht="16.5" thickBot="1" x14ac:dyDescent="0.3">
      <c r="A5" s="3" t="s">
        <v>8</v>
      </c>
      <c r="B5" s="3" t="s">
        <v>9</v>
      </c>
      <c r="C5" s="3">
        <v>2</v>
      </c>
      <c r="D5" s="13">
        <v>5</v>
      </c>
      <c r="E5" s="6">
        <f>(13.55+17)/2</f>
        <v>15.275</v>
      </c>
      <c r="F5" s="6">
        <f>2*E5</f>
        <v>30.55</v>
      </c>
      <c r="H5" t="s">
        <v>18</v>
      </c>
      <c r="I5">
        <v>34</v>
      </c>
    </row>
    <row r="6" spans="1:9" ht="16.5" thickBot="1" x14ac:dyDescent="0.3">
      <c r="A6" s="14" t="s">
        <v>10</v>
      </c>
      <c r="B6" s="14" t="s">
        <v>11</v>
      </c>
      <c r="C6" s="14">
        <v>16</v>
      </c>
      <c r="D6" s="15">
        <v>21</v>
      </c>
      <c r="E6" s="6">
        <f>(17+20.45)/2</f>
        <v>18.725000000000001</v>
      </c>
      <c r="F6" s="6">
        <f>16*E6</f>
        <v>299.60000000000002</v>
      </c>
      <c r="H6" t="s">
        <v>19</v>
      </c>
      <c r="I6">
        <v>5</v>
      </c>
    </row>
    <row r="7" spans="1:9" ht="16.5" thickBot="1" x14ac:dyDescent="0.3">
      <c r="A7" s="3" t="s">
        <v>12</v>
      </c>
      <c r="B7" s="3" t="s">
        <v>13</v>
      </c>
      <c r="C7" s="3">
        <v>13</v>
      </c>
      <c r="D7" s="13">
        <v>34</v>
      </c>
      <c r="E7" s="6">
        <f>(20.45+34)/2</f>
        <v>27.225000000000001</v>
      </c>
      <c r="F7" s="6">
        <f>13*E7</f>
        <v>353.92500000000001</v>
      </c>
      <c r="H7" t="s">
        <v>20</v>
      </c>
      <c r="I7">
        <v>16</v>
      </c>
    </row>
    <row r="8" spans="1:9" ht="15.75" x14ac:dyDescent="0.25">
      <c r="A8" s="6"/>
      <c r="B8" s="6"/>
      <c r="C8" s="8">
        <v>34</v>
      </c>
      <c r="D8" s="8"/>
      <c r="E8" s="7">
        <f>E4+E5+E6+E7</f>
        <v>68</v>
      </c>
      <c r="F8" s="7">
        <f>F4+F5+F6+F7</f>
        <v>704.40000000000009</v>
      </c>
      <c r="H8" t="s">
        <v>21</v>
      </c>
      <c r="I8">
        <v>3.45</v>
      </c>
    </row>
    <row r="10" spans="1:9" ht="15.75" x14ac:dyDescent="0.25">
      <c r="A10" s="10" t="s">
        <v>41</v>
      </c>
      <c r="H10" t="s">
        <v>14</v>
      </c>
      <c r="I10">
        <f>16-2</f>
        <v>14</v>
      </c>
    </row>
    <row r="11" spans="1:9" x14ac:dyDescent="0.25">
      <c r="H11" t="s">
        <v>15</v>
      </c>
      <c r="I11">
        <f>16 -13</f>
        <v>3</v>
      </c>
    </row>
    <row r="13" spans="1:9" x14ac:dyDescent="0.25">
      <c r="A13" s="11">
        <f xml:space="preserve"> I4+(I10/I10+I11)*I8</f>
        <v>30.75</v>
      </c>
    </row>
    <row r="15" spans="1:9" x14ac:dyDescent="0.25">
      <c r="A15" t="s">
        <v>22</v>
      </c>
    </row>
    <row r="19" spans="1:7" x14ac:dyDescent="0.25">
      <c r="A19" s="11">
        <f>I4+(I3-I6/I7)*I8</f>
        <v>74.521875000000009</v>
      </c>
    </row>
    <row r="21" spans="1:7" x14ac:dyDescent="0.25">
      <c r="A21" t="s">
        <v>23</v>
      </c>
    </row>
    <row r="25" spans="1:7" x14ac:dyDescent="0.25">
      <c r="A25" s="11">
        <f xml:space="preserve"> F8/C8</f>
        <v>20.71764705882353</v>
      </c>
    </row>
    <row r="27" spans="1:7" x14ac:dyDescent="0.25">
      <c r="E27" t="s">
        <v>30</v>
      </c>
      <c r="F27">
        <v>20.71</v>
      </c>
    </row>
    <row r="28" spans="1:7" x14ac:dyDescent="0.25">
      <c r="A28" t="s">
        <v>25</v>
      </c>
    </row>
    <row r="30" spans="1:7" ht="15.75" x14ac:dyDescent="0.25">
      <c r="A30" s="14" t="s">
        <v>1</v>
      </c>
      <c r="B30" s="14" t="s">
        <v>3</v>
      </c>
      <c r="C30" s="17" t="s">
        <v>4</v>
      </c>
      <c r="D30" s="17" t="s">
        <v>26</v>
      </c>
      <c r="E30" s="17" t="s">
        <v>27</v>
      </c>
      <c r="F30" s="17" t="s">
        <v>28</v>
      </c>
      <c r="G30" s="17" t="s">
        <v>29</v>
      </c>
    </row>
    <row r="31" spans="1:7" ht="15.75" x14ac:dyDescent="0.25">
      <c r="A31" s="3" t="s">
        <v>6</v>
      </c>
      <c r="B31" s="3">
        <v>3</v>
      </c>
      <c r="C31" s="4">
        <f>(0+13.55)/2</f>
        <v>6.7750000000000004</v>
      </c>
      <c r="D31" s="4">
        <f>3*C31</f>
        <v>20.325000000000003</v>
      </c>
      <c r="E31" s="4">
        <f>(C31-F27)</f>
        <v>-13.935</v>
      </c>
      <c r="F31" s="4">
        <f>E31^2</f>
        <v>194.18422500000003</v>
      </c>
      <c r="G31" s="4">
        <f>B31*F31</f>
        <v>582.55267500000014</v>
      </c>
    </row>
    <row r="32" spans="1:7" ht="15.75" x14ac:dyDescent="0.25">
      <c r="A32" s="3" t="s">
        <v>8</v>
      </c>
      <c r="B32" s="3">
        <v>2</v>
      </c>
      <c r="C32" s="4">
        <f>(13.55+17)/2</f>
        <v>15.275</v>
      </c>
      <c r="D32" s="4">
        <f>2*C32</f>
        <v>30.55</v>
      </c>
      <c r="E32" s="4">
        <f>(C32-F27)</f>
        <v>-5.4350000000000005</v>
      </c>
      <c r="F32" s="4">
        <f>E32^2</f>
        <v>29.539225000000005</v>
      </c>
      <c r="G32" s="4">
        <f>B32*F32</f>
        <v>59.078450000000011</v>
      </c>
    </row>
    <row r="33" spans="1:10" ht="15.75" x14ac:dyDescent="0.25">
      <c r="A33" s="3" t="s">
        <v>10</v>
      </c>
      <c r="B33" s="3">
        <v>16</v>
      </c>
      <c r="C33" s="4">
        <f>(17+20.45)/2</f>
        <v>18.725000000000001</v>
      </c>
      <c r="D33" s="4">
        <f>16*C33</f>
        <v>299.60000000000002</v>
      </c>
      <c r="E33" s="4">
        <f>(C33-F29)</f>
        <v>18.725000000000001</v>
      </c>
      <c r="F33" s="4">
        <f>E33^2</f>
        <v>350.62562500000007</v>
      </c>
      <c r="G33" s="4">
        <f>B33*F33</f>
        <v>5610.0100000000011</v>
      </c>
    </row>
    <row r="34" spans="1:10" ht="15.75" x14ac:dyDescent="0.25">
      <c r="A34" s="3" t="s">
        <v>12</v>
      </c>
      <c r="B34" s="3">
        <v>13</v>
      </c>
      <c r="C34" s="4">
        <f>(20.45+34)/2</f>
        <v>27.225000000000001</v>
      </c>
      <c r="D34" s="4">
        <f>13*C34</f>
        <v>353.92500000000001</v>
      </c>
      <c r="E34" s="4">
        <f>(C34-F27)</f>
        <v>6.5150000000000006</v>
      </c>
      <c r="F34" s="4">
        <f>E34^2</f>
        <v>42.445225000000008</v>
      </c>
      <c r="G34" s="4">
        <f>B34*F34</f>
        <v>551.78792500000009</v>
      </c>
    </row>
    <row r="35" spans="1:10" x14ac:dyDescent="0.25">
      <c r="A35" s="4"/>
      <c r="B35" s="16">
        <f>B31+B32+B33+B34</f>
        <v>34</v>
      </c>
      <c r="C35" s="5">
        <f>C31+C32+C33+C34</f>
        <v>68</v>
      </c>
      <c r="D35" s="5">
        <f>D31+D32+D33+D34</f>
        <v>704.40000000000009</v>
      </c>
      <c r="E35" s="5">
        <f>E31+E32+E33+E34</f>
        <v>5.870000000000001</v>
      </c>
      <c r="F35" s="5">
        <f>F31+F32+F33+F34</f>
        <v>616.79430000000013</v>
      </c>
      <c r="G35" s="5">
        <f>G31+G32+G33+G34</f>
        <v>6803.4290500000006</v>
      </c>
    </row>
    <row r="37" spans="1:10" ht="31.5" x14ac:dyDescent="0.25">
      <c r="A37" s="9" t="s">
        <v>31</v>
      </c>
      <c r="I37" t="s">
        <v>33</v>
      </c>
    </row>
    <row r="39" spans="1:10" x14ac:dyDescent="0.25">
      <c r="I39" t="s">
        <v>34</v>
      </c>
    </row>
    <row r="40" spans="1:10" x14ac:dyDescent="0.25">
      <c r="I40" t="s">
        <v>35</v>
      </c>
    </row>
    <row r="41" spans="1:10" x14ac:dyDescent="0.25">
      <c r="A41" s="11">
        <f>G35/B35</f>
        <v>200.10085441176471</v>
      </c>
    </row>
    <row r="42" spans="1:10" x14ac:dyDescent="0.25">
      <c r="I42" t="s">
        <v>36</v>
      </c>
      <c r="J42">
        <v>20.7</v>
      </c>
    </row>
    <row r="43" spans="1:10" x14ac:dyDescent="0.25">
      <c r="A43" t="s">
        <v>32</v>
      </c>
      <c r="I43" t="s">
        <v>37</v>
      </c>
      <c r="J43">
        <v>2.81</v>
      </c>
    </row>
    <row r="44" spans="1:10" x14ac:dyDescent="0.25">
      <c r="J44">
        <f>SQRT(34)</f>
        <v>5.8309518948453007</v>
      </c>
    </row>
    <row r="45" spans="1:10" x14ac:dyDescent="0.25">
      <c r="I45" t="s">
        <v>38</v>
      </c>
      <c r="J45">
        <v>34</v>
      </c>
    </row>
    <row r="46" spans="1:10" x14ac:dyDescent="0.25">
      <c r="A46" s="11">
        <f>SQRT(A41)</f>
        <v>14.145700916241822</v>
      </c>
    </row>
    <row r="47" spans="1:10" x14ac:dyDescent="0.25">
      <c r="I47" t="s">
        <v>39</v>
      </c>
      <c r="J47">
        <f>J42-J45/J43/J44</f>
        <v>18.624928151300605</v>
      </c>
    </row>
    <row r="48" spans="1:10" x14ac:dyDescent="0.25">
      <c r="I48" t="s">
        <v>40</v>
      </c>
      <c r="J48">
        <f>_xlfn.T.INV(0.95,33)</f>
        <v>1.6923603090303434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hanageofani</dc:creator>
  <cp:lastModifiedBy>hana geofani</cp:lastModifiedBy>
  <dcterms:created xsi:type="dcterms:W3CDTF">2023-06-23T04:25:40Z</dcterms:created>
  <dcterms:modified xsi:type="dcterms:W3CDTF">2023-06-23T07:52:43Z</dcterms:modified>
</cp:coreProperties>
</file>