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Cal Poly Pomona\Summer 2022\GBA 6420- Optimization Methods\"/>
    </mc:Choice>
  </mc:AlternateContent>
  <xr:revisionPtr revIDLastSave="0" documentId="8_{79E8FE5C-71CE-45CE-ABB5-449DD7017BA7}" xr6:coauthVersionLast="47" xr6:coauthVersionMax="47" xr10:uidLastSave="{00000000-0000-0000-0000-000000000000}"/>
  <bookViews>
    <workbookView xWindow="-120" yWindow="-120" windowWidth="38640" windowHeight="21240" xr2:uid="{9E86BB97-91EB-FE44-BCE7-0F58CF9D9123}"/>
  </bookViews>
  <sheets>
    <sheet name="Case Study 9_2" sheetId="3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'Case Study 9_2'!$T$13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3" l="1"/>
  <c r="E49" i="3"/>
  <c r="G48" i="3"/>
  <c r="H48" i="3"/>
  <c r="E47" i="3"/>
  <c r="G46" i="3"/>
  <c r="H46" i="3"/>
  <c r="E45" i="3"/>
  <c r="G44" i="3"/>
  <c r="H44" i="3"/>
  <c r="J44" i="3"/>
  <c r="J41" i="3"/>
  <c r="J40" i="3"/>
  <c r="N40" i="3"/>
  <c r="O40" i="3"/>
  <c r="E48" i="3" s="1"/>
  <c r="E36" i="3"/>
  <c r="G35" i="3"/>
  <c r="H35" i="3"/>
  <c r="E34" i="3"/>
  <c r="G33" i="3"/>
  <c r="H33" i="3"/>
  <c r="E32" i="3"/>
  <c r="G31" i="3"/>
  <c r="H31" i="3"/>
  <c r="J31" i="3"/>
  <c r="J28" i="3"/>
  <c r="J27" i="3"/>
  <c r="N27" i="3"/>
  <c r="O27" i="3"/>
  <c r="E31" i="3" s="1"/>
  <c r="L25" i="3"/>
  <c r="G23" i="3"/>
  <c r="H23" i="3"/>
  <c r="E23" i="3" s="1"/>
  <c r="E22" i="3"/>
  <c r="G21" i="3"/>
  <c r="H21" i="3"/>
  <c r="E21" i="3" s="1"/>
  <c r="E20" i="3"/>
  <c r="G19" i="3"/>
  <c r="H19" i="3"/>
  <c r="E19" i="3" s="1"/>
  <c r="J19" i="3"/>
  <c r="J16" i="3"/>
  <c r="J15" i="3"/>
  <c r="N15" i="3"/>
  <c r="O15" i="3"/>
  <c r="L13" i="3" s="1"/>
  <c r="Q18" i="3"/>
  <c r="P15" i="3"/>
  <c r="Q15" i="3"/>
  <c r="S13" i="3"/>
  <c r="K38" i="3" l="1"/>
  <c r="L38" i="3"/>
  <c r="I21" i="3"/>
  <c r="L19" i="3" s="1"/>
  <c r="M15" i="3" s="1"/>
  <c r="I15" i="3"/>
  <c r="E44" i="3"/>
  <c r="K25" i="3"/>
  <c r="E33" i="3"/>
  <c r="D21" i="3"/>
  <c r="D19" i="3"/>
  <c r="D23" i="3"/>
  <c r="E46" i="3"/>
  <c r="E35" i="3"/>
  <c r="I33" i="3" s="1"/>
  <c r="L31" i="3" s="1"/>
  <c r="M27" i="3" s="1"/>
  <c r="I46" i="3" l="1"/>
  <c r="L44" i="3" s="1"/>
  <c r="M40" i="3" s="1"/>
  <c r="S18" i="3" s="1"/>
</calcChain>
</file>

<file path=xl/sharedStrings.xml><?xml version="1.0" encoding="utf-8"?>
<sst xmlns="http://schemas.openxmlformats.org/spreadsheetml/2006/main" count="68" uniqueCount="31">
  <si>
    <t>Inputs</t>
  </si>
  <si>
    <t>Current Price</t>
  </si>
  <si>
    <t>Gross Revenue from Land</t>
  </si>
  <si>
    <t>Profits from Alternative</t>
  </si>
  <si>
    <t>Price Decrease</t>
  </si>
  <si>
    <t>Probability</t>
  </si>
  <si>
    <t>June Probability</t>
  </si>
  <si>
    <t>When May dec is 0</t>
  </si>
  <si>
    <t>When May dec is 60</t>
  </si>
  <si>
    <t>When May dec is 120</t>
  </si>
  <si>
    <t>Purchase in June</t>
  </si>
  <si>
    <t>Yes</t>
  </si>
  <si>
    <t>Probability-June</t>
  </si>
  <si>
    <t>Probability-May</t>
  </si>
  <si>
    <t>May Probability</t>
  </si>
  <si>
    <t>No</t>
  </si>
  <si>
    <t>Comp Buys</t>
  </si>
  <si>
    <t>The company should not buy immediately, if the company waits till june and the alternative company</t>
  </si>
  <si>
    <t>If there is no drop in june, they would wait till july and if the alternative does not buy they would buy</t>
  </si>
  <si>
    <t>does not buy, they would purchase in june if there is a drop in may if it decreases by 60 or 120</t>
  </si>
  <si>
    <t>at either of the prices in july</t>
  </si>
  <si>
    <t>Don’t Buy</t>
  </si>
  <si>
    <t>Buy</t>
  </si>
  <si>
    <t>Competitor</t>
  </si>
  <si>
    <t>Decision</t>
  </si>
  <si>
    <t xml:space="preserve">Competitor </t>
  </si>
  <si>
    <t>Purchase in July</t>
  </si>
  <si>
    <t>Purchase in May</t>
  </si>
  <si>
    <t xml:space="preserve">Buy </t>
  </si>
  <si>
    <t>Best Decision</t>
  </si>
  <si>
    <t>Not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</si>
</sst>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9" fontId="0" fillId="0" borderId="0" xfId="2" applyFont="1" applyFill="1"/>
    <xf numFmtId="9" fontId="0" fillId="0" borderId="0" xfId="2" applyFont="1"/>
    <xf numFmtId="0" fontId="0" fillId="2" borderId="0" xfId="0" applyFill="1"/>
    <xf numFmtId="0" fontId="0" fillId="3" borderId="0" xfId="0" applyFill="1"/>
    <xf numFmtId="9" fontId="0" fillId="4" borderId="0" xfId="2" applyNumberFormat="1" applyFont="1" applyFill="1"/>
    <xf numFmtId="9" fontId="0" fillId="4" borderId="0" xfId="0" applyNumberFormat="1" applyFill="1"/>
    <xf numFmtId="166" fontId="0" fillId="4" borderId="0" xfId="0" applyNumberFormat="1" applyFill="1"/>
    <xf numFmtId="44" fontId="0" fillId="5" borderId="0" xfId="0" applyNumberFormat="1" applyFill="1"/>
    <xf numFmtId="44" fontId="0" fillId="5" borderId="0" xfId="1" applyFont="1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3225CF3-588B-0F4B-93F4-E1AE4E51123F}">
  <we:reference id="wa104380194" version="1.1.2.0" store="en-US" storeType="OMEX"/>
  <we:alternateReferences>
    <we:reference id="wa104380194" version="1.1.2.0" store="WA10438019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6CAA-887B-4682-8ABF-4F90325CE19D}">
  <dimension ref="A1:T49"/>
  <sheetViews>
    <sheetView tabSelected="1" workbookViewId="0">
      <selection activeCell="V4" sqref="V4"/>
    </sheetView>
  </sheetViews>
  <sheetFormatPr defaultColWidth="11" defaultRowHeight="15.75" x14ac:dyDescent="0.25"/>
  <cols>
    <col min="1" max="1" width="22.5" bestFit="1" customWidth="1"/>
    <col min="2" max="2" width="14" bestFit="1" customWidth="1"/>
    <col min="4" max="4" width="12.875" bestFit="1" customWidth="1"/>
    <col min="9" max="9" width="14.625" bestFit="1" customWidth="1"/>
    <col min="12" max="12" width="13.125" bestFit="1" customWidth="1"/>
    <col min="13" max="13" width="15.25" bestFit="1" customWidth="1"/>
    <col min="20" max="20" width="15.125" bestFit="1" customWidth="1"/>
    <col min="30" max="30" width="14.625" bestFit="1" customWidth="1"/>
    <col min="36" max="36" width="11.5" customWidth="1"/>
    <col min="37" max="37" width="13.625" customWidth="1"/>
  </cols>
  <sheetData>
    <row r="1" spans="1:20" x14ac:dyDescent="0.25">
      <c r="A1" t="s">
        <v>0</v>
      </c>
      <c r="C1" s="18"/>
      <c r="D1" s="18"/>
      <c r="L1" s="16" t="s">
        <v>29</v>
      </c>
      <c r="M1" s="13"/>
      <c r="O1" t="s">
        <v>17</v>
      </c>
    </row>
    <row r="2" spans="1:20" x14ac:dyDescent="0.25">
      <c r="A2" t="s">
        <v>1</v>
      </c>
      <c r="B2" s="1">
        <v>2200</v>
      </c>
      <c r="C2" s="18"/>
      <c r="D2" s="18"/>
      <c r="L2" s="16" t="s">
        <v>30</v>
      </c>
      <c r="M2" s="7"/>
      <c r="O2" t="s">
        <v>19</v>
      </c>
    </row>
    <row r="3" spans="1:20" x14ac:dyDescent="0.25">
      <c r="A3" t="s">
        <v>2</v>
      </c>
      <c r="B3" s="1">
        <v>3000</v>
      </c>
      <c r="C3" s="19"/>
      <c r="D3" s="18"/>
      <c r="L3" s="17" t="s">
        <v>4</v>
      </c>
      <c r="M3" s="14"/>
      <c r="O3" t="s">
        <v>18</v>
      </c>
    </row>
    <row r="4" spans="1:20" x14ac:dyDescent="0.25">
      <c r="A4" t="s">
        <v>3</v>
      </c>
      <c r="B4" s="1">
        <v>650</v>
      </c>
      <c r="C4" s="19"/>
      <c r="D4" s="18"/>
      <c r="L4" s="17" t="s">
        <v>5</v>
      </c>
      <c r="M4" s="15"/>
      <c r="O4" t="s">
        <v>20</v>
      </c>
    </row>
    <row r="5" spans="1:20" x14ac:dyDescent="0.25">
      <c r="C5" s="18"/>
      <c r="D5" s="18"/>
    </row>
    <row r="6" spans="1:20" x14ac:dyDescent="0.25">
      <c r="A6" t="s">
        <v>13</v>
      </c>
      <c r="B6" s="2">
        <v>0.05</v>
      </c>
    </row>
    <row r="7" spans="1:20" x14ac:dyDescent="0.25">
      <c r="A7" t="s">
        <v>12</v>
      </c>
      <c r="B7" s="2">
        <v>0.1</v>
      </c>
    </row>
    <row r="9" spans="1:20" x14ac:dyDescent="0.25">
      <c r="A9" t="s">
        <v>14</v>
      </c>
    </row>
    <row r="10" spans="1:20" x14ac:dyDescent="0.25">
      <c r="A10" t="s">
        <v>4</v>
      </c>
      <c r="B10" t="s">
        <v>5</v>
      </c>
    </row>
    <row r="11" spans="1:20" x14ac:dyDescent="0.25">
      <c r="A11" s="1">
        <v>0</v>
      </c>
      <c r="B11">
        <v>0.5</v>
      </c>
      <c r="I11" s="20" t="s">
        <v>26</v>
      </c>
      <c r="M11" s="20" t="s">
        <v>10</v>
      </c>
      <c r="T11" s="20" t="s">
        <v>27</v>
      </c>
    </row>
    <row r="12" spans="1:20" x14ac:dyDescent="0.25">
      <c r="A12" s="1">
        <v>60</v>
      </c>
      <c r="B12">
        <v>0.3</v>
      </c>
    </row>
    <row r="13" spans="1:20" x14ac:dyDescent="0.25">
      <c r="A13" s="1">
        <v>120</v>
      </c>
      <c r="B13">
        <v>0.2</v>
      </c>
      <c r="L13" s="3">
        <f>B3-B2+O15</f>
        <v>800</v>
      </c>
      <c r="M13" s="7" t="s">
        <v>22</v>
      </c>
      <c r="S13" s="3">
        <f>B3-B2</f>
        <v>800</v>
      </c>
      <c r="T13" s="7" t="s">
        <v>22</v>
      </c>
    </row>
    <row r="14" spans="1:20" x14ac:dyDescent="0.25">
      <c r="K14" t="s">
        <v>23</v>
      </c>
    </row>
    <row r="15" spans="1:20" x14ac:dyDescent="0.25">
      <c r="A15" t="s">
        <v>6</v>
      </c>
      <c r="I15" s="10">
        <f>Q18*N15*J15</f>
        <v>4.7500000000000001E-2</v>
      </c>
      <c r="J15" s="4">
        <f>B7</f>
        <v>0.1</v>
      </c>
      <c r="K15" t="s">
        <v>24</v>
      </c>
      <c r="M15" s="3">
        <f>L19</f>
        <v>828.2</v>
      </c>
      <c r="N15" s="4">
        <f>B11</f>
        <v>0.5</v>
      </c>
      <c r="O15" s="12">
        <f>A11</f>
        <v>0</v>
      </c>
      <c r="P15" s="9">
        <f>B6</f>
        <v>0.05</v>
      </c>
      <c r="Q15" s="3">
        <f>B4</f>
        <v>650</v>
      </c>
      <c r="R15" s="6" t="s">
        <v>11</v>
      </c>
      <c r="T15" s="6" t="s">
        <v>21</v>
      </c>
    </row>
    <row r="16" spans="1:20" x14ac:dyDescent="0.25">
      <c r="A16" t="s">
        <v>7</v>
      </c>
      <c r="B16" t="s">
        <v>5</v>
      </c>
      <c r="J16" s="3">
        <f>B4</f>
        <v>650</v>
      </c>
      <c r="K16" s="6" t="s">
        <v>11</v>
      </c>
      <c r="M16" s="6" t="s">
        <v>21</v>
      </c>
    </row>
    <row r="17" spans="1:19" x14ac:dyDescent="0.25">
      <c r="A17" s="1">
        <v>0</v>
      </c>
      <c r="B17">
        <v>0.3</v>
      </c>
      <c r="S17" t="s">
        <v>16</v>
      </c>
    </row>
    <row r="18" spans="1:19" x14ac:dyDescent="0.25">
      <c r="A18" s="1">
        <v>60</v>
      </c>
      <c r="B18">
        <v>0.6</v>
      </c>
      <c r="Q18" s="4">
        <f>1-B6</f>
        <v>0.95</v>
      </c>
      <c r="R18" s="6" t="s">
        <v>15</v>
      </c>
      <c r="S18" s="3">
        <f>Q15*P15+N15*M15*Q18+N27*M27*Q18+N40*M40*Q18</f>
        <v>840.66499999999996</v>
      </c>
    </row>
    <row r="19" spans="1:19" x14ac:dyDescent="0.25">
      <c r="A19" s="1">
        <v>120</v>
      </c>
      <c r="B19">
        <v>0.1</v>
      </c>
      <c r="D19" s="8">
        <f>Q18*N15*J19*G19</f>
        <v>0.12825</v>
      </c>
      <c r="E19" s="3">
        <f>B3-B2+H19</f>
        <v>800</v>
      </c>
      <c r="F19" s="6" t="s">
        <v>22</v>
      </c>
      <c r="G19" s="5">
        <f>B17</f>
        <v>0.3</v>
      </c>
      <c r="H19" s="11">
        <f>A17</f>
        <v>0</v>
      </c>
      <c r="J19" s="4">
        <f>1-B7</f>
        <v>0.9</v>
      </c>
      <c r="K19" s="6" t="s">
        <v>15</v>
      </c>
      <c r="L19" s="3">
        <f>I21*J19+J16*J15</f>
        <v>828.2</v>
      </c>
    </row>
    <row r="20" spans="1:19" x14ac:dyDescent="0.25">
      <c r="E20" s="3">
        <f>B4</f>
        <v>650</v>
      </c>
      <c r="F20" s="7" t="s">
        <v>21</v>
      </c>
    </row>
    <row r="21" spans="1:19" x14ac:dyDescent="0.25">
      <c r="A21" t="s">
        <v>8</v>
      </c>
      <c r="B21" t="s">
        <v>5</v>
      </c>
      <c r="D21" s="9">
        <f>Q18*N15*J19*G21</f>
        <v>0.25650000000000001</v>
      </c>
      <c r="E21" s="3">
        <f>B3-B2+H21</f>
        <v>860</v>
      </c>
      <c r="F21" s="6" t="s">
        <v>22</v>
      </c>
      <c r="G21" s="5">
        <f>B18</f>
        <v>0.6</v>
      </c>
      <c r="H21" s="11">
        <f>A18</f>
        <v>60</v>
      </c>
      <c r="I21" s="3">
        <f>E19*G19+E21*G21+E23*G23</f>
        <v>848</v>
      </c>
    </row>
    <row r="22" spans="1:19" x14ac:dyDescent="0.25">
      <c r="A22" s="1">
        <v>0</v>
      </c>
      <c r="B22">
        <v>0.6</v>
      </c>
      <c r="E22" s="3">
        <f>B4</f>
        <v>650</v>
      </c>
      <c r="F22" s="7" t="s">
        <v>21</v>
      </c>
    </row>
    <row r="23" spans="1:19" x14ac:dyDescent="0.25">
      <c r="A23" s="1">
        <v>30</v>
      </c>
      <c r="B23">
        <v>0.2</v>
      </c>
      <c r="D23" s="9">
        <f>Q18*N15*J19*G23</f>
        <v>4.2750000000000003E-2</v>
      </c>
      <c r="E23" s="3">
        <f>B3-B2+H23</f>
        <v>920</v>
      </c>
      <c r="F23" s="6" t="s">
        <v>22</v>
      </c>
      <c r="G23" s="5">
        <f>B19</f>
        <v>0.1</v>
      </c>
      <c r="H23" s="11">
        <f>A19</f>
        <v>120</v>
      </c>
    </row>
    <row r="24" spans="1:19" x14ac:dyDescent="0.25">
      <c r="A24" s="1">
        <v>60</v>
      </c>
      <c r="B24">
        <v>0.2</v>
      </c>
      <c r="E24" s="3">
        <f>B4</f>
        <v>650</v>
      </c>
      <c r="F24" s="7" t="s">
        <v>21</v>
      </c>
    </row>
    <row r="25" spans="1:19" x14ac:dyDescent="0.25">
      <c r="K25" s="9">
        <f>Q18*N27</f>
        <v>0.28499999999999998</v>
      </c>
      <c r="L25" s="3">
        <f>B3-B2+O27</f>
        <v>860</v>
      </c>
      <c r="M25" s="6" t="s">
        <v>22</v>
      </c>
    </row>
    <row r="26" spans="1:19" x14ac:dyDescent="0.25">
      <c r="A26" t="s">
        <v>9</v>
      </c>
      <c r="B26" t="s">
        <v>5</v>
      </c>
      <c r="K26" t="s">
        <v>25</v>
      </c>
    </row>
    <row r="27" spans="1:19" x14ac:dyDescent="0.25">
      <c r="A27" s="1">
        <v>0</v>
      </c>
      <c r="B27">
        <v>0.7</v>
      </c>
      <c r="J27" s="4">
        <f>B7</f>
        <v>0.1</v>
      </c>
      <c r="K27" t="s">
        <v>24</v>
      </c>
      <c r="M27" s="3">
        <f>L31</f>
        <v>855.2</v>
      </c>
      <c r="N27" s="4">
        <f>B12</f>
        <v>0.3</v>
      </c>
      <c r="O27" s="12">
        <f>A12</f>
        <v>60</v>
      </c>
    </row>
    <row r="28" spans="1:19" x14ac:dyDescent="0.25">
      <c r="A28" s="1">
        <v>20</v>
      </c>
      <c r="B28">
        <v>0.2</v>
      </c>
      <c r="J28" s="3">
        <f>B4</f>
        <v>650</v>
      </c>
      <c r="K28" s="7" t="s">
        <v>11</v>
      </c>
      <c r="M28" s="7" t="s">
        <v>21</v>
      </c>
    </row>
    <row r="29" spans="1:19" x14ac:dyDescent="0.25">
      <c r="A29" s="1">
        <v>40</v>
      </c>
      <c r="B29">
        <v>0.1</v>
      </c>
    </row>
    <row r="31" spans="1:19" x14ac:dyDescent="0.25">
      <c r="E31" s="3">
        <f>B3-B2+O27+H31</f>
        <v>860</v>
      </c>
      <c r="F31" s="7" t="s">
        <v>22</v>
      </c>
      <c r="G31" s="5">
        <f>B22</f>
        <v>0.6</v>
      </c>
      <c r="H31" s="11">
        <f>A22</f>
        <v>0</v>
      </c>
      <c r="J31" s="4">
        <f>1-B7</f>
        <v>0.9</v>
      </c>
      <c r="K31" s="7" t="s">
        <v>15</v>
      </c>
      <c r="L31" s="3">
        <f>I33*J31+J28*J27</f>
        <v>855.2</v>
      </c>
    </row>
    <row r="32" spans="1:19" x14ac:dyDescent="0.25">
      <c r="E32" s="3">
        <f>B4</f>
        <v>650</v>
      </c>
      <c r="F32" s="7" t="s">
        <v>21</v>
      </c>
    </row>
    <row r="33" spans="5:15" x14ac:dyDescent="0.25">
      <c r="E33" s="3">
        <f>B3-B2+O27+H33</f>
        <v>890</v>
      </c>
      <c r="F33" s="7" t="s">
        <v>28</v>
      </c>
      <c r="G33" s="5">
        <f>B23</f>
        <v>0.2</v>
      </c>
      <c r="H33" s="11">
        <f>A23</f>
        <v>30</v>
      </c>
      <c r="I33" s="3">
        <f>E31*G31+E33*G33+E35*G35</f>
        <v>878</v>
      </c>
    </row>
    <row r="34" spans="5:15" x14ac:dyDescent="0.25">
      <c r="E34" s="3">
        <f>B4</f>
        <v>650</v>
      </c>
      <c r="F34" s="7" t="s">
        <v>21</v>
      </c>
    </row>
    <row r="35" spans="5:15" x14ac:dyDescent="0.25">
      <c r="E35" s="3">
        <f>B3-B2+O27+H35</f>
        <v>920</v>
      </c>
      <c r="F35" s="7" t="s">
        <v>22</v>
      </c>
      <c r="G35" s="5">
        <f>B24</f>
        <v>0.2</v>
      </c>
      <c r="H35" s="11">
        <f>A24</f>
        <v>60</v>
      </c>
    </row>
    <row r="36" spans="5:15" x14ac:dyDescent="0.25">
      <c r="E36" s="3">
        <f>B4</f>
        <v>650</v>
      </c>
      <c r="F36" s="7" t="s">
        <v>21</v>
      </c>
    </row>
    <row r="38" spans="5:15" x14ac:dyDescent="0.25">
      <c r="K38" s="9">
        <f>Q18*N40</f>
        <v>0.19</v>
      </c>
      <c r="L38" s="3">
        <f>B3-B2+O40</f>
        <v>920</v>
      </c>
      <c r="M38" s="6" t="s">
        <v>22</v>
      </c>
    </row>
    <row r="39" spans="5:15" x14ac:dyDescent="0.25">
      <c r="K39" t="s">
        <v>25</v>
      </c>
    </row>
    <row r="40" spans="5:15" x14ac:dyDescent="0.25">
      <c r="J40" s="4">
        <f>B7</f>
        <v>0.1</v>
      </c>
      <c r="K40" t="s">
        <v>24</v>
      </c>
      <c r="M40" s="3">
        <f>L44</f>
        <v>900.2</v>
      </c>
      <c r="N40" s="4">
        <f>B13</f>
        <v>0.2</v>
      </c>
      <c r="O40" s="12">
        <f>A13</f>
        <v>120</v>
      </c>
    </row>
    <row r="41" spans="5:15" x14ac:dyDescent="0.25">
      <c r="J41" s="3">
        <f>B4</f>
        <v>650</v>
      </c>
      <c r="K41" s="7" t="s">
        <v>11</v>
      </c>
      <c r="M41" s="7" t="s">
        <v>21</v>
      </c>
    </row>
    <row r="44" spans="5:15" x14ac:dyDescent="0.25">
      <c r="E44" s="3">
        <f>B$3-B$2+O$40+H44</f>
        <v>920</v>
      </c>
      <c r="F44" s="7" t="s">
        <v>22</v>
      </c>
      <c r="G44" s="5">
        <f>B27</f>
        <v>0.7</v>
      </c>
      <c r="H44" s="11">
        <f>A27</f>
        <v>0</v>
      </c>
      <c r="J44" s="4">
        <f>1-B7</f>
        <v>0.9</v>
      </c>
      <c r="K44" s="7" t="s">
        <v>15</v>
      </c>
      <c r="L44" s="3">
        <f>I46*J44+J41*J40</f>
        <v>900.2</v>
      </c>
    </row>
    <row r="45" spans="5:15" x14ac:dyDescent="0.25">
      <c r="E45" s="3">
        <f>B4</f>
        <v>650</v>
      </c>
      <c r="F45" s="7" t="s">
        <v>21</v>
      </c>
    </row>
    <row r="46" spans="5:15" x14ac:dyDescent="0.25">
      <c r="E46" s="3">
        <f>B$3-B$2+O$40+H46</f>
        <v>940</v>
      </c>
      <c r="F46" s="7" t="s">
        <v>22</v>
      </c>
      <c r="G46" s="5">
        <f>B28</f>
        <v>0.2</v>
      </c>
      <c r="H46" s="11">
        <f>A28</f>
        <v>20</v>
      </c>
      <c r="I46" s="3">
        <f>E44*G44+E46*G46+E48*G48</f>
        <v>928</v>
      </c>
    </row>
    <row r="47" spans="5:15" x14ac:dyDescent="0.25">
      <c r="E47" s="3">
        <f>B4</f>
        <v>650</v>
      </c>
      <c r="F47" s="7" t="s">
        <v>21</v>
      </c>
    </row>
    <row r="48" spans="5:15" x14ac:dyDescent="0.25">
      <c r="E48" s="3">
        <f>B$3-B$2+O$40+H48</f>
        <v>960</v>
      </c>
      <c r="F48" s="7" t="s">
        <v>22</v>
      </c>
      <c r="G48" s="5">
        <f>B29</f>
        <v>0.1</v>
      </c>
      <c r="H48" s="11">
        <f>A29</f>
        <v>40</v>
      </c>
    </row>
    <row r="49" spans="5:6" x14ac:dyDescent="0.25">
      <c r="E49" s="3">
        <f>B4</f>
        <v>650</v>
      </c>
      <c r="F49" s="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Study 9_2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Hayden</cp:lastModifiedBy>
  <dcterms:created xsi:type="dcterms:W3CDTF">2022-07-29T16:29:02Z</dcterms:created>
  <dcterms:modified xsi:type="dcterms:W3CDTF">2022-08-01T02:46:53Z</dcterms:modified>
</cp:coreProperties>
</file>