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yden\Documents\Cal Poly Pomona\Summer 2022\GBA 6420- Optimization Methods\"/>
    </mc:Choice>
  </mc:AlternateContent>
  <xr:revisionPtr revIDLastSave="0" documentId="13_ncr:1_{DB9D9692-17D4-4E19-854E-4104D2542BF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ase 4.2 Problem Set" sheetId="1" r:id="rId1"/>
    <sheet name="Sensitivity Report 1" sheetId="7" r:id="rId2"/>
  </sheets>
  <definedNames>
    <definedName name="solver_adj" localSheetId="0" hidden="1">'Case 4.2 Problem Set'!$J$23:$L$25,'Case 4.2 Problem Set'!$J$31:$L$33,'Case 4.2 Problem Set'!$J$39:$L$41,'Case 4.2 Problem Set'!$J$47:$L$49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'Case 4.2 Problem Set'!$B$44:$B$47</definedName>
    <definedName name="solver_lhs2" localSheetId="0" hidden="1">'Case 4.2 Problem Set'!$I$26:$L$26</definedName>
    <definedName name="solver_lhs3" localSheetId="0" hidden="1">'Case 4.2 Problem Set'!$I$34:$L$34</definedName>
    <definedName name="solver_lhs4" localSheetId="0" hidden="1">'Case 4.2 Problem Set'!$I$42:$L$42</definedName>
    <definedName name="solver_lhs5" localSheetId="0" hidden="1">'Case 4.2 Problem Set'!$I$50:$L$50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'Case 4.2 Problem Set'!$B$54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'Case 4.2 Problem Set'!$D$44:$D$47</definedName>
    <definedName name="solver_rhs2" localSheetId="0" hidden="1">'Case 4.2 Problem Set'!$I$27:$L$27</definedName>
    <definedName name="solver_rhs3" localSheetId="0" hidden="1">'Case 4.2 Problem Set'!$I$35:$L$35</definedName>
    <definedName name="solver_rhs4" localSheetId="0" hidden="1">'Case 4.2 Problem Set'!$I$43:$L$43</definedName>
    <definedName name="solver_rhs5" localSheetId="0" hidden="1">'Case 4.2 Problem Set'!$I$51:$L$51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7" i="1" l="1"/>
  <c r="K27" i="1"/>
  <c r="J27" i="1"/>
  <c r="I27" i="1"/>
  <c r="P23" i="1"/>
  <c r="B47" i="1"/>
  <c r="B46" i="1"/>
  <c r="B45" i="1"/>
  <c r="B44" i="1"/>
  <c r="B3" i="1"/>
  <c r="B2" i="1"/>
  <c r="S50" i="1"/>
  <c r="S51" i="1" s="1"/>
  <c r="R50" i="1"/>
  <c r="Q50" i="1"/>
  <c r="P50" i="1"/>
  <c r="O50" i="1"/>
  <c r="R49" i="1"/>
  <c r="Q49" i="1"/>
  <c r="P49" i="1"/>
  <c r="O49" i="1"/>
  <c r="Q48" i="1"/>
  <c r="P48" i="1"/>
  <c r="O48" i="1"/>
  <c r="S42" i="1"/>
  <c r="S43" i="1" s="1"/>
  <c r="R42" i="1"/>
  <c r="Q42" i="1"/>
  <c r="P42" i="1"/>
  <c r="O42" i="1"/>
  <c r="R41" i="1"/>
  <c r="Q41" i="1"/>
  <c r="P41" i="1"/>
  <c r="O41" i="1"/>
  <c r="Q40" i="1"/>
  <c r="P40" i="1"/>
  <c r="O40" i="1"/>
  <c r="S34" i="1"/>
  <c r="S35" i="1" s="1"/>
  <c r="R34" i="1"/>
  <c r="Q34" i="1"/>
  <c r="P34" i="1"/>
  <c r="O34" i="1"/>
  <c r="R33" i="1"/>
  <c r="Q33" i="1"/>
  <c r="P33" i="1"/>
  <c r="O33" i="1"/>
  <c r="Q32" i="1"/>
  <c r="P32" i="1"/>
  <c r="O32" i="1"/>
  <c r="S26" i="1"/>
  <c r="S27" i="1" s="1"/>
  <c r="R26" i="1"/>
  <c r="R25" i="1"/>
  <c r="R23" i="1"/>
  <c r="Q26" i="1"/>
  <c r="Q25" i="1"/>
  <c r="Q24" i="1"/>
  <c r="Q23" i="1"/>
  <c r="P26" i="1"/>
  <c r="P25" i="1"/>
  <c r="P24" i="1"/>
  <c r="O26" i="1"/>
  <c r="O25" i="1"/>
  <c r="O24" i="1"/>
  <c r="O23" i="1"/>
  <c r="L50" i="1"/>
  <c r="K50" i="1"/>
  <c r="J50" i="1"/>
  <c r="L42" i="1"/>
  <c r="K42" i="1"/>
  <c r="J42" i="1"/>
  <c r="L34" i="1"/>
  <c r="K34" i="1"/>
  <c r="J34" i="1"/>
  <c r="J26" i="1"/>
  <c r="K26" i="1"/>
  <c r="L26" i="1"/>
  <c r="I26" i="1"/>
  <c r="B50" i="1" l="1"/>
  <c r="O27" i="1"/>
  <c r="I35" i="1" s="1"/>
  <c r="R27" i="1"/>
  <c r="L35" i="1" s="1"/>
  <c r="Q27" i="1"/>
  <c r="K35" i="1" s="1"/>
  <c r="P27" i="1"/>
  <c r="J35" i="1" s="1"/>
  <c r="I33" i="1" l="1"/>
  <c r="T27" i="1"/>
  <c r="P31" i="1" l="1"/>
  <c r="P35" i="1" s="1"/>
  <c r="J43" i="1" s="1"/>
  <c r="O31" i="1"/>
  <c r="I34" i="1"/>
  <c r="R31" i="1"/>
  <c r="R35" i="1" s="1"/>
  <c r="L43" i="1" s="1"/>
  <c r="Q31" i="1"/>
  <c r="Q35" i="1" s="1"/>
  <c r="K43" i="1" s="1"/>
  <c r="B51" i="1" l="1"/>
  <c r="O35" i="1"/>
  <c r="I43" i="1" s="1"/>
  <c r="I41" i="1" l="1"/>
  <c r="T35" i="1"/>
  <c r="R39" i="1" l="1"/>
  <c r="R43" i="1" s="1"/>
  <c r="L51" i="1" s="1"/>
  <c r="P39" i="1"/>
  <c r="P43" i="1" s="1"/>
  <c r="J51" i="1" s="1"/>
  <c r="I42" i="1"/>
  <c r="O39" i="1"/>
  <c r="Q39" i="1"/>
  <c r="Q43" i="1" s="1"/>
  <c r="K51" i="1" s="1"/>
  <c r="O43" i="1" l="1"/>
  <c r="I51" i="1" s="1"/>
  <c r="B52" i="1"/>
  <c r="I49" i="1" l="1"/>
  <c r="T43" i="1"/>
  <c r="Q47" i="1" l="1"/>
  <c r="Q51" i="1" s="1"/>
  <c r="P47" i="1"/>
  <c r="P51" i="1" s="1"/>
  <c r="O47" i="1"/>
  <c r="I50" i="1"/>
  <c r="R47" i="1"/>
  <c r="R51" i="1" s="1"/>
  <c r="B53" i="1" l="1"/>
  <c r="B54" i="1" s="1"/>
  <c r="O51" i="1"/>
  <c r="T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A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There is no 0-due row because a letter is never sent to a 0-due account.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There is no 0-due row because a phone call is never made to a 0-due account.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<sst xmlns="http://schemas.openxmlformats.org/spreadsheetml/2006/main" count="302" uniqueCount="133">
  <si>
    <t>DMM if account receives a letter</t>
  </si>
  <si>
    <t>0-due</t>
  </si>
  <si>
    <t>1-due</t>
  </si>
  <si>
    <t>2-due</t>
  </si>
  <si>
    <t>3-due</t>
  </si>
  <si>
    <t>Bad debt</t>
  </si>
  <si>
    <t>DMM if account receives a phone call</t>
  </si>
  <si>
    <t>DMM for do-nothing action</t>
  </si>
  <si>
    <t>From\To</t>
  </si>
  <si>
    <t>Letter</t>
  </si>
  <si>
    <t>Phone</t>
  </si>
  <si>
    <t>No contact</t>
  </si>
  <si>
    <t>Decision Variables</t>
  </si>
  <si>
    <t>Constraints</t>
  </si>
  <si>
    <t>&lt;=</t>
  </si>
  <si>
    <t>Month # 1</t>
  </si>
  <si>
    <t>Month # 2</t>
  </si>
  <si>
    <t>Month # 3</t>
  </si>
  <si>
    <t>Month # 4</t>
  </si>
  <si>
    <t>Microsoft Excel 16.0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</si>
  <si>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</si>
  <si>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</si>
  <si>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</si>
  <si>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</si>
  <si>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</si>
  <si>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</si>
  <si>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</si>
  <si>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</si>
  <si>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</si>
  <si>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</si>
  <si>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</si>
  <si>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</si>
  <si>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</si>
  <si>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</si>
  <si>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</si>
  <si>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</si>
  <si>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Labor</t>
  </si>
  <si>
    <t xml:space="preserve">Letter </t>
  </si>
  <si>
    <t>Phone call</t>
  </si>
  <si>
    <t xml:space="preserve">Avg monthly payment </t>
  </si>
  <si>
    <t>Payment per month</t>
  </si>
  <si>
    <t>Initial # of accts (in 000s)</t>
  </si>
  <si>
    <t>Total</t>
  </si>
  <si>
    <t>Transitions month 1 to 2</t>
  </si>
  <si>
    <t>Sum</t>
  </si>
  <si>
    <t>Transitions month 2 to 3</t>
  </si>
  <si>
    <t>Transitions month 3 to 4</t>
  </si>
  <si>
    <t>Transitions month 4 and beyond</t>
  </si>
  <si>
    <t>Labor constraint</t>
  </si>
  <si>
    <t>M1</t>
  </si>
  <si>
    <t>M2</t>
  </si>
  <si>
    <t>M3</t>
  </si>
  <si>
    <t>M4</t>
  </si>
  <si>
    <t>Revenue</t>
  </si>
  <si>
    <t>M1 Rev</t>
  </si>
  <si>
    <t>M2 Rev</t>
  </si>
  <si>
    <t>M3 Rev</t>
  </si>
  <si>
    <t>M4 Rev</t>
  </si>
  <si>
    <t>$J$23</t>
  </si>
  <si>
    <t>Letter 1-due</t>
  </si>
  <si>
    <t>$K$23</t>
  </si>
  <si>
    <t>Letter 2-due</t>
  </si>
  <si>
    <t>$L$23</t>
  </si>
  <si>
    <t>Letter 3-due</t>
  </si>
  <si>
    <t>$J$24</t>
  </si>
  <si>
    <t>Phone 1-due</t>
  </si>
  <si>
    <t>$K$24</t>
  </si>
  <si>
    <t>Phone 2-due</t>
  </si>
  <si>
    <t>$L$24</t>
  </si>
  <si>
    <t>Phone 3-due</t>
  </si>
  <si>
    <t>$J$25</t>
  </si>
  <si>
    <t>No contact 1-due</t>
  </si>
  <si>
    <t>$K$25</t>
  </si>
  <si>
    <t>No contact 2-due</t>
  </si>
  <si>
    <t>$L$25</t>
  </si>
  <si>
    <t>No contact 3-due</t>
  </si>
  <si>
    <t>$J$31</t>
  </si>
  <si>
    <t>$K$31</t>
  </si>
  <si>
    <t>$L$31</t>
  </si>
  <si>
    <t>$J$32</t>
  </si>
  <si>
    <t>$K$32</t>
  </si>
  <si>
    <t>$L$32</t>
  </si>
  <si>
    <t>$J$33</t>
  </si>
  <si>
    <t>$K$33</t>
  </si>
  <si>
    <t>$L$33</t>
  </si>
  <si>
    <t>$J$39</t>
  </si>
  <si>
    <t>$K$39</t>
  </si>
  <si>
    <t>$L$39</t>
  </si>
  <si>
    <t>$J$40</t>
  </si>
  <si>
    <t>$K$40</t>
  </si>
  <si>
    <t>$L$40</t>
  </si>
  <si>
    <t>$J$41</t>
  </si>
  <si>
    <t>$K$41</t>
  </si>
  <si>
    <t>$L$41</t>
  </si>
  <si>
    <t>$J$47</t>
  </si>
  <si>
    <t>$K$47</t>
  </si>
  <si>
    <t>$L$47</t>
  </si>
  <si>
    <t>$J$48</t>
  </si>
  <si>
    <t>$K$48</t>
  </si>
  <si>
    <t>$L$48</t>
  </si>
  <si>
    <t>$J$49</t>
  </si>
  <si>
    <t>$K$49</t>
  </si>
  <si>
    <t>$L$49</t>
  </si>
  <si>
    <t>$B$44</t>
  </si>
  <si>
    <t>M1 0-due</t>
  </si>
  <si>
    <t>$B$45</t>
  </si>
  <si>
    <t>M2 0-due</t>
  </si>
  <si>
    <t>$B$46</t>
  </si>
  <si>
    <t>M3 0-due</t>
  </si>
  <si>
    <t>$B$47</t>
  </si>
  <si>
    <t>M4 0-due</t>
  </si>
  <si>
    <t>$I$26</t>
  </si>
  <si>
    <t>Total 0-due</t>
  </si>
  <si>
    <t>$J$26</t>
  </si>
  <si>
    <t>Total 1-due</t>
  </si>
  <si>
    <t>$K$26</t>
  </si>
  <si>
    <t>Total 2-due</t>
  </si>
  <si>
    <t>$L$26</t>
  </si>
  <si>
    <t>Total 3-due</t>
  </si>
  <si>
    <t>$I$34</t>
  </si>
  <si>
    <t>$J$34</t>
  </si>
  <si>
    <t>$K$34</t>
  </si>
  <si>
    <t>$L$34</t>
  </si>
  <si>
    <t>$I$42</t>
  </si>
  <si>
    <t>$J$42</t>
  </si>
  <si>
    <t>$K$42</t>
  </si>
  <si>
    <t>$L$42</t>
  </si>
  <si>
    <t>$I$50</t>
  </si>
  <si>
    <t>$J$50</t>
  </si>
  <si>
    <t>$K$50</t>
  </si>
  <si>
    <t>$L$50</t>
  </si>
  <si>
    <t>Worksheet: [Ch4_case2-HCH.xlsx]Case 4.2 Problem Set</t>
  </si>
  <si>
    <t>Report Created: 7/5/2022 9:24:49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</si>
</sst>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"/>
  </numFmts>
  <fonts count="10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9" fontId="3" fillId="0" borderId="0" xfId="1" applyFont="1"/>
    <xf numFmtId="0" fontId="7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6" fontId="3" fillId="0" borderId="0" xfId="0" applyNumberFormat="1" applyFont="1"/>
    <xf numFmtId="9" fontId="3" fillId="0" borderId="0" xfId="1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2" fontId="3" fillId="0" borderId="0" xfId="1" applyNumberFormat="1" applyFont="1"/>
    <xf numFmtId="164" fontId="3" fillId="0" borderId="0" xfId="1" applyNumberFormat="1" applyFont="1"/>
    <xf numFmtId="1" fontId="3" fillId="0" borderId="0" xfId="1" applyNumberFormat="1" applyFont="1"/>
    <xf numFmtId="2" fontId="3" fillId="0" borderId="0" xfId="0" applyNumberFormat="1" applyFont="1"/>
    <xf numFmtId="9" fontId="3" fillId="0" borderId="0" xfId="1" applyFont="1" applyFill="1" applyAlignment="1">
      <alignment horizontal="right"/>
    </xf>
    <xf numFmtId="44" fontId="3" fillId="2" borderId="0" xfId="2" applyFont="1" applyFill="1"/>
    <xf numFmtId="44" fontId="3" fillId="0" borderId="0" xfId="2" applyFont="1"/>
    <xf numFmtId="0" fontId="3" fillId="2" borderId="0" xfId="0" applyFont="1" applyFill="1"/>
    <xf numFmtId="0" fontId="3" fillId="3" borderId="0" xfId="0" applyFont="1" applyFill="1"/>
    <xf numFmtId="2" fontId="3" fillId="3" borderId="0" xfId="0" applyNumberFormat="1" applyFont="1" applyFill="1"/>
    <xf numFmtId="0" fontId="3" fillId="4" borderId="0" xfId="0" applyFon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54"/>
  <sheetViews>
    <sheetView tabSelected="1" zoomScaleNormal="100" workbookViewId="0">
      <selection activeCell="K5" sqref="K5"/>
    </sheetView>
  </sheetViews>
  <sheetFormatPr defaultColWidth="9.140625" defaultRowHeight="15" x14ac:dyDescent="0.25"/>
  <cols>
    <col min="1" max="1" width="9.140625" style="2"/>
    <col min="2" max="2" width="10.85546875" style="2" bestFit="1" customWidth="1"/>
    <col min="3" max="7" width="9.140625" style="2"/>
    <col min="8" max="8" width="9.7109375" style="2" bestFit="1" customWidth="1"/>
    <col min="9" max="9" width="10.42578125" style="2" bestFit="1" customWidth="1"/>
    <col min="10" max="10" width="9.42578125" style="2" bestFit="1" customWidth="1"/>
    <col min="11" max="12" width="8.42578125" style="2" customWidth="1"/>
    <col min="13" max="16384" width="9.140625" style="2"/>
  </cols>
  <sheetData>
    <row r="1" spans="1:6" x14ac:dyDescent="0.25">
      <c r="A1" s="2" t="s">
        <v>36</v>
      </c>
    </row>
    <row r="2" spans="1:6" x14ac:dyDescent="0.25">
      <c r="A2" s="2" t="s">
        <v>37</v>
      </c>
      <c r="B2" s="17">
        <f>20/60</f>
        <v>0.33333333333333331</v>
      </c>
    </row>
    <row r="3" spans="1:6" x14ac:dyDescent="0.25">
      <c r="A3" s="2" t="s">
        <v>38</v>
      </c>
      <c r="B3" s="17">
        <f>40/60</f>
        <v>0.66666666666666663</v>
      </c>
    </row>
    <row r="5" spans="1:6" x14ac:dyDescent="0.25">
      <c r="A5" s="2" t="s">
        <v>39</v>
      </c>
      <c r="B5" s="10">
        <v>10</v>
      </c>
    </row>
    <row r="6" spans="1:6" x14ac:dyDescent="0.25">
      <c r="B6" s="10"/>
    </row>
    <row r="7" spans="1:6" x14ac:dyDescent="0.25">
      <c r="A7" s="2" t="s">
        <v>40</v>
      </c>
    </row>
    <row r="8" spans="1:6" x14ac:dyDescent="0.25">
      <c r="A8" s="2" t="s">
        <v>8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</row>
    <row r="9" spans="1:6" x14ac:dyDescent="0.25">
      <c r="A9" s="2" t="s">
        <v>1</v>
      </c>
      <c r="B9" s="2">
        <v>10</v>
      </c>
      <c r="C9" s="2">
        <v>0</v>
      </c>
      <c r="D9" s="2">
        <v>0</v>
      </c>
      <c r="E9" s="2">
        <v>0</v>
      </c>
      <c r="F9" s="2">
        <v>0</v>
      </c>
    </row>
    <row r="10" spans="1:6" x14ac:dyDescent="0.25">
      <c r="A10" s="2" t="s">
        <v>2</v>
      </c>
      <c r="B10" s="2">
        <v>20</v>
      </c>
      <c r="C10" s="2">
        <v>10</v>
      </c>
      <c r="D10" s="2">
        <v>0</v>
      </c>
      <c r="E10" s="2">
        <v>0</v>
      </c>
      <c r="F10" s="2">
        <v>0</v>
      </c>
    </row>
    <row r="11" spans="1:6" x14ac:dyDescent="0.25">
      <c r="A11" s="2" t="s">
        <v>3</v>
      </c>
      <c r="B11" s="2">
        <v>30</v>
      </c>
      <c r="C11" s="2">
        <v>20</v>
      </c>
      <c r="D11" s="2">
        <v>10</v>
      </c>
      <c r="E11" s="2">
        <v>0</v>
      </c>
      <c r="F11" s="2">
        <v>0</v>
      </c>
    </row>
    <row r="12" spans="1:6" x14ac:dyDescent="0.25">
      <c r="A12" s="2" t="s">
        <v>4</v>
      </c>
      <c r="B12" s="2">
        <v>40</v>
      </c>
      <c r="C12" s="2">
        <v>30</v>
      </c>
      <c r="D12" s="2">
        <v>20</v>
      </c>
      <c r="E12" s="2">
        <v>10</v>
      </c>
      <c r="F12" s="2">
        <v>0</v>
      </c>
    </row>
    <row r="14" spans="1:6" x14ac:dyDescent="0.25">
      <c r="A14" s="2" t="s">
        <v>41</v>
      </c>
    </row>
    <row r="15" spans="1:6" x14ac:dyDescent="0.25">
      <c r="A15" s="2" t="s">
        <v>1</v>
      </c>
      <c r="B15" s="2">
        <v>40</v>
      </c>
    </row>
    <row r="16" spans="1:6" x14ac:dyDescent="0.25">
      <c r="A16" s="2" t="s">
        <v>2</v>
      </c>
      <c r="B16" s="2">
        <v>4</v>
      </c>
    </row>
    <row r="17" spans="1:20" x14ac:dyDescent="0.25">
      <c r="A17" s="2" t="s">
        <v>3</v>
      </c>
      <c r="B17" s="2">
        <v>4</v>
      </c>
    </row>
    <row r="18" spans="1:20" x14ac:dyDescent="0.25">
      <c r="A18" s="2" t="s">
        <v>4</v>
      </c>
      <c r="B18" s="2">
        <v>2</v>
      </c>
    </row>
    <row r="19" spans="1:20" x14ac:dyDescent="0.25">
      <c r="A19" s="1"/>
    </row>
    <row r="20" spans="1:20" x14ac:dyDescent="0.25">
      <c r="I20" s="3"/>
      <c r="J20" s="3"/>
      <c r="K20" s="3"/>
      <c r="L20" s="3"/>
    </row>
    <row r="21" spans="1:20" x14ac:dyDescent="0.25">
      <c r="A21" s="2" t="s">
        <v>0</v>
      </c>
      <c r="E21" s="12"/>
      <c r="H21" s="2" t="s">
        <v>12</v>
      </c>
      <c r="J21" s="2" t="s">
        <v>15</v>
      </c>
      <c r="N21" s="2" t="s">
        <v>43</v>
      </c>
    </row>
    <row r="22" spans="1:20" x14ac:dyDescent="0.25">
      <c r="A22" s="2" t="s">
        <v>8</v>
      </c>
      <c r="B22" s="3" t="s">
        <v>1</v>
      </c>
      <c r="C22" s="3" t="s">
        <v>2</v>
      </c>
      <c r="D22" s="3" t="s">
        <v>3</v>
      </c>
      <c r="E22" s="13" t="s">
        <v>4</v>
      </c>
      <c r="F22" s="3" t="s">
        <v>5</v>
      </c>
      <c r="I22" s="3" t="s">
        <v>1</v>
      </c>
      <c r="J22" s="3" t="s">
        <v>2</v>
      </c>
      <c r="K22" s="3" t="s">
        <v>3</v>
      </c>
      <c r="L22" s="3" t="s">
        <v>4</v>
      </c>
      <c r="N22" s="2" t="s">
        <v>8</v>
      </c>
      <c r="O22" s="3" t="s">
        <v>1</v>
      </c>
      <c r="P22" s="3" t="s">
        <v>2</v>
      </c>
      <c r="Q22" s="3" t="s">
        <v>3</v>
      </c>
      <c r="R22" s="3" t="s">
        <v>4</v>
      </c>
      <c r="S22" s="3" t="s">
        <v>5</v>
      </c>
    </row>
    <row r="23" spans="1:20" x14ac:dyDescent="0.25">
      <c r="A23" s="2" t="s">
        <v>2</v>
      </c>
      <c r="B23" s="11">
        <v>0.6</v>
      </c>
      <c r="C23" s="4">
        <v>0.1</v>
      </c>
      <c r="D23" s="11">
        <v>0.3</v>
      </c>
      <c r="E23" s="11">
        <v>0</v>
      </c>
      <c r="F23" s="11">
        <v>0</v>
      </c>
      <c r="H23" s="2" t="s">
        <v>9</v>
      </c>
      <c r="I23" s="24">
        <v>0</v>
      </c>
      <c r="J23" s="21">
        <v>4</v>
      </c>
      <c r="K23" s="21">
        <v>0</v>
      </c>
      <c r="L23" s="21">
        <v>0</v>
      </c>
      <c r="N23" s="2" t="s">
        <v>1</v>
      </c>
      <c r="O23" s="16">
        <f>$B$37*I25</f>
        <v>36</v>
      </c>
      <c r="P23" s="15">
        <f>I25*$C$37</f>
        <v>4</v>
      </c>
      <c r="Q23" s="15">
        <f>I25*$D$37</f>
        <v>0</v>
      </c>
      <c r="R23" s="14">
        <f>I25*$E$37</f>
        <v>0</v>
      </c>
      <c r="S23" s="14">
        <v>0</v>
      </c>
    </row>
    <row r="24" spans="1:20" x14ac:dyDescent="0.25">
      <c r="A24" s="2" t="s">
        <v>3</v>
      </c>
      <c r="B24" s="11">
        <v>0.15</v>
      </c>
      <c r="C24" s="11">
        <v>0.15</v>
      </c>
      <c r="D24" s="11">
        <v>0.4</v>
      </c>
      <c r="E24" s="11">
        <v>0.3</v>
      </c>
      <c r="F24" s="11">
        <v>0</v>
      </c>
      <c r="H24" s="2" t="s">
        <v>10</v>
      </c>
      <c r="I24" s="24">
        <v>0</v>
      </c>
      <c r="J24" s="21">
        <v>0</v>
      </c>
      <c r="K24" s="21">
        <v>3.5</v>
      </c>
      <c r="L24" s="21">
        <v>2</v>
      </c>
      <c r="N24" s="2" t="s">
        <v>2</v>
      </c>
      <c r="O24" s="15">
        <f>$B$23*J23+J24*$B$30+J25*$B$38</f>
        <v>2.4</v>
      </c>
      <c r="P24" s="15">
        <f>$C$23*J23+$C$30*J24+J25*$C$38</f>
        <v>0.4</v>
      </c>
      <c r="Q24" s="15">
        <f>J23*$D$23+J24*$D$30+J25*$D$38</f>
        <v>1.2</v>
      </c>
      <c r="R24" s="14">
        <v>0</v>
      </c>
      <c r="S24" s="14">
        <v>0</v>
      </c>
    </row>
    <row r="25" spans="1:20" x14ac:dyDescent="0.25">
      <c r="A25" s="2" t="s">
        <v>4</v>
      </c>
      <c r="B25" s="11">
        <v>0</v>
      </c>
      <c r="C25" s="11">
        <v>0</v>
      </c>
      <c r="D25" s="11">
        <v>0.2</v>
      </c>
      <c r="E25" s="11">
        <v>0.6</v>
      </c>
      <c r="F25" s="11">
        <v>0.2</v>
      </c>
      <c r="H25" s="2" t="s">
        <v>11</v>
      </c>
      <c r="I25" s="24">
        <v>40</v>
      </c>
      <c r="J25" s="21">
        <v>0</v>
      </c>
      <c r="K25" s="21">
        <v>0.50000000000000011</v>
      </c>
      <c r="L25" s="21">
        <v>0</v>
      </c>
      <c r="N25" s="2" t="s">
        <v>3</v>
      </c>
      <c r="O25" s="15">
        <f>$B$24*K23+$B$31*K24+K25*$B$39</f>
        <v>1.1000000000000001</v>
      </c>
      <c r="P25" s="15">
        <f>K23*$C$24+K24*$C$31+K25*$C$39</f>
        <v>0.92500000000000004</v>
      </c>
      <c r="Q25" s="15">
        <f>K23*$D$24+K24*$D$31+K25*$D$39</f>
        <v>1.1500000000000001</v>
      </c>
      <c r="R25" s="15">
        <f>K23*$E$24+K24*$E$31+K25*$E$39</f>
        <v>0.82500000000000007</v>
      </c>
      <c r="S25" s="14">
        <v>0</v>
      </c>
    </row>
    <row r="26" spans="1:20" x14ac:dyDescent="0.25">
      <c r="A26" s="2" t="s">
        <v>5</v>
      </c>
      <c r="B26" s="11">
        <v>0</v>
      </c>
      <c r="C26" s="11">
        <v>0</v>
      </c>
      <c r="D26" s="11">
        <v>0</v>
      </c>
      <c r="E26" s="11">
        <v>0</v>
      </c>
      <c r="F26" s="11">
        <v>1</v>
      </c>
      <c r="H26" s="2" t="s">
        <v>42</v>
      </c>
      <c r="I26" s="24">
        <f>SUM(I23:I25)</f>
        <v>40</v>
      </c>
      <c r="J26" s="24">
        <f t="shared" ref="J26:L26" si="0">SUM(J23:J25)</f>
        <v>4</v>
      </c>
      <c r="K26" s="24">
        <f t="shared" si="0"/>
        <v>4</v>
      </c>
      <c r="L26" s="24">
        <f t="shared" si="0"/>
        <v>2</v>
      </c>
      <c r="N26" s="2" t="s">
        <v>4</v>
      </c>
      <c r="O26" s="15">
        <f>$B$25*L23+L24*$B$32+L25*$B$40</f>
        <v>0</v>
      </c>
      <c r="P26" s="15">
        <f>L23*$C$25+L24*$C$32+L25*$C$40</f>
        <v>0</v>
      </c>
      <c r="Q26" s="15">
        <f>L23*$D$25+L24*$D$32+L25*$D$40</f>
        <v>1</v>
      </c>
      <c r="R26" s="15">
        <f>L23*$E$25+L24*$E$32+L25*$E$40</f>
        <v>0.8</v>
      </c>
      <c r="S26" s="14">
        <f>L23*$F$25+L24*$F$32+L25*$F$40</f>
        <v>0.2</v>
      </c>
    </row>
    <row r="27" spans="1:20" x14ac:dyDescent="0.25">
      <c r="B27" s="12"/>
      <c r="C27" s="12"/>
      <c r="D27" s="12"/>
      <c r="E27" s="12"/>
      <c r="F27" s="12"/>
      <c r="H27" s="2" t="s">
        <v>34</v>
      </c>
      <c r="I27" s="22">
        <f>B15</f>
        <v>40</v>
      </c>
      <c r="J27" s="22">
        <f>B16</f>
        <v>4</v>
      </c>
      <c r="K27" s="22">
        <f>B17</f>
        <v>4</v>
      </c>
      <c r="L27" s="22">
        <f>B18</f>
        <v>2</v>
      </c>
      <c r="N27" s="2" t="s">
        <v>44</v>
      </c>
      <c r="O27" s="17">
        <f>SUM(O23:O26)</f>
        <v>39.5</v>
      </c>
      <c r="P27" s="17">
        <f t="shared" ref="P27:S27" si="1">SUM(P23:P26)</f>
        <v>5.3250000000000002</v>
      </c>
      <c r="Q27" s="17">
        <f t="shared" si="1"/>
        <v>3.35</v>
      </c>
      <c r="R27" s="17">
        <f t="shared" si="1"/>
        <v>1.625</v>
      </c>
      <c r="S27" s="17">
        <f t="shared" si="1"/>
        <v>0.2</v>
      </c>
      <c r="T27" s="17">
        <f>SUM(O27:S27)</f>
        <v>50.000000000000007</v>
      </c>
    </row>
    <row r="28" spans="1:20" x14ac:dyDescent="0.25">
      <c r="A28" s="2" t="s">
        <v>6</v>
      </c>
      <c r="B28" s="12"/>
      <c r="C28" s="12"/>
      <c r="D28" s="12"/>
      <c r="E28" s="12"/>
      <c r="F28" s="12"/>
    </row>
    <row r="29" spans="1:20" x14ac:dyDescent="0.25">
      <c r="A29" s="2" t="s">
        <v>8</v>
      </c>
      <c r="B29" s="13" t="s">
        <v>1</v>
      </c>
      <c r="C29" s="13" t="s">
        <v>2</v>
      </c>
      <c r="D29" s="13" t="s">
        <v>3</v>
      </c>
      <c r="E29" s="13" t="s">
        <v>4</v>
      </c>
      <c r="F29" s="13" t="s">
        <v>5</v>
      </c>
      <c r="H29" s="2" t="s">
        <v>12</v>
      </c>
      <c r="J29" s="2" t="s">
        <v>16</v>
      </c>
      <c r="N29" s="2" t="s">
        <v>45</v>
      </c>
    </row>
    <row r="30" spans="1:20" x14ac:dyDescent="0.25">
      <c r="A30" s="2" t="s">
        <v>2</v>
      </c>
      <c r="B30" s="11">
        <v>0.7</v>
      </c>
      <c r="C30" s="11">
        <v>0.2</v>
      </c>
      <c r="D30" s="11">
        <v>0.1</v>
      </c>
      <c r="E30" s="11">
        <v>0</v>
      </c>
      <c r="F30" s="11">
        <v>0</v>
      </c>
      <c r="I30" s="3" t="s">
        <v>1</v>
      </c>
      <c r="J30" s="3" t="s">
        <v>2</v>
      </c>
      <c r="K30" s="3" t="s">
        <v>3</v>
      </c>
      <c r="L30" s="3" t="s">
        <v>4</v>
      </c>
      <c r="N30" s="2" t="s">
        <v>8</v>
      </c>
      <c r="O30" s="3" t="s">
        <v>1</v>
      </c>
      <c r="P30" s="3" t="s">
        <v>2</v>
      </c>
      <c r="Q30" s="3" t="s">
        <v>3</v>
      </c>
      <c r="R30" s="3" t="s">
        <v>4</v>
      </c>
      <c r="S30" s="3" t="s">
        <v>5</v>
      </c>
    </row>
    <row r="31" spans="1:20" x14ac:dyDescent="0.25">
      <c r="A31" s="2" t="s">
        <v>3</v>
      </c>
      <c r="B31" s="11">
        <v>0.3</v>
      </c>
      <c r="C31" s="11">
        <v>0.25</v>
      </c>
      <c r="D31" s="11">
        <v>0.3</v>
      </c>
      <c r="E31" s="11">
        <v>0.15</v>
      </c>
      <c r="F31" s="11">
        <v>0</v>
      </c>
      <c r="H31" s="2" t="s">
        <v>9</v>
      </c>
      <c r="I31" s="2">
        <v>0</v>
      </c>
      <c r="J31" s="21">
        <v>5.0499999999999989</v>
      </c>
      <c r="K31" s="21">
        <v>0</v>
      </c>
      <c r="L31" s="21">
        <v>0</v>
      </c>
      <c r="N31" s="2" t="s">
        <v>1</v>
      </c>
      <c r="O31" s="16">
        <f>$B$37*I33</f>
        <v>35.550000000000004</v>
      </c>
      <c r="P31" s="15">
        <f>I33*$C$37</f>
        <v>3.95</v>
      </c>
      <c r="Q31" s="15">
        <f>I33*$D$37</f>
        <v>0</v>
      </c>
      <c r="R31" s="14">
        <f>I33*$E$37</f>
        <v>0</v>
      </c>
      <c r="S31" s="14">
        <v>0</v>
      </c>
    </row>
    <row r="32" spans="1:20" x14ac:dyDescent="0.25">
      <c r="A32" s="2" t="s">
        <v>4</v>
      </c>
      <c r="B32" s="11">
        <v>0</v>
      </c>
      <c r="C32" s="11">
        <v>0</v>
      </c>
      <c r="D32" s="11">
        <v>0.5</v>
      </c>
      <c r="E32" s="11">
        <v>0.4</v>
      </c>
      <c r="F32" s="11">
        <v>0.1</v>
      </c>
      <c r="H32" s="2" t="s">
        <v>10</v>
      </c>
      <c r="I32" s="2">
        <v>0</v>
      </c>
      <c r="J32" s="21">
        <v>0</v>
      </c>
      <c r="K32" s="21">
        <v>3.3499999999999996</v>
      </c>
      <c r="L32" s="21">
        <v>1.6250000000000007</v>
      </c>
      <c r="N32" s="2" t="s">
        <v>2</v>
      </c>
      <c r="O32" s="15">
        <f>$B$23*J31+J32*$B$30+J33*$B$38</f>
        <v>3.0849999999999991</v>
      </c>
      <c r="P32" s="15">
        <f>$C$23*J31+$C$30*J32+J33*$C$38</f>
        <v>0.57374999999999965</v>
      </c>
      <c r="Q32" s="15">
        <f>J31*$D$23+J32*$D$30+J33*$D$38</f>
        <v>1.6662499999999991</v>
      </c>
      <c r="R32" s="14">
        <v>0</v>
      </c>
      <c r="S32" s="14">
        <v>0</v>
      </c>
    </row>
    <row r="33" spans="1:20" x14ac:dyDescent="0.25">
      <c r="A33" s="2" t="s">
        <v>5</v>
      </c>
      <c r="B33" s="11">
        <v>0</v>
      </c>
      <c r="C33" s="11">
        <v>0</v>
      </c>
      <c r="D33" s="11">
        <v>0</v>
      </c>
      <c r="E33" s="11">
        <v>0</v>
      </c>
      <c r="F33" s="11">
        <v>1</v>
      </c>
      <c r="H33" s="2" t="s">
        <v>11</v>
      </c>
      <c r="I33" s="17">
        <f>O27</f>
        <v>39.5</v>
      </c>
      <c r="J33" s="21">
        <v>0.27499999999999902</v>
      </c>
      <c r="K33" s="21">
        <v>0</v>
      </c>
      <c r="L33" s="21">
        <v>0</v>
      </c>
      <c r="N33" s="2" t="s">
        <v>3</v>
      </c>
      <c r="O33" s="15">
        <f>$B$24*K31+$B$31*K32+K33*$B$39</f>
        <v>1.0049999999999999</v>
      </c>
      <c r="P33" s="15">
        <f>K31*$C$24+K32*$C$31+K33*$C$39</f>
        <v>0.83749999999999991</v>
      </c>
      <c r="Q33" s="15">
        <f>K31*$D$24+K32*$D$31+K33*$D$39</f>
        <v>1.0049999999999999</v>
      </c>
      <c r="R33" s="15">
        <f>K31*$E$24+K32*$E$31+K33*$E$39</f>
        <v>0.50249999999999995</v>
      </c>
      <c r="S33" s="14">
        <v>0</v>
      </c>
    </row>
    <row r="34" spans="1:20" x14ac:dyDescent="0.25">
      <c r="B34" s="12"/>
      <c r="C34" s="12"/>
      <c r="D34" s="12"/>
      <c r="E34" s="12"/>
      <c r="F34" s="12"/>
      <c r="H34" s="2" t="s">
        <v>42</v>
      </c>
      <c r="I34" s="2">
        <f>SUM(I31:I33)</f>
        <v>39.5</v>
      </c>
      <c r="J34" s="2">
        <f t="shared" ref="J34" si="2">SUM(J31:J33)</f>
        <v>5.3249999999999975</v>
      </c>
      <c r="K34" s="2">
        <f t="shared" ref="K34" si="3">SUM(K31:K33)</f>
        <v>3.3499999999999996</v>
      </c>
      <c r="L34" s="2">
        <f t="shared" ref="L34" si="4">SUM(L31:L33)</f>
        <v>1.6250000000000007</v>
      </c>
      <c r="N34" s="2" t="s">
        <v>4</v>
      </c>
      <c r="O34" s="15">
        <f>$B$25*L31+L32*$B$32+L33*$B$40</f>
        <v>0</v>
      </c>
      <c r="P34" s="15">
        <f>L31*$C$25+L32*$C$32+L33*$C$40</f>
        <v>0</v>
      </c>
      <c r="Q34" s="15">
        <f>L31*$D$25+L32*$D$32+L33*$D$40</f>
        <v>0.81250000000000033</v>
      </c>
      <c r="R34" s="15">
        <f>L31*$E$25+L32*$E$32+L33*$E$40</f>
        <v>0.65000000000000036</v>
      </c>
      <c r="S34" s="14">
        <f>L31*$F$25+L32*$F$32+L33*$F$40</f>
        <v>0.16250000000000009</v>
      </c>
    </row>
    <row r="35" spans="1:20" x14ac:dyDescent="0.25">
      <c r="A35" s="2" t="s">
        <v>7</v>
      </c>
      <c r="B35" s="12"/>
      <c r="C35" s="12"/>
      <c r="D35" s="12"/>
      <c r="E35" s="12"/>
      <c r="F35" s="12"/>
      <c r="H35" s="2" t="s">
        <v>34</v>
      </c>
      <c r="I35" s="23">
        <f>O27</f>
        <v>39.5</v>
      </c>
      <c r="J35" s="23">
        <f>P27</f>
        <v>5.3250000000000002</v>
      </c>
      <c r="K35" s="23">
        <f>Q27</f>
        <v>3.35</v>
      </c>
      <c r="L35" s="23">
        <f>R27</f>
        <v>1.625</v>
      </c>
      <c r="N35" s="2" t="s">
        <v>44</v>
      </c>
      <c r="O35" s="17">
        <f>SUM(O31:O34)</f>
        <v>39.640000000000008</v>
      </c>
      <c r="P35" s="17">
        <f t="shared" ref="P35" si="5">SUM(P31:P34)</f>
        <v>5.3612500000000001</v>
      </c>
      <c r="Q35" s="17">
        <f t="shared" ref="Q35" si="6">SUM(Q31:Q34)</f>
        <v>3.4837499999999992</v>
      </c>
      <c r="R35" s="17">
        <f t="shared" ref="R35" si="7">SUM(R31:R34)</f>
        <v>1.1525000000000003</v>
      </c>
      <c r="S35" s="17">
        <f t="shared" ref="S35" si="8">SUM(S31:S34)</f>
        <v>0.16250000000000009</v>
      </c>
      <c r="T35" s="17">
        <f>SUM(O35:S35)</f>
        <v>49.800000000000011</v>
      </c>
    </row>
    <row r="36" spans="1:20" x14ac:dyDescent="0.25">
      <c r="A36" s="2" t="s">
        <v>8</v>
      </c>
      <c r="B36" s="13" t="s">
        <v>1</v>
      </c>
      <c r="C36" s="13" t="s">
        <v>2</v>
      </c>
      <c r="D36" s="13" t="s">
        <v>3</v>
      </c>
      <c r="E36" s="13" t="s">
        <v>4</v>
      </c>
      <c r="F36" s="13" t="s">
        <v>5</v>
      </c>
    </row>
    <row r="37" spans="1:20" x14ac:dyDescent="0.25">
      <c r="A37" s="2" t="s">
        <v>1</v>
      </c>
      <c r="B37" s="18">
        <v>0.9</v>
      </c>
      <c r="C37" s="18">
        <v>0.1</v>
      </c>
      <c r="D37" s="18">
        <v>0</v>
      </c>
      <c r="E37" s="18">
        <v>0</v>
      </c>
      <c r="F37" s="18">
        <v>0</v>
      </c>
      <c r="H37" s="2" t="s">
        <v>12</v>
      </c>
      <c r="J37" s="2" t="s">
        <v>17</v>
      </c>
      <c r="N37" s="2" t="s">
        <v>46</v>
      </c>
    </row>
    <row r="38" spans="1:20" x14ac:dyDescent="0.25">
      <c r="A38" s="2" t="s">
        <v>2</v>
      </c>
      <c r="B38" s="11">
        <v>0.2</v>
      </c>
      <c r="C38" s="11">
        <v>0.25</v>
      </c>
      <c r="D38" s="11">
        <v>0.55000000000000004</v>
      </c>
      <c r="E38" s="11">
        <v>0</v>
      </c>
      <c r="F38" s="11">
        <v>0</v>
      </c>
      <c r="I38" s="3" t="s">
        <v>1</v>
      </c>
      <c r="J38" s="3" t="s">
        <v>2</v>
      </c>
      <c r="K38" s="3" t="s">
        <v>3</v>
      </c>
      <c r="L38" s="3" t="s">
        <v>4</v>
      </c>
      <c r="N38" s="2" t="s">
        <v>8</v>
      </c>
      <c r="O38" s="3" t="s">
        <v>1</v>
      </c>
      <c r="P38" s="3" t="s">
        <v>2</v>
      </c>
      <c r="Q38" s="3" t="s">
        <v>3</v>
      </c>
      <c r="R38" s="3" t="s">
        <v>4</v>
      </c>
      <c r="S38" s="3" t="s">
        <v>5</v>
      </c>
    </row>
    <row r="39" spans="1:20" x14ac:dyDescent="0.25">
      <c r="A39" s="2" t="s">
        <v>3</v>
      </c>
      <c r="B39" s="11">
        <v>0.1</v>
      </c>
      <c r="C39" s="11">
        <v>0.1</v>
      </c>
      <c r="D39" s="11">
        <v>0.2</v>
      </c>
      <c r="E39" s="11">
        <v>0.6</v>
      </c>
      <c r="F39" s="11">
        <v>0</v>
      </c>
      <c r="H39" s="2" t="s">
        <v>9</v>
      </c>
      <c r="I39" s="2">
        <v>0</v>
      </c>
      <c r="J39" s="21">
        <v>4.9950000000000019</v>
      </c>
      <c r="K39" s="21">
        <v>0</v>
      </c>
      <c r="L39" s="21">
        <v>0</v>
      </c>
      <c r="N39" s="2" t="s">
        <v>1</v>
      </c>
      <c r="O39" s="16">
        <f>$B$37*I41</f>
        <v>35.676000000000009</v>
      </c>
      <c r="P39" s="15">
        <f>I41*$C$37</f>
        <v>3.9640000000000009</v>
      </c>
      <c r="Q39" s="15">
        <f>I41*$D$37</f>
        <v>0</v>
      </c>
      <c r="R39" s="14">
        <f>I41*$E$37</f>
        <v>0</v>
      </c>
      <c r="S39" s="14">
        <v>0</v>
      </c>
    </row>
    <row r="40" spans="1:20" x14ac:dyDescent="0.25">
      <c r="A40" s="2" t="s">
        <v>4</v>
      </c>
      <c r="B40" s="11">
        <v>0</v>
      </c>
      <c r="C40" s="11">
        <v>0</v>
      </c>
      <c r="D40" s="11">
        <v>0.1</v>
      </c>
      <c r="E40" s="11">
        <v>0.4</v>
      </c>
      <c r="F40" s="11">
        <v>0.5</v>
      </c>
      <c r="H40" s="2" t="s">
        <v>10</v>
      </c>
      <c r="I40" s="2">
        <v>0</v>
      </c>
      <c r="J40" s="21">
        <v>0.3662500000000028</v>
      </c>
      <c r="K40" s="21">
        <v>3.4837500000000001</v>
      </c>
      <c r="L40" s="21">
        <v>1.1524999999999992</v>
      </c>
      <c r="N40" s="2" t="s">
        <v>2</v>
      </c>
      <c r="O40" s="15">
        <f>$B$23*J39+J40*$B$30+J41*$B$38</f>
        <v>3.2533750000000032</v>
      </c>
      <c r="P40" s="15">
        <f>$C$23*J39+$C$30*J40+J41*$C$38</f>
        <v>0.57275000000000076</v>
      </c>
      <c r="Q40" s="15">
        <f>J39*$D$23+J40*$D$30+J41*$D$38</f>
        <v>1.535125000000001</v>
      </c>
      <c r="R40" s="14">
        <v>0</v>
      </c>
      <c r="S40" s="14">
        <v>0</v>
      </c>
    </row>
    <row r="41" spans="1:20" x14ac:dyDescent="0.25">
      <c r="A41" s="2" t="s">
        <v>5</v>
      </c>
      <c r="B41" s="4">
        <v>0</v>
      </c>
      <c r="C41" s="4">
        <v>0</v>
      </c>
      <c r="D41" s="4">
        <v>0</v>
      </c>
      <c r="E41" s="11">
        <v>0</v>
      </c>
      <c r="F41" s="4">
        <v>1</v>
      </c>
      <c r="H41" s="2" t="s">
        <v>11</v>
      </c>
      <c r="I41" s="17">
        <f>O35</f>
        <v>39.640000000000008</v>
      </c>
      <c r="J41" s="21">
        <v>0</v>
      </c>
      <c r="K41" s="21">
        <v>0</v>
      </c>
      <c r="L41" s="21">
        <v>0</v>
      </c>
      <c r="N41" s="2" t="s">
        <v>3</v>
      </c>
      <c r="O41" s="15">
        <f>$B$24*K39+$B$31*K40+K41*$B$39</f>
        <v>1.0451250000000001</v>
      </c>
      <c r="P41" s="15">
        <f>K39*$C$24+K40*$C$31+K41*$C$39</f>
        <v>0.87093750000000003</v>
      </c>
      <c r="Q41" s="15">
        <f>K39*$D$24+K40*$D$31+K41*$D$39</f>
        <v>1.0451250000000001</v>
      </c>
      <c r="R41" s="15">
        <f>K39*$E$24+K40*$E$31+K41*$E$39</f>
        <v>0.52256250000000004</v>
      </c>
      <c r="S41" s="14">
        <v>0</v>
      </c>
    </row>
    <row r="42" spans="1:20" x14ac:dyDescent="0.25">
      <c r="E42" s="12"/>
      <c r="H42" s="2" t="s">
        <v>42</v>
      </c>
      <c r="I42" s="2">
        <f>SUM(I39:I41)</f>
        <v>39.640000000000008</v>
      </c>
      <c r="J42" s="2">
        <f t="shared" ref="J42" si="9">SUM(J39:J41)</f>
        <v>5.3612500000000045</v>
      </c>
      <c r="K42" s="2">
        <f t="shared" ref="K42" si="10">SUM(K39:K41)</f>
        <v>3.4837500000000001</v>
      </c>
      <c r="L42" s="2">
        <f t="shared" ref="L42" si="11">SUM(L39:L41)</f>
        <v>1.1524999999999992</v>
      </c>
      <c r="N42" s="2" t="s">
        <v>4</v>
      </c>
      <c r="O42" s="15">
        <f>$B$25*L39+L40*$B$32+L41*$B$40</f>
        <v>0</v>
      </c>
      <c r="P42" s="15">
        <f>L39*$C$25+L40*$C$32+L41*$C$40</f>
        <v>0</v>
      </c>
      <c r="Q42" s="15">
        <f>L39*$D$25+L40*$D$32+L41*$D$40</f>
        <v>0.5762499999999996</v>
      </c>
      <c r="R42" s="15">
        <f>L39*$E$25+L40*$E$32+L41*$E$40</f>
        <v>0.46099999999999969</v>
      </c>
      <c r="S42" s="14">
        <f>L39*$F$25+L40*$F$32+L41*$F$40</f>
        <v>0.11524999999999992</v>
      </c>
    </row>
    <row r="43" spans="1:20" x14ac:dyDescent="0.25">
      <c r="A43" s="2" t="s">
        <v>48</v>
      </c>
      <c r="E43" s="12"/>
      <c r="H43" s="2" t="s">
        <v>34</v>
      </c>
      <c r="I43" s="23">
        <f>O35</f>
        <v>39.640000000000008</v>
      </c>
      <c r="J43" s="23">
        <f>P35</f>
        <v>5.3612500000000001</v>
      </c>
      <c r="K43" s="23">
        <f>Q35</f>
        <v>3.4837499999999992</v>
      </c>
      <c r="L43" s="23">
        <f>R35</f>
        <v>1.1525000000000003</v>
      </c>
      <c r="N43" s="2" t="s">
        <v>44</v>
      </c>
      <c r="O43" s="17">
        <f>SUM(O39:O42)</f>
        <v>39.974500000000013</v>
      </c>
      <c r="P43" s="17">
        <f t="shared" ref="P43" si="12">SUM(P39:P42)</f>
        <v>5.4076875000000015</v>
      </c>
      <c r="Q43" s="17">
        <f t="shared" ref="Q43" si="13">SUM(Q39:Q42)</f>
        <v>3.1565000000000007</v>
      </c>
      <c r="R43" s="17">
        <f t="shared" ref="R43" si="14">SUM(R39:R42)</f>
        <v>0.98356249999999967</v>
      </c>
      <c r="S43" s="17">
        <f t="shared" ref="S43" si="15">SUM(S39:S42)</f>
        <v>0.11524999999999992</v>
      </c>
      <c r="T43" s="17">
        <f>SUM(O43:S43)</f>
        <v>49.637500000000017</v>
      </c>
    </row>
    <row r="44" spans="1:20" x14ac:dyDescent="0.25">
      <c r="A44" s="22" t="s">
        <v>49</v>
      </c>
      <c r="B44" s="22">
        <f>$B$2*SUM(I23:L23)+$B$3*SUM(I24:L24)</f>
        <v>5</v>
      </c>
      <c r="C44" s="22" t="s">
        <v>14</v>
      </c>
      <c r="D44" s="22">
        <v>5</v>
      </c>
    </row>
    <row r="45" spans="1:20" x14ac:dyDescent="0.25">
      <c r="A45" s="22" t="s">
        <v>50</v>
      </c>
      <c r="B45" s="22">
        <f>$B$2*SUM(I31:L31)+$B$3*SUM(I32:L32)</f>
        <v>5</v>
      </c>
      <c r="C45" s="22" t="s">
        <v>14</v>
      </c>
      <c r="D45" s="22">
        <v>5</v>
      </c>
      <c r="H45" s="2" t="s">
        <v>12</v>
      </c>
      <c r="J45" s="2" t="s">
        <v>18</v>
      </c>
      <c r="N45" s="2" t="s">
        <v>47</v>
      </c>
    </row>
    <row r="46" spans="1:20" x14ac:dyDescent="0.25">
      <c r="A46" s="22" t="s">
        <v>51</v>
      </c>
      <c r="B46" s="22">
        <f>$B$2*SUM(I39:L39)+$B$3*SUM(I40:L40)</f>
        <v>5.0000000000000018</v>
      </c>
      <c r="C46" s="22" t="s">
        <v>14</v>
      </c>
      <c r="D46" s="22">
        <v>5</v>
      </c>
      <c r="I46" s="3" t="s">
        <v>1</v>
      </c>
      <c r="J46" s="3" t="s">
        <v>2</v>
      </c>
      <c r="K46" s="3" t="s">
        <v>3</v>
      </c>
      <c r="L46" s="3" t="s">
        <v>4</v>
      </c>
      <c r="N46" s="2" t="s">
        <v>8</v>
      </c>
      <c r="O46" s="3" t="s">
        <v>1</v>
      </c>
      <c r="P46" s="3" t="s">
        <v>2</v>
      </c>
      <c r="Q46" s="3" t="s">
        <v>3</v>
      </c>
      <c r="R46" s="3" t="s">
        <v>4</v>
      </c>
      <c r="S46" s="3" t="s">
        <v>5</v>
      </c>
    </row>
    <row r="47" spans="1:20" x14ac:dyDescent="0.25">
      <c r="A47" s="22" t="s">
        <v>52</v>
      </c>
      <c r="B47" s="22">
        <f>$B$2*SUM(I47:L47)+$B$3*SUM(I48:L48)</f>
        <v>5.0000000000000009</v>
      </c>
      <c r="C47" s="22" t="s">
        <v>14</v>
      </c>
      <c r="D47" s="22">
        <v>5</v>
      </c>
      <c r="H47" s="2" t="s">
        <v>9</v>
      </c>
      <c r="I47" s="2">
        <v>0</v>
      </c>
      <c r="J47" s="21">
        <v>4.0955000000000119</v>
      </c>
      <c r="K47" s="21">
        <v>0</v>
      </c>
      <c r="L47" s="21">
        <v>0</v>
      </c>
      <c r="N47" s="2" t="s">
        <v>1</v>
      </c>
      <c r="O47" s="16">
        <f>$B$37*I49</f>
        <v>35.977050000000013</v>
      </c>
      <c r="P47" s="15">
        <f>I49*$C$37</f>
        <v>3.9974500000000015</v>
      </c>
      <c r="Q47" s="15">
        <f>I49*$D$37</f>
        <v>0</v>
      </c>
      <c r="R47" s="14">
        <f>I49*$E$37</f>
        <v>0</v>
      </c>
      <c r="S47" s="14">
        <v>0</v>
      </c>
    </row>
    <row r="48" spans="1:20" x14ac:dyDescent="0.25">
      <c r="H48" s="2" t="s">
        <v>10</v>
      </c>
      <c r="I48" s="2">
        <v>0</v>
      </c>
      <c r="J48" s="21">
        <v>1.3121874999999945</v>
      </c>
      <c r="K48" s="21">
        <v>3.1565000000000012</v>
      </c>
      <c r="L48" s="21">
        <v>0.98356249999999923</v>
      </c>
      <c r="N48" s="2" t="s">
        <v>2</v>
      </c>
      <c r="O48" s="15">
        <f>$B$23*J47+J48*$B$30+J49*$B$38</f>
        <v>3.3758312500000032</v>
      </c>
      <c r="P48" s="15">
        <f>$C$23*J47+$C$30*J48+J49*$C$38</f>
        <v>0.67198750000000018</v>
      </c>
      <c r="Q48" s="15">
        <f>J47*$D$23+J48*$D$30+J49*$D$38</f>
        <v>1.3598687500000031</v>
      </c>
      <c r="R48" s="14">
        <v>0</v>
      </c>
      <c r="S48" s="14">
        <v>0</v>
      </c>
    </row>
    <row r="49" spans="1:20" x14ac:dyDescent="0.25">
      <c r="A49" s="2" t="s">
        <v>53</v>
      </c>
      <c r="H49" s="2" t="s">
        <v>11</v>
      </c>
      <c r="I49" s="17">
        <f>O43</f>
        <v>39.974500000000013</v>
      </c>
      <c r="J49" s="21">
        <v>0</v>
      </c>
      <c r="K49" s="21">
        <v>0</v>
      </c>
      <c r="L49" s="21">
        <v>0</v>
      </c>
      <c r="N49" s="2" t="s">
        <v>3</v>
      </c>
      <c r="O49" s="15">
        <f>$B$24*K47+$B$31*K48+K49*$B$39</f>
        <v>0.94695000000000029</v>
      </c>
      <c r="P49" s="15">
        <f>K47*$C$24+K48*$C$31+K49*$C$39</f>
        <v>0.7891250000000003</v>
      </c>
      <c r="Q49" s="15">
        <f>K47*$D$24+K48*$D$31+K49*$D$39</f>
        <v>0.94695000000000029</v>
      </c>
      <c r="R49" s="15">
        <f>K47*$E$24+K48*$E$31+K49*$E$39</f>
        <v>0.47347500000000015</v>
      </c>
      <c r="S49" s="14">
        <v>0</v>
      </c>
    </row>
    <row r="50" spans="1:20" x14ac:dyDescent="0.25">
      <c r="A50" s="2" t="s">
        <v>54</v>
      </c>
      <c r="B50" s="20">
        <f>SUMPRODUCT(B9:F12,O23:S26)</f>
        <v>503</v>
      </c>
      <c r="H50" s="2" t="s">
        <v>42</v>
      </c>
      <c r="I50" s="2">
        <f>SUM(I47:I49)</f>
        <v>39.974500000000013</v>
      </c>
      <c r="J50" s="2">
        <f t="shared" ref="J50" si="16">SUM(J47:J49)</f>
        <v>5.4076875000000069</v>
      </c>
      <c r="K50" s="2">
        <f t="shared" ref="K50" si="17">SUM(K47:K49)</f>
        <v>3.1565000000000012</v>
      </c>
      <c r="L50" s="2">
        <f t="shared" ref="L50" si="18">SUM(L47:L49)</f>
        <v>0.98356249999999923</v>
      </c>
      <c r="N50" s="2" t="s">
        <v>4</v>
      </c>
      <c r="O50" s="15">
        <f>$B$25*L47+L48*$B$32+L49*$B$40</f>
        <v>0</v>
      </c>
      <c r="P50" s="15">
        <f>L47*$C$25+L48*$C$32+L49*$C$40</f>
        <v>0</v>
      </c>
      <c r="Q50" s="15">
        <f>L47*$D$25+L48*$D$32+L49*$D$40</f>
        <v>0.49178124999999961</v>
      </c>
      <c r="R50" s="15">
        <f>L47*$E$25+L48*$E$32+L49*$E$40</f>
        <v>0.39342499999999969</v>
      </c>
      <c r="S50" s="14">
        <f>L47*$F$25+L48*$F$32+L49*$F$40</f>
        <v>9.8356249999999923E-2</v>
      </c>
    </row>
    <row r="51" spans="1:20" x14ac:dyDescent="0.25">
      <c r="A51" s="2" t="s">
        <v>55</v>
      </c>
      <c r="B51" s="20">
        <f>SUMPRODUCT(B9:F12,O31:S34)</f>
        <v>502.63750000000005</v>
      </c>
      <c r="H51" s="2" t="s">
        <v>34</v>
      </c>
      <c r="I51" s="23">
        <f>O43</f>
        <v>39.974500000000013</v>
      </c>
      <c r="J51" s="23">
        <f>P43</f>
        <v>5.4076875000000015</v>
      </c>
      <c r="K51" s="23">
        <f>Q43</f>
        <v>3.1565000000000007</v>
      </c>
      <c r="L51" s="23">
        <f>R43</f>
        <v>0.98356249999999967</v>
      </c>
      <c r="N51" s="2" t="s">
        <v>44</v>
      </c>
      <c r="O51" s="17">
        <f>SUM(O47:O50)</f>
        <v>40.299831250000018</v>
      </c>
      <c r="P51" s="17">
        <f t="shared" ref="P51" si="19">SUM(P47:P50)</f>
        <v>5.458562500000002</v>
      </c>
      <c r="Q51" s="17">
        <f t="shared" ref="Q51" si="20">SUM(Q47:Q50)</f>
        <v>2.7986000000000031</v>
      </c>
      <c r="R51" s="17">
        <f t="shared" ref="R51" si="21">SUM(R47:R50)</f>
        <v>0.86689999999999978</v>
      </c>
      <c r="S51" s="17">
        <f t="shared" ref="S51" si="22">SUM(S47:S50)</f>
        <v>9.8356249999999923E-2</v>
      </c>
      <c r="T51" s="17">
        <f>SUM(O51:S51)</f>
        <v>49.522250000000021</v>
      </c>
    </row>
    <row r="52" spans="1:20" x14ac:dyDescent="0.25">
      <c r="A52" s="2" t="s">
        <v>56</v>
      </c>
      <c r="B52" s="20">
        <f>SUMPRODUCT(B9:F12,O39:S42)</f>
        <v>502.91375000000016</v>
      </c>
    </row>
    <row r="53" spans="1:20" x14ac:dyDescent="0.25">
      <c r="A53" s="2" t="s">
        <v>57</v>
      </c>
      <c r="B53" s="20">
        <f>SUMPRODUCT(B9:F12,O47:S50)</f>
        <v>501.4373750000002</v>
      </c>
    </row>
    <row r="54" spans="1:20" x14ac:dyDescent="0.25">
      <c r="A54" s="2" t="s">
        <v>42</v>
      </c>
      <c r="B54" s="19">
        <f>SUM(B50:B53)</f>
        <v>2009.9886250000004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E149-3F7F-42A7-938C-799C0A27F61A}">
  <dimension ref="A1:H68"/>
  <sheetViews>
    <sheetView showGridLines="0" workbookViewId="0">
      <selection activeCell="J17" sqref="J17"/>
    </sheetView>
  </sheetViews>
  <sheetFormatPr defaultRowHeight="12.75" x14ac:dyDescent="0.2"/>
  <cols>
    <col min="1" max="1" width="2.28515625" customWidth="1"/>
    <col min="2" max="2" width="6.28515625" bestFit="1" customWidth="1"/>
    <col min="3" max="3" width="15.28515625" bestFit="1" customWidth="1"/>
    <col min="4" max="5" width="10" bestFit="1" customWidth="1"/>
    <col min="6" max="6" width="10.7109375" bestFit="1" customWidth="1"/>
    <col min="7" max="8" width="12" bestFit="1" customWidth="1"/>
  </cols>
  <sheetData>
    <row r="1" spans="1:8" x14ac:dyDescent="0.2">
      <c r="A1" s="5" t="s">
        <v>19</v>
      </c>
    </row>
    <row r="2" spans="1:8" x14ac:dyDescent="0.2">
      <c r="A2" s="5" t="s">
        <v>131</v>
      </c>
    </row>
    <row r="3" spans="1:8" x14ac:dyDescent="0.2">
      <c r="A3" s="5" t="s">
        <v>132</v>
      </c>
    </row>
    <row r="6" spans="1:8" ht="13.5" thickBot="1" x14ac:dyDescent="0.25">
      <c r="A6" t="s">
        <v>20</v>
      </c>
    </row>
    <row r="7" spans="1:8" x14ac:dyDescent="0.2">
      <c r="B7" s="8"/>
      <c r="C7" s="8"/>
      <c r="D7" s="8" t="s">
        <v>23</v>
      </c>
      <c r="E7" s="8" t="s">
        <v>25</v>
      </c>
      <c r="F7" s="8" t="s">
        <v>27</v>
      </c>
      <c r="G7" s="8" t="s">
        <v>29</v>
      </c>
      <c r="H7" s="8" t="s">
        <v>29</v>
      </c>
    </row>
    <row r="8" spans="1:8" ht="13.5" thickBot="1" x14ac:dyDescent="0.25">
      <c r="B8" s="9" t="s">
        <v>21</v>
      </c>
      <c r="C8" s="9" t="s">
        <v>22</v>
      </c>
      <c r="D8" s="9" t="s">
        <v>24</v>
      </c>
      <c r="E8" s="9" t="s">
        <v>26</v>
      </c>
      <c r="F8" s="9" t="s">
        <v>28</v>
      </c>
      <c r="G8" s="9" t="s">
        <v>30</v>
      </c>
      <c r="H8" s="9" t="s">
        <v>31</v>
      </c>
    </row>
    <row r="9" spans="1:8" x14ac:dyDescent="0.2">
      <c r="B9" s="6" t="s">
        <v>58</v>
      </c>
      <c r="C9" s="6" t="s">
        <v>59</v>
      </c>
      <c r="D9" s="6">
        <v>4</v>
      </c>
      <c r="E9" s="6">
        <v>0</v>
      </c>
      <c r="F9" s="6">
        <v>27.634000000000242</v>
      </c>
      <c r="G9" s="6">
        <v>1E+30</v>
      </c>
      <c r="H9" s="6">
        <v>0.64012500000010197</v>
      </c>
    </row>
    <row r="10" spans="1:8" x14ac:dyDescent="0.2">
      <c r="B10" s="6" t="s">
        <v>60</v>
      </c>
      <c r="C10" s="6" t="s">
        <v>61</v>
      </c>
      <c r="D10" s="6">
        <v>0</v>
      </c>
      <c r="E10" s="6">
        <v>-0.25312500000027449</v>
      </c>
      <c r="F10" s="6">
        <v>15.158499999999776</v>
      </c>
      <c r="G10" s="6">
        <v>0.25312500000027449</v>
      </c>
      <c r="H10" s="6">
        <v>1E+30</v>
      </c>
    </row>
    <row r="11" spans="1:8" x14ac:dyDescent="0.2">
      <c r="B11" s="6" t="s">
        <v>62</v>
      </c>
      <c r="C11" s="6" t="s">
        <v>63</v>
      </c>
      <c r="D11" s="6">
        <v>0</v>
      </c>
      <c r="E11" s="6">
        <v>-1.1731249999997133</v>
      </c>
      <c r="F11" s="6">
        <v>10</v>
      </c>
      <c r="G11" s="6">
        <v>1.1731249999997133</v>
      </c>
      <c r="H11" s="6">
        <v>1E+30</v>
      </c>
    </row>
    <row r="12" spans="1:8" x14ac:dyDescent="0.2">
      <c r="B12" s="6" t="s">
        <v>64</v>
      </c>
      <c r="C12" s="6" t="s">
        <v>65</v>
      </c>
      <c r="D12" s="6">
        <v>0</v>
      </c>
      <c r="E12" s="6">
        <v>-3.058875000000588</v>
      </c>
      <c r="F12" s="6">
        <v>33.072999999999865</v>
      </c>
      <c r="G12" s="6">
        <v>3.058875000000588</v>
      </c>
      <c r="H12" s="6">
        <v>1E+30</v>
      </c>
    </row>
    <row r="13" spans="1:8" x14ac:dyDescent="0.2">
      <c r="B13" s="6" t="s">
        <v>66</v>
      </c>
      <c r="C13" s="6" t="s">
        <v>67</v>
      </c>
      <c r="D13" s="6">
        <v>3.5</v>
      </c>
      <c r="E13" s="6">
        <v>0</v>
      </c>
      <c r="F13" s="6">
        <v>24.317000000000235</v>
      </c>
      <c r="G13" s="6">
        <v>1.2802500000002037</v>
      </c>
      <c r="H13" s="6">
        <v>0.50625000000054887</v>
      </c>
    </row>
    <row r="14" spans="1:8" x14ac:dyDescent="0.2">
      <c r="B14" s="6" t="s">
        <v>68</v>
      </c>
      <c r="C14" s="6" t="s">
        <v>69</v>
      </c>
      <c r="D14" s="6">
        <v>2</v>
      </c>
      <c r="E14" s="6">
        <v>0</v>
      </c>
      <c r="F14" s="6">
        <v>14</v>
      </c>
      <c r="G14" s="6">
        <v>1E+30</v>
      </c>
      <c r="H14" s="6">
        <v>1.1731249999997133</v>
      </c>
    </row>
    <row r="15" spans="1:8" x14ac:dyDescent="0.2">
      <c r="B15" s="6" t="s">
        <v>70</v>
      </c>
      <c r="C15" s="6" t="s">
        <v>71</v>
      </c>
      <c r="D15" s="6">
        <v>0</v>
      </c>
      <c r="E15" s="6">
        <v>-0.64012500000010197</v>
      </c>
      <c r="F15" s="6">
        <v>11.377999999999929</v>
      </c>
      <c r="G15" s="6">
        <v>0.64012500000010197</v>
      </c>
      <c r="H15" s="6">
        <v>1E+30</v>
      </c>
    </row>
    <row r="16" spans="1:8" x14ac:dyDescent="0.2">
      <c r="B16" s="6" t="s">
        <v>72</v>
      </c>
      <c r="C16" s="6" t="s">
        <v>73</v>
      </c>
      <c r="D16" s="6">
        <v>0.50000000000000011</v>
      </c>
      <c r="E16" s="6">
        <v>0</v>
      </c>
      <c r="F16" s="6">
        <v>9.4389999999998508</v>
      </c>
      <c r="G16" s="6">
        <v>6.1177500000011777</v>
      </c>
      <c r="H16" s="6">
        <v>0.50625000000054909</v>
      </c>
    </row>
    <row r="17" spans="2:8" x14ac:dyDescent="0.2">
      <c r="B17" s="6" t="s">
        <v>74</v>
      </c>
      <c r="C17" s="6" t="s">
        <v>75</v>
      </c>
      <c r="D17" s="6">
        <v>0</v>
      </c>
      <c r="E17" s="6">
        <v>-5.5252499999993434</v>
      </c>
      <c r="F17" s="6">
        <v>6</v>
      </c>
      <c r="G17" s="6">
        <v>5.5252499999993434</v>
      </c>
      <c r="H17" s="6">
        <v>1E+30</v>
      </c>
    </row>
    <row r="18" spans="2:8" x14ac:dyDescent="0.2">
      <c r="B18" s="6" t="s">
        <v>76</v>
      </c>
      <c r="C18" s="6" t="s">
        <v>59</v>
      </c>
      <c r="D18" s="6">
        <v>5.0499999999999989</v>
      </c>
      <c r="E18" s="6">
        <v>0</v>
      </c>
      <c r="F18" s="6">
        <v>23.260000000000218</v>
      </c>
      <c r="G18" s="6">
        <v>6.7499999999740226E-2</v>
      </c>
      <c r="H18" s="6">
        <v>1.4325000000003658</v>
      </c>
    </row>
    <row r="19" spans="2:8" x14ac:dyDescent="0.2">
      <c r="B19" s="6" t="s">
        <v>77</v>
      </c>
      <c r="C19" s="6" t="s">
        <v>61</v>
      </c>
      <c r="D19" s="6">
        <v>0</v>
      </c>
      <c r="E19" s="6">
        <v>-7.4999999999739275E-2</v>
      </c>
      <c r="F19" s="6">
        <v>14.065000000000055</v>
      </c>
      <c r="G19" s="6">
        <v>7.4999999999739275E-2</v>
      </c>
      <c r="H19" s="6">
        <v>1E+30</v>
      </c>
    </row>
    <row r="20" spans="2:8" x14ac:dyDescent="0.2">
      <c r="B20" s="6" t="s">
        <v>78</v>
      </c>
      <c r="C20" s="6" t="s">
        <v>63</v>
      </c>
      <c r="D20" s="6">
        <v>0</v>
      </c>
      <c r="E20" s="6">
        <v>-1.5149999999997641</v>
      </c>
      <c r="F20" s="6">
        <v>10</v>
      </c>
      <c r="G20" s="6">
        <v>1.5149999999997641</v>
      </c>
      <c r="H20" s="6">
        <v>1E+30</v>
      </c>
    </row>
    <row r="21" spans="2:8" x14ac:dyDescent="0.2">
      <c r="B21" s="6" t="s">
        <v>79</v>
      </c>
      <c r="C21" s="6" t="s">
        <v>65</v>
      </c>
      <c r="D21" s="6">
        <v>0</v>
      </c>
      <c r="E21" s="6">
        <v>-2.865000000000729</v>
      </c>
      <c r="F21" s="6">
        <v>27.9699999999998</v>
      </c>
      <c r="G21" s="6">
        <v>2.865000000000729</v>
      </c>
      <c r="H21" s="6">
        <v>1E+30</v>
      </c>
    </row>
    <row r="22" spans="2:8" x14ac:dyDescent="0.2">
      <c r="B22" s="6" t="s">
        <v>80</v>
      </c>
      <c r="C22" s="6" t="s">
        <v>67</v>
      </c>
      <c r="D22" s="6">
        <v>3.3499999999999996</v>
      </c>
      <c r="E22" s="6">
        <v>0</v>
      </c>
      <c r="F22" s="6">
        <v>22.130000000000109</v>
      </c>
      <c r="G22" s="6">
        <v>1.6875000000018312</v>
      </c>
      <c r="H22" s="6">
        <v>7.4999999999739275E-2</v>
      </c>
    </row>
    <row r="23" spans="2:8" x14ac:dyDescent="0.2">
      <c r="B23" s="6" t="s">
        <v>81</v>
      </c>
      <c r="C23" s="6" t="s">
        <v>69</v>
      </c>
      <c r="D23" s="6">
        <v>1.6250000000000007</v>
      </c>
      <c r="E23" s="6">
        <v>0</v>
      </c>
      <c r="F23" s="6">
        <v>14</v>
      </c>
      <c r="G23" s="6">
        <v>13.595000000002624</v>
      </c>
      <c r="H23" s="6">
        <v>1.5149999999997641</v>
      </c>
    </row>
    <row r="24" spans="2:8" x14ac:dyDescent="0.2">
      <c r="B24" s="6" t="s">
        <v>82</v>
      </c>
      <c r="C24" s="6" t="s">
        <v>71</v>
      </c>
      <c r="D24" s="6">
        <v>0.27499999999999902</v>
      </c>
      <c r="E24" s="6">
        <v>0</v>
      </c>
      <c r="F24" s="6">
        <v>9.9199999999998454</v>
      </c>
      <c r="G24" s="6">
        <v>1.7070000000002779</v>
      </c>
      <c r="H24" s="6">
        <v>6.7499999999740226E-2</v>
      </c>
    </row>
    <row r="25" spans="2:8" x14ac:dyDescent="0.2">
      <c r="B25" s="6" t="s">
        <v>83</v>
      </c>
      <c r="C25" s="6" t="s">
        <v>73</v>
      </c>
      <c r="D25" s="6">
        <v>0</v>
      </c>
      <c r="E25" s="6">
        <v>-0.1349999999994802</v>
      </c>
      <c r="F25" s="6">
        <v>8.7100000000000364</v>
      </c>
      <c r="G25" s="6">
        <v>0.1349999999994802</v>
      </c>
      <c r="H25" s="6">
        <v>1E+30</v>
      </c>
    </row>
    <row r="26" spans="2:8" x14ac:dyDescent="0.2">
      <c r="B26" s="6" t="s">
        <v>84</v>
      </c>
      <c r="C26" s="6" t="s">
        <v>75</v>
      </c>
      <c r="D26" s="6">
        <v>0</v>
      </c>
      <c r="E26" s="6">
        <v>-5.6899999999995661</v>
      </c>
      <c r="F26" s="6">
        <v>6</v>
      </c>
      <c r="G26" s="6">
        <v>5.6899999999995661</v>
      </c>
      <c r="H26" s="6">
        <v>1E+30</v>
      </c>
    </row>
    <row r="27" spans="2:8" x14ac:dyDescent="0.2">
      <c r="B27" s="6" t="s">
        <v>85</v>
      </c>
      <c r="C27" s="6" t="s">
        <v>59</v>
      </c>
      <c r="D27" s="6">
        <v>4.9950000000000019</v>
      </c>
      <c r="E27" s="6">
        <v>0</v>
      </c>
      <c r="F27" s="6">
        <v>18.400000000000091</v>
      </c>
      <c r="G27" s="6">
        <v>1.4715517241381635</v>
      </c>
      <c r="H27" s="6">
        <v>0.1124999999995674</v>
      </c>
    </row>
    <row r="28" spans="2:8" x14ac:dyDescent="0.2">
      <c r="B28" s="6" t="s">
        <v>86</v>
      </c>
      <c r="C28" s="6" t="s">
        <v>61</v>
      </c>
      <c r="D28" s="6">
        <v>0</v>
      </c>
      <c r="E28" s="6">
        <v>-2.8500000000002674</v>
      </c>
      <c r="F28" s="6">
        <v>12.849999999999909</v>
      </c>
      <c r="G28" s="6">
        <v>2.8500000000002674</v>
      </c>
      <c r="H28" s="6">
        <v>1E+30</v>
      </c>
    </row>
    <row r="29" spans="2:8" x14ac:dyDescent="0.2">
      <c r="B29" s="6" t="s">
        <v>87</v>
      </c>
      <c r="C29" s="6" t="s">
        <v>63</v>
      </c>
      <c r="D29" s="6">
        <v>0</v>
      </c>
      <c r="E29" s="6">
        <v>-3.0000000000001235</v>
      </c>
      <c r="F29" s="6">
        <v>10</v>
      </c>
      <c r="G29" s="6">
        <v>3.0000000000001235</v>
      </c>
      <c r="H29" s="6">
        <v>1E+30</v>
      </c>
    </row>
    <row r="30" spans="2:8" x14ac:dyDescent="0.2">
      <c r="B30" s="6" t="s">
        <v>88</v>
      </c>
      <c r="C30" s="6" t="s">
        <v>65</v>
      </c>
      <c r="D30" s="6">
        <v>0.3662500000000028</v>
      </c>
      <c r="E30" s="6">
        <v>0</v>
      </c>
      <c r="F30" s="6">
        <v>22.299999999999955</v>
      </c>
      <c r="G30" s="6">
        <v>0.17999999999930832</v>
      </c>
      <c r="H30" s="6">
        <v>2.0566265060244224</v>
      </c>
    </row>
    <row r="31" spans="2:8" x14ac:dyDescent="0.2">
      <c r="B31" s="6" t="s">
        <v>89</v>
      </c>
      <c r="C31" s="6" t="s">
        <v>67</v>
      </c>
      <c r="D31" s="6">
        <v>3.4837500000000001</v>
      </c>
      <c r="E31" s="6">
        <v>0</v>
      </c>
      <c r="F31" s="6">
        <v>19.700000000000045</v>
      </c>
      <c r="G31" s="6">
        <v>4.6135135135142686</v>
      </c>
      <c r="H31" s="6">
        <v>0.22499999999913459</v>
      </c>
    </row>
    <row r="32" spans="2:8" x14ac:dyDescent="0.2">
      <c r="B32" s="6" t="s">
        <v>90</v>
      </c>
      <c r="C32" s="6" t="s">
        <v>69</v>
      </c>
      <c r="D32" s="6">
        <v>1.1524999999999992</v>
      </c>
      <c r="E32" s="6">
        <v>0</v>
      </c>
      <c r="F32" s="6">
        <v>14</v>
      </c>
      <c r="G32" s="6">
        <v>0.2999999999988448</v>
      </c>
      <c r="H32" s="6">
        <v>3.0000000000001248</v>
      </c>
    </row>
    <row r="33" spans="1:8" x14ac:dyDescent="0.2">
      <c r="B33" s="6" t="s">
        <v>91</v>
      </c>
      <c r="C33" s="6" t="s">
        <v>71</v>
      </c>
      <c r="D33" s="6">
        <v>0</v>
      </c>
      <c r="E33" s="6">
        <v>-3.1500000000002721</v>
      </c>
      <c r="F33" s="6">
        <v>8.2999999999999545</v>
      </c>
      <c r="G33" s="6">
        <v>3.1500000000002721</v>
      </c>
      <c r="H33" s="6">
        <v>1E+30</v>
      </c>
    </row>
    <row r="34" spans="1:8" x14ac:dyDescent="0.2">
      <c r="B34" s="6" t="s">
        <v>92</v>
      </c>
      <c r="C34" s="6" t="s">
        <v>73</v>
      </c>
      <c r="D34" s="6">
        <v>0</v>
      </c>
      <c r="E34" s="6">
        <v>-5.4000000000002215</v>
      </c>
      <c r="F34" s="6">
        <v>7.9000000000000909</v>
      </c>
      <c r="G34" s="6">
        <v>5.4000000000002215</v>
      </c>
      <c r="H34" s="6">
        <v>1E+30</v>
      </c>
    </row>
    <row r="35" spans="1:8" x14ac:dyDescent="0.2">
      <c r="B35" s="6" t="s">
        <v>93</v>
      </c>
      <c r="C35" s="6" t="s">
        <v>75</v>
      </c>
      <c r="D35" s="6">
        <v>0</v>
      </c>
      <c r="E35" s="6">
        <v>-7.0000000000002593</v>
      </c>
      <c r="F35" s="6">
        <v>6</v>
      </c>
      <c r="G35" s="6">
        <v>7.0000000000002593</v>
      </c>
      <c r="H35" s="6">
        <v>1E+30</v>
      </c>
    </row>
    <row r="36" spans="1:8" x14ac:dyDescent="0.2">
      <c r="B36" s="6" t="s">
        <v>94</v>
      </c>
      <c r="C36" s="6" t="s">
        <v>59</v>
      </c>
      <c r="D36" s="6">
        <v>4.0955000000000119</v>
      </c>
      <c r="E36" s="6">
        <v>0</v>
      </c>
      <c r="F36" s="6">
        <v>13</v>
      </c>
      <c r="G36" s="6">
        <v>2.7181528662424737</v>
      </c>
      <c r="H36" s="6">
        <v>0.321428571427335</v>
      </c>
    </row>
    <row r="37" spans="1:8" x14ac:dyDescent="0.2">
      <c r="B37" s="6" t="s">
        <v>95</v>
      </c>
      <c r="C37" s="6" t="s">
        <v>61</v>
      </c>
      <c r="D37" s="6">
        <v>0</v>
      </c>
      <c r="E37" s="6">
        <v>-2.5</v>
      </c>
      <c r="F37" s="6">
        <v>11.5</v>
      </c>
      <c r="G37" s="6">
        <v>2.5</v>
      </c>
      <c r="H37" s="6">
        <v>1E+30</v>
      </c>
    </row>
    <row r="38" spans="1:8" x14ac:dyDescent="0.2">
      <c r="B38" s="6" t="s">
        <v>96</v>
      </c>
      <c r="C38" s="6" t="s">
        <v>63</v>
      </c>
      <c r="D38" s="6">
        <v>0</v>
      </c>
      <c r="E38" s="6">
        <v>-0.99999999999999645</v>
      </c>
      <c r="F38" s="6">
        <v>10</v>
      </c>
      <c r="G38" s="6">
        <v>0.99999999999999645</v>
      </c>
      <c r="H38" s="6">
        <v>1E+30</v>
      </c>
    </row>
    <row r="39" spans="1:8" x14ac:dyDescent="0.2">
      <c r="B39" s="6" t="s">
        <v>97</v>
      </c>
      <c r="C39" s="6" t="s">
        <v>65</v>
      </c>
      <c r="D39" s="6">
        <v>1.3121874999999945</v>
      </c>
      <c r="E39" s="6">
        <v>0</v>
      </c>
      <c r="F39" s="6">
        <v>16</v>
      </c>
      <c r="G39" s="6">
        <v>0.37499999999855904</v>
      </c>
      <c r="H39" s="6">
        <v>2.677647058823958</v>
      </c>
    </row>
    <row r="40" spans="1:8" x14ac:dyDescent="0.2">
      <c r="B40" s="6" t="s">
        <v>98</v>
      </c>
      <c r="C40" s="6" t="s">
        <v>67</v>
      </c>
      <c r="D40" s="6">
        <v>3.1565000000000012</v>
      </c>
      <c r="E40" s="6">
        <v>0</v>
      </c>
      <c r="F40" s="6">
        <v>17</v>
      </c>
      <c r="G40" s="6">
        <v>5.4018987341780722</v>
      </c>
      <c r="H40" s="6">
        <v>0.56249999999783795</v>
      </c>
    </row>
    <row r="41" spans="1:8" x14ac:dyDescent="0.2">
      <c r="B41" s="6" t="s">
        <v>99</v>
      </c>
      <c r="C41" s="6" t="s">
        <v>69</v>
      </c>
      <c r="D41" s="6">
        <v>0.98356249999999923</v>
      </c>
      <c r="E41" s="6">
        <v>0</v>
      </c>
      <c r="F41" s="6">
        <v>14</v>
      </c>
      <c r="G41" s="6">
        <v>1.4999999999942113</v>
      </c>
      <c r="H41" s="6">
        <v>0.999999999999997</v>
      </c>
    </row>
    <row r="42" spans="1:8" x14ac:dyDescent="0.2">
      <c r="B42" s="6" t="s">
        <v>100</v>
      </c>
      <c r="C42" s="6" t="s">
        <v>71</v>
      </c>
      <c r="D42" s="6">
        <v>0</v>
      </c>
      <c r="E42" s="6">
        <v>-3.5</v>
      </c>
      <c r="F42" s="6">
        <v>6.5</v>
      </c>
      <c r="G42" s="6">
        <v>3.5</v>
      </c>
      <c r="H42" s="6">
        <v>1E+30</v>
      </c>
    </row>
    <row r="43" spans="1:8" x14ac:dyDescent="0.2">
      <c r="B43" s="6" t="s">
        <v>101</v>
      </c>
      <c r="C43" s="6" t="s">
        <v>73</v>
      </c>
      <c r="D43" s="6">
        <v>0</v>
      </c>
      <c r="E43" s="6">
        <v>-4</v>
      </c>
      <c r="F43" s="6">
        <v>7</v>
      </c>
      <c r="G43" s="6">
        <v>4</v>
      </c>
      <c r="H43" s="6">
        <v>1E+30</v>
      </c>
    </row>
    <row r="44" spans="1:8" ht="13.5" thickBot="1" x14ac:dyDescent="0.25">
      <c r="B44" s="7" t="s">
        <v>102</v>
      </c>
      <c r="C44" s="7" t="s">
        <v>75</v>
      </c>
      <c r="D44" s="7">
        <v>0</v>
      </c>
      <c r="E44" s="7">
        <v>-1.9999999999999929</v>
      </c>
      <c r="F44" s="7">
        <v>6</v>
      </c>
      <c r="G44" s="7">
        <v>1.9999999999999929</v>
      </c>
      <c r="H44" s="7">
        <v>1E+30</v>
      </c>
    </row>
    <row r="46" spans="1:8" ht="13.5" thickBot="1" x14ac:dyDescent="0.25">
      <c r="A46" t="s">
        <v>13</v>
      </c>
    </row>
    <row r="47" spans="1:8" x14ac:dyDescent="0.2">
      <c r="B47" s="8"/>
      <c r="C47" s="8"/>
      <c r="D47" s="8" t="s">
        <v>23</v>
      </c>
      <c r="E47" s="8" t="s">
        <v>32</v>
      </c>
      <c r="F47" s="8" t="s">
        <v>34</v>
      </c>
      <c r="G47" s="8" t="s">
        <v>29</v>
      </c>
      <c r="H47" s="8" t="s">
        <v>29</v>
      </c>
    </row>
    <row r="48" spans="1:8" ht="13.5" thickBot="1" x14ac:dyDescent="0.25">
      <c r="B48" s="9" t="s">
        <v>21</v>
      </c>
      <c r="C48" s="9" t="s">
        <v>22</v>
      </c>
      <c r="D48" s="9" t="s">
        <v>24</v>
      </c>
      <c r="E48" s="9" t="s">
        <v>33</v>
      </c>
      <c r="F48" s="9" t="s">
        <v>35</v>
      </c>
      <c r="G48" s="9" t="s">
        <v>30</v>
      </c>
      <c r="H48" s="9" t="s">
        <v>31</v>
      </c>
    </row>
    <row r="49" spans="2:8" x14ac:dyDescent="0.2">
      <c r="B49" s="6" t="s">
        <v>103</v>
      </c>
      <c r="C49" s="6" t="s">
        <v>104</v>
      </c>
      <c r="D49" s="6">
        <v>5</v>
      </c>
      <c r="E49" s="6">
        <v>19.063125000000827</v>
      </c>
      <c r="F49" s="6">
        <v>5</v>
      </c>
      <c r="G49" s="6">
        <v>0.33333333333333248</v>
      </c>
      <c r="H49" s="6">
        <v>0.26325247079964331</v>
      </c>
    </row>
    <row r="50" spans="2:8" x14ac:dyDescent="0.2">
      <c r="B50" s="6" t="s">
        <v>105</v>
      </c>
      <c r="C50" s="6" t="s">
        <v>106</v>
      </c>
      <c r="D50" s="6">
        <v>5</v>
      </c>
      <c r="E50" s="6">
        <v>16.245000000000843</v>
      </c>
      <c r="F50" s="6">
        <v>5</v>
      </c>
      <c r="G50" s="6">
        <v>9.166666666666648E-2</v>
      </c>
      <c r="H50" s="6">
        <v>0.18782051282051501</v>
      </c>
    </row>
    <row r="51" spans="2:8" x14ac:dyDescent="0.2">
      <c r="B51" s="6" t="s">
        <v>107</v>
      </c>
      <c r="C51" s="6" t="s">
        <v>108</v>
      </c>
      <c r="D51" s="6">
        <v>5.0000000000000018</v>
      </c>
      <c r="E51" s="6">
        <v>8.0999999999996266</v>
      </c>
      <c r="F51" s="6">
        <v>5</v>
      </c>
      <c r="G51" s="6">
        <v>1.6650000000000014</v>
      </c>
      <c r="H51" s="6">
        <v>0.12208333333333432</v>
      </c>
    </row>
    <row r="52" spans="2:8" x14ac:dyDescent="0.2">
      <c r="B52" s="6" t="s">
        <v>109</v>
      </c>
      <c r="C52" s="6" t="s">
        <v>110</v>
      </c>
      <c r="D52" s="6">
        <v>5.0000000000000009</v>
      </c>
      <c r="E52" s="6">
        <v>8.9999999999999964</v>
      </c>
      <c r="F52" s="6">
        <v>5</v>
      </c>
      <c r="G52" s="6">
        <v>1.3651666666666693</v>
      </c>
      <c r="H52" s="6">
        <v>0.43739583333333099</v>
      </c>
    </row>
    <row r="53" spans="2:8" x14ac:dyDescent="0.2">
      <c r="B53" s="6" t="s">
        <v>111</v>
      </c>
      <c r="C53" s="6" t="s">
        <v>112</v>
      </c>
      <c r="D53" s="6">
        <v>40</v>
      </c>
      <c r="E53" s="6">
        <v>0</v>
      </c>
      <c r="F53" s="6">
        <v>40</v>
      </c>
      <c r="G53" s="6">
        <v>1E+30</v>
      </c>
      <c r="H53" s="6">
        <v>0</v>
      </c>
    </row>
    <row r="54" spans="2:8" x14ac:dyDescent="0.2">
      <c r="B54" s="6" t="s">
        <v>113</v>
      </c>
      <c r="C54" s="6" t="s">
        <v>114</v>
      </c>
      <c r="D54" s="6">
        <v>4</v>
      </c>
      <c r="E54" s="6">
        <v>33.3786249999999</v>
      </c>
      <c r="F54" s="6">
        <v>4</v>
      </c>
      <c r="G54" s="6">
        <v>0.26278026905829877</v>
      </c>
      <c r="H54" s="6">
        <v>0.28205128205128166</v>
      </c>
    </row>
    <row r="55" spans="2:8" x14ac:dyDescent="0.2">
      <c r="B55" s="6" t="s">
        <v>115</v>
      </c>
      <c r="C55" s="6" t="s">
        <v>116</v>
      </c>
      <c r="D55" s="6">
        <v>4</v>
      </c>
      <c r="E55" s="6">
        <v>29.973499999999596</v>
      </c>
      <c r="F55" s="6">
        <v>4</v>
      </c>
      <c r="G55" s="6">
        <v>0.14679358717435007</v>
      </c>
      <c r="H55" s="6">
        <v>0.16176470588235262</v>
      </c>
    </row>
    <row r="56" spans="2:8" x14ac:dyDescent="0.2">
      <c r="B56" s="6" t="s">
        <v>117</v>
      </c>
      <c r="C56" s="6" t="s">
        <v>118</v>
      </c>
      <c r="D56" s="6">
        <v>2</v>
      </c>
      <c r="E56" s="6">
        <v>22.379749999999198</v>
      </c>
      <c r="F56" s="6">
        <v>2</v>
      </c>
      <c r="G56" s="6">
        <v>0.10795873249815872</v>
      </c>
      <c r="H56" s="6">
        <v>0.11702127659574438</v>
      </c>
    </row>
    <row r="57" spans="2:8" x14ac:dyDescent="0.2">
      <c r="B57" s="6" t="s">
        <v>119</v>
      </c>
      <c r="C57" s="6" t="s">
        <v>112</v>
      </c>
      <c r="D57" s="6">
        <v>39.5</v>
      </c>
      <c r="E57" s="6">
        <v>0</v>
      </c>
      <c r="F57" s="6">
        <v>0</v>
      </c>
      <c r="G57" s="6">
        <v>1E+30</v>
      </c>
      <c r="H57" s="6">
        <v>0</v>
      </c>
    </row>
    <row r="58" spans="2:8" x14ac:dyDescent="0.2">
      <c r="B58" s="6" t="s">
        <v>120</v>
      </c>
      <c r="C58" s="6" t="s">
        <v>114</v>
      </c>
      <c r="D58" s="6">
        <v>5.3249999999999975</v>
      </c>
      <c r="E58" s="6">
        <v>26.835000000000058</v>
      </c>
      <c r="F58" s="6">
        <v>0</v>
      </c>
      <c r="G58" s="6">
        <v>0.27129629629629887</v>
      </c>
      <c r="H58" s="6">
        <v>0.27499999999999941</v>
      </c>
    </row>
    <row r="59" spans="2:8" x14ac:dyDescent="0.2">
      <c r="B59" s="6" t="s">
        <v>121</v>
      </c>
      <c r="C59" s="6" t="s">
        <v>116</v>
      </c>
      <c r="D59" s="6">
        <v>3.3499999999999996</v>
      </c>
      <c r="E59" s="6">
        <v>25.584999999999731</v>
      </c>
      <c r="F59" s="6">
        <v>0</v>
      </c>
      <c r="G59" s="6">
        <v>0.14948979591836878</v>
      </c>
      <c r="H59" s="6">
        <v>0.13749999999999976</v>
      </c>
    </row>
    <row r="60" spans="2:8" x14ac:dyDescent="0.2">
      <c r="B60" s="6" t="s">
        <v>122</v>
      </c>
      <c r="C60" s="6" t="s">
        <v>118</v>
      </c>
      <c r="D60" s="6">
        <v>1.6250000000000007</v>
      </c>
      <c r="E60" s="6">
        <v>20.739999999999696</v>
      </c>
      <c r="F60" s="6">
        <v>0</v>
      </c>
      <c r="G60" s="6">
        <v>0.1181451612903236</v>
      </c>
      <c r="H60" s="6">
        <v>0.13749999999999962</v>
      </c>
    </row>
    <row r="61" spans="2:8" x14ac:dyDescent="0.2">
      <c r="B61" s="6" t="s">
        <v>123</v>
      </c>
      <c r="C61" s="6" t="s">
        <v>112</v>
      </c>
      <c r="D61" s="6">
        <v>39.640000000000008</v>
      </c>
      <c r="E61" s="6">
        <v>0</v>
      </c>
      <c r="F61" s="6">
        <v>0</v>
      </c>
      <c r="G61" s="6">
        <v>1E+30</v>
      </c>
      <c r="H61" s="6">
        <v>0</v>
      </c>
    </row>
    <row r="62" spans="2:8" x14ac:dyDescent="0.2">
      <c r="B62" s="6" t="s">
        <v>124</v>
      </c>
      <c r="C62" s="6" t="s">
        <v>114</v>
      </c>
      <c r="D62" s="6">
        <v>5.3612500000000045</v>
      </c>
      <c r="E62" s="6">
        <v>20.00000000000022</v>
      </c>
      <c r="F62" s="6">
        <v>0</v>
      </c>
      <c r="G62" s="6">
        <v>0.36625000000000274</v>
      </c>
      <c r="H62" s="6">
        <v>2.4975000000000009</v>
      </c>
    </row>
    <row r="63" spans="2:8" x14ac:dyDescent="0.2">
      <c r="B63" s="6" t="s">
        <v>125</v>
      </c>
      <c r="C63" s="6" t="s">
        <v>116</v>
      </c>
      <c r="D63" s="6">
        <v>3.4837500000000001</v>
      </c>
      <c r="E63" s="6">
        <v>21.30000000000031</v>
      </c>
      <c r="F63" s="6">
        <v>0</v>
      </c>
      <c r="G63" s="6">
        <v>0.1831250000000014</v>
      </c>
      <c r="H63" s="6">
        <v>2.2752777777777871</v>
      </c>
    </row>
    <row r="64" spans="2:8" x14ac:dyDescent="0.2">
      <c r="B64" s="6" t="s">
        <v>126</v>
      </c>
      <c r="C64" s="6" t="s">
        <v>118</v>
      </c>
      <c r="D64" s="6">
        <v>1.1524999999999992</v>
      </c>
      <c r="E64" s="6">
        <v>17.300000000000253</v>
      </c>
      <c r="F64" s="6">
        <v>0</v>
      </c>
      <c r="G64" s="6">
        <v>0.1831250000000014</v>
      </c>
      <c r="H64" s="6">
        <v>1.1524999999999996</v>
      </c>
    </row>
    <row r="65" spans="2:8" x14ac:dyDescent="0.2">
      <c r="B65" s="6" t="s">
        <v>127</v>
      </c>
      <c r="C65" s="6" t="s">
        <v>112</v>
      </c>
      <c r="D65" s="6">
        <v>39.974500000000013</v>
      </c>
      <c r="E65" s="6">
        <v>0</v>
      </c>
      <c r="F65" s="6">
        <v>0</v>
      </c>
      <c r="G65" s="6">
        <v>1E+30</v>
      </c>
      <c r="H65" s="6">
        <v>0</v>
      </c>
    </row>
    <row r="66" spans="2:8" x14ac:dyDescent="0.2">
      <c r="B66" s="6" t="s">
        <v>128</v>
      </c>
      <c r="C66" s="6" t="s">
        <v>114</v>
      </c>
      <c r="D66" s="6">
        <v>5.4076875000000069</v>
      </c>
      <c r="E66" s="6">
        <v>10.000000000000002</v>
      </c>
      <c r="F66" s="6">
        <v>0</v>
      </c>
      <c r="G66" s="6">
        <v>1.3121874999999934</v>
      </c>
      <c r="H66" s="6">
        <v>2.0477500000000055</v>
      </c>
    </row>
    <row r="67" spans="2:8" x14ac:dyDescent="0.2">
      <c r="B67" s="6" t="s">
        <v>129</v>
      </c>
      <c r="C67" s="6" t="s">
        <v>116</v>
      </c>
      <c r="D67" s="6">
        <v>3.1565000000000012</v>
      </c>
      <c r="E67" s="6">
        <v>11</v>
      </c>
      <c r="F67" s="6">
        <v>0</v>
      </c>
      <c r="G67" s="6">
        <v>0.65609374999999692</v>
      </c>
      <c r="H67" s="6">
        <v>2.0477500000000055</v>
      </c>
    </row>
    <row r="68" spans="2:8" ht="13.5" thickBot="1" x14ac:dyDescent="0.25">
      <c r="B68" s="7" t="s">
        <v>130</v>
      </c>
      <c r="C68" s="7" t="s">
        <v>118</v>
      </c>
      <c r="D68" s="7">
        <v>0.98356249999999923</v>
      </c>
      <c r="E68" s="7">
        <v>7.9999999999999929</v>
      </c>
      <c r="F68" s="7">
        <v>0</v>
      </c>
      <c r="G68" s="7">
        <v>0.65609374999999681</v>
      </c>
      <c r="H68" s="7">
        <v>0.98356250000000034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4.2 Problem Set</vt:lpstr>
      <vt:lpstr>Sensitivity Report 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Hayden</cp:lastModifiedBy>
  <dcterms:created xsi:type="dcterms:W3CDTF">2005-11-25T18:01:30Z</dcterms:created>
  <dcterms:modified xsi:type="dcterms:W3CDTF">2022-07-06T19:47:03Z</dcterms:modified>
</cp:coreProperties>
</file>