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_BTO\MCSE@BTO\FUTUREFACTORY\twozone_housemodel-git\"/>
    </mc:Choice>
  </mc:AlternateContent>
  <xr:revisionPtr revIDLastSave="0" documentId="13_ncr:9_{04D57472-C734-40F9-A4AF-DC837A07B41A}" xr6:coauthVersionLast="46" xr6:coauthVersionMax="46" xr10:uidLastSave="{00000000-0000-0000-0000-000000000000}"/>
  <bookViews>
    <workbookView xWindow="28680" yWindow="-120" windowWidth="29040" windowHeight="15840" tabRatio="544" firstSheet="1" activeTab="4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4" i="46" l="1"/>
  <c r="C57" i="46"/>
  <c r="C58" i="46"/>
  <c r="C56" i="46"/>
  <c r="B9" i="46" l="1"/>
  <c r="B4" i="46"/>
  <c r="C47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D35" i="46" s="1"/>
  <c r="B28" i="47"/>
  <c r="B22" i="47" s="1" a="1"/>
  <c r="B22" i="47" s="1"/>
  <c r="B24" i="47" l="1"/>
  <c r="B32" i="47" s="1"/>
  <c r="B47" i="47"/>
  <c r="D36" i="46"/>
  <c r="D31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<sst xmlns="http://schemas.openxmlformats.org/spreadsheetml/2006/main" count="50891" uniqueCount="2483">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</sst>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36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heck Cell" xfId="31" builtinId="23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333375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4" t="s">
        <v>7</v>
      </c>
      <c r="C11" s="234" t="s">
        <v>8</v>
      </c>
      <c r="D11" s="234" t="s">
        <v>9</v>
      </c>
      <c r="E11" s="235" t="s">
        <v>10</v>
      </c>
      <c r="F11" s="234" t="s">
        <v>11</v>
      </c>
      <c r="G11" s="140" t="s">
        <v>12</v>
      </c>
      <c r="H11" s="140" t="s">
        <v>13</v>
      </c>
    </row>
    <row r="12" spans="2:8" x14ac:dyDescent="0.2">
      <c r="B12" s="234"/>
      <c r="C12" s="234"/>
      <c r="D12" s="234"/>
      <c r="E12" s="235"/>
      <c r="F12" s="234"/>
      <c r="G12" s="233" t="s">
        <v>14</v>
      </c>
      <c r="H12" s="233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4" t="s">
        <v>7</v>
      </c>
      <c r="C31" s="234" t="s">
        <v>8</v>
      </c>
      <c r="D31" s="234" t="s">
        <v>9</v>
      </c>
      <c r="E31" s="235" t="s">
        <v>10</v>
      </c>
      <c r="F31" s="234" t="s">
        <v>11</v>
      </c>
      <c r="G31" s="140" t="s">
        <v>12</v>
      </c>
      <c r="H31" s="140" t="s">
        <v>13</v>
      </c>
    </row>
    <row r="32" spans="2:8" x14ac:dyDescent="0.2">
      <c r="B32" s="234"/>
      <c r="C32" s="234"/>
      <c r="D32" s="234"/>
      <c r="E32" s="235"/>
      <c r="F32" s="234"/>
      <c r="G32" s="233" t="s">
        <v>14</v>
      </c>
      <c r="H32" s="233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1" t="s">
        <v>8</v>
      </c>
      <c r="D79" s="231" t="s">
        <v>9</v>
      </c>
      <c r="E79" s="232" t="s">
        <v>10</v>
      </c>
      <c r="F79" s="231" t="s">
        <v>11</v>
      </c>
      <c r="G79" s="230" t="s">
        <v>14</v>
      </c>
      <c r="H79" s="230"/>
      <c r="I79" s="46"/>
    </row>
    <row r="80" spans="2:9" x14ac:dyDescent="0.2">
      <c r="C80" s="231"/>
      <c r="D80" s="231"/>
      <c r="E80" s="232"/>
      <c r="F80" s="231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1" t="s">
        <v>8</v>
      </c>
      <c r="D100" s="231" t="s">
        <v>9</v>
      </c>
      <c r="E100" s="232" t="s">
        <v>10</v>
      </c>
      <c r="F100" s="231" t="s">
        <v>11</v>
      </c>
      <c r="G100" s="230" t="s">
        <v>14</v>
      </c>
      <c r="H100" s="230"/>
      <c r="I100" s="46"/>
    </row>
    <row r="101" spans="2:9" x14ac:dyDescent="0.2">
      <c r="C101" s="231"/>
      <c r="D101" s="231"/>
      <c r="E101" s="232"/>
      <c r="F101" s="231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25"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2478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03"/>
  <sheetViews>
    <sheetView zoomScaleNormal="100" workbookViewId="0">
      <selection activeCell="C100" sqref="C100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28" t="s">
        <v>104</v>
      </c>
      <c r="D2" s="136" t="s">
        <v>105</v>
      </c>
      <c r="E2" s="136" t="s">
        <v>106</v>
      </c>
    </row>
    <row r="3" spans="1:5" s="136" customFormat="1" x14ac:dyDescent="0.2">
      <c r="C3" s="228"/>
    </row>
    <row r="4" spans="1:5" x14ac:dyDescent="0.2">
      <c r="C4" s="139"/>
    </row>
    <row r="5" spans="1:5" x14ac:dyDescent="0.2">
      <c r="A5" s="99" t="s">
        <v>2241</v>
      </c>
      <c r="C5" s="139"/>
    </row>
    <row r="6" spans="1:5" ht="13.5" thickBot="1" x14ac:dyDescent="0.25">
      <c r="A6" s="99" t="s">
        <v>2337</v>
      </c>
      <c r="C6" s="139"/>
    </row>
    <row r="7" spans="1:5" ht="16.5" thickTop="1" thickBot="1" x14ac:dyDescent="0.3">
      <c r="A7" s="229" t="s">
        <v>2267</v>
      </c>
      <c r="B7" s="193">
        <v>19.3</v>
      </c>
      <c r="C7" s="179" t="s">
        <v>17</v>
      </c>
      <c r="D7" s="143" t="s">
        <v>2360</v>
      </c>
    </row>
    <row r="8" spans="1:5" ht="14.25" thickTop="1" thickBot="1" x14ac:dyDescent="0.25">
      <c r="A8" t="s">
        <v>2247</v>
      </c>
      <c r="B8" s="193">
        <v>1.8</v>
      </c>
      <c r="C8" s="179" t="s">
        <v>96</v>
      </c>
    </row>
    <row r="9" spans="1:5" ht="16.5" thickTop="1" thickBot="1" x14ac:dyDescent="0.3">
      <c r="A9" s="229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2364</v>
      </c>
    </row>
    <row r="10" spans="1:5" ht="16.5" thickTop="1" thickBot="1" x14ac:dyDescent="0.3">
      <c r="A10" s="229" t="s">
        <v>2242</v>
      </c>
      <c r="B10" s="192">
        <v>40.6</v>
      </c>
      <c r="C10" s="179" t="s">
        <v>17</v>
      </c>
      <c r="D10" t="s">
        <v>2408</v>
      </c>
    </row>
    <row r="11" spans="1:5" ht="16.5" thickTop="1" thickBot="1" x14ac:dyDescent="0.3">
      <c r="A11" s="229" t="s">
        <v>2251</v>
      </c>
      <c r="B11" s="192">
        <v>2.5</v>
      </c>
      <c r="C11" s="179" t="s">
        <v>459</v>
      </c>
    </row>
    <row r="12" spans="1:5" ht="16.5" thickTop="1" thickBot="1" x14ac:dyDescent="0.3">
      <c r="A12" s="229" t="s">
        <v>2248</v>
      </c>
      <c r="B12" s="193">
        <v>68.599999999999994</v>
      </c>
      <c r="C12" s="179" t="s">
        <v>17</v>
      </c>
    </row>
    <row r="13" spans="1:5" ht="16.5" thickTop="1" thickBot="1" x14ac:dyDescent="0.3">
      <c r="A13" s="229" t="s">
        <v>2252</v>
      </c>
      <c r="B13" s="193">
        <v>2.5</v>
      </c>
      <c r="C13" s="179" t="s">
        <v>459</v>
      </c>
    </row>
    <row r="14" spans="1:5" ht="16.5" thickTop="1" thickBot="1" x14ac:dyDescent="0.3">
      <c r="A14" s="229" t="s">
        <v>2249</v>
      </c>
      <c r="B14" s="193">
        <v>51</v>
      </c>
      <c r="C14" s="179" t="s">
        <v>17</v>
      </c>
    </row>
    <row r="15" spans="1:5" ht="16.5" thickTop="1" thickBot="1" x14ac:dyDescent="0.3">
      <c r="A15" s="229" t="s">
        <v>2250</v>
      </c>
      <c r="B15" s="193">
        <v>2.5</v>
      </c>
      <c r="C15" s="179" t="s">
        <v>459</v>
      </c>
    </row>
    <row r="16" spans="1:5" s="142" customFormat="1" ht="14.25" thickTop="1" thickBot="1" x14ac:dyDescent="0.25">
      <c r="A16" t="s">
        <v>2208</v>
      </c>
      <c r="B16" s="142">
        <v>100</v>
      </c>
      <c r="C16" s="179" t="s">
        <v>2209</v>
      </c>
      <c r="D16" s="182" t="s">
        <v>2338</v>
      </c>
    </row>
    <row r="17" spans="1:5" ht="16.5" thickTop="1" thickBot="1" x14ac:dyDescent="0.3">
      <c r="A17" s="229" t="s">
        <v>2208</v>
      </c>
      <c r="B17">
        <f>B16/3600*Referentie_data!B2</f>
        <v>3.3333333333333333E-2</v>
      </c>
      <c r="C17" s="179" t="s">
        <v>123</v>
      </c>
      <c r="D17" s="143" t="s">
        <v>2409</v>
      </c>
    </row>
    <row r="18" spans="1:5" ht="30.75" customHeight="1" thickTop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25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thickTop="1" thickBot="1" x14ac:dyDescent="0.3">
      <c r="A21" s="229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thickTop="1" thickBot="1" x14ac:dyDescent="0.3">
      <c r="A22" s="229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ht="13.5" thickTop="1" x14ac:dyDescent="0.2">
      <c r="A24" s="186" t="s">
        <v>2255</v>
      </c>
      <c r="B24" s="182">
        <f>1/((B7/B9+B10/B11+B12/B13+B14/B15+(B17*(1-B21)+B22)*Referentie_data!B2*Referentie_data!B3))</f>
        <v>4.9514465334118442E-3</v>
      </c>
      <c r="C24" s="179" t="s">
        <v>2201</v>
      </c>
    </row>
    <row r="25" spans="1:5" s="224" customFormat="1" ht="13.5" thickBot="1" x14ac:dyDescent="0.25">
      <c r="A25" s="224" t="s">
        <v>2394</v>
      </c>
      <c r="C25" s="186"/>
    </row>
    <row r="26" spans="1:5" ht="16.5" thickTop="1" thickBot="1" x14ac:dyDescent="0.3">
      <c r="A26" s="229" t="s">
        <v>2243</v>
      </c>
      <c r="B26" s="192">
        <v>45</v>
      </c>
      <c r="C26" s="179" t="s">
        <v>17</v>
      </c>
      <c r="D26" s="143" t="s">
        <v>2387</v>
      </c>
    </row>
    <row r="27" spans="1:5" ht="16.5" thickTop="1" thickBot="1" x14ac:dyDescent="0.3">
      <c r="A27" s="229" t="s">
        <v>2244</v>
      </c>
      <c r="B27" s="192">
        <v>20</v>
      </c>
      <c r="C27" s="179" t="s">
        <v>17</v>
      </c>
    </row>
    <row r="28" spans="1:5" ht="16.5" thickTop="1" thickBot="1" x14ac:dyDescent="0.3">
      <c r="A28" s="229" t="s">
        <v>2258</v>
      </c>
      <c r="B28" s="193">
        <f>B7+B10+B12+B14</f>
        <v>179.5</v>
      </c>
      <c r="C28" s="179" t="s">
        <v>17</v>
      </c>
      <c r="D28" s="143" t="s">
        <v>2390</v>
      </c>
    </row>
    <row r="29" spans="1:5" ht="16.5" thickTop="1" thickBot="1" x14ac:dyDescent="0.3">
      <c r="A29" s="229" t="s">
        <v>2245</v>
      </c>
      <c r="B29" s="192">
        <f>B10 + B26*2+B27*2</f>
        <v>170.6</v>
      </c>
      <c r="C29" s="179" t="s">
        <v>17</v>
      </c>
    </row>
    <row r="30" spans="1:5" ht="16.5" thickTop="1" thickBot="1" x14ac:dyDescent="0.3">
      <c r="A30" s="229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ht="13.5" thickTop="1" x14ac:dyDescent="0.2">
      <c r="A31" s="186" t="s">
        <v>2392</v>
      </c>
      <c r="B31" s="207">
        <f xml:space="preserve"> (B29+B12)*B30 + (B36*Referentie_data!B2*Referentie_data!B3)</f>
        <v>8585104.3200000003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42508.685024243052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11.807968062289737</v>
      </c>
      <c r="C33" s="179" t="s">
        <v>2220</v>
      </c>
    </row>
    <row r="34" spans="1:5" x14ac:dyDescent="0.2">
      <c r="C34" s="139"/>
    </row>
    <row r="35" spans="1:5" ht="13.5" thickBot="1" x14ac:dyDescent="0.25">
      <c r="A35" s="99" t="s">
        <v>2238</v>
      </c>
      <c r="C35" s="139"/>
      <c r="D35" s="143"/>
    </row>
    <row r="36" spans="1:5" ht="16.5" thickTop="1" thickBot="1" x14ac:dyDescent="0.3">
      <c r="A36" s="229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ht="16.5" thickTop="1" thickBot="1" x14ac:dyDescent="0.3">
      <c r="A37" s="229" t="s">
        <v>2221</v>
      </c>
      <c r="B37" s="192">
        <v>51</v>
      </c>
      <c r="C37" s="179" t="s">
        <v>17</v>
      </c>
    </row>
    <row r="38" spans="1:5" ht="16.5" thickTop="1" thickBot="1" x14ac:dyDescent="0.3">
      <c r="A38" s="229" t="s">
        <v>2222</v>
      </c>
      <c r="B38" s="192">
        <v>0.15</v>
      </c>
      <c r="C38" s="179" t="s">
        <v>117</v>
      </c>
      <c r="D38" s="143" t="s">
        <v>2225</v>
      </c>
    </row>
    <row r="39" spans="1:5" ht="16.5" thickTop="1" thickBot="1" x14ac:dyDescent="0.3">
      <c r="A39" s="229" t="s">
        <v>2223</v>
      </c>
      <c r="B39" s="192">
        <f>B37</f>
        <v>51</v>
      </c>
      <c r="C39" s="179" t="s">
        <v>17</v>
      </c>
    </row>
    <row r="40" spans="1:5" ht="16.5" thickTop="1" thickBot="1" x14ac:dyDescent="0.3">
      <c r="A40" s="229" t="s">
        <v>2224</v>
      </c>
      <c r="B40" s="192">
        <v>0.15</v>
      </c>
      <c r="C40" s="179" t="s">
        <v>117</v>
      </c>
    </row>
    <row r="41" spans="1:5" ht="16.5" thickTop="1" thickBot="1" x14ac:dyDescent="0.3">
      <c r="A41" s="229" t="s">
        <v>2226</v>
      </c>
      <c r="B41" s="192">
        <f>B37</f>
        <v>51</v>
      </c>
      <c r="C41" s="179" t="s">
        <v>17</v>
      </c>
    </row>
    <row r="42" spans="1:5" ht="16.5" thickTop="1" thickBot="1" x14ac:dyDescent="0.3">
      <c r="A42" s="229" t="s">
        <v>2363</v>
      </c>
      <c r="B42" s="192">
        <v>0.15</v>
      </c>
      <c r="C42" s="179" t="s">
        <v>117</v>
      </c>
    </row>
    <row r="43" spans="1:5" ht="16.5" thickTop="1" thickBot="1" x14ac:dyDescent="0.3">
      <c r="A43" s="229" t="s">
        <v>2227</v>
      </c>
      <c r="B43" s="192">
        <v>50</v>
      </c>
      <c r="C43" s="179" t="s">
        <v>17</v>
      </c>
      <c r="D43" s="143" t="s">
        <v>2228</v>
      </c>
    </row>
    <row r="44" spans="1:5" ht="16.5" thickTop="1" thickBot="1" x14ac:dyDescent="0.3">
      <c r="A44" s="229" t="s">
        <v>2229</v>
      </c>
      <c r="B44" s="192">
        <v>0.2</v>
      </c>
      <c r="C44" s="179" t="s">
        <v>117</v>
      </c>
      <c r="D44" s="143"/>
    </row>
    <row r="45" spans="1:5" ht="13.5" thickTop="1" x14ac:dyDescent="0.2">
      <c r="A45" s="143" t="s">
        <v>2230</v>
      </c>
      <c r="B45">
        <f xml:space="preserve"> B37 + B39 + B41 + 2*B43</f>
        <v>253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G373*B43*B44</f>
        <v>22.95</v>
      </c>
      <c r="C46" s="179" t="s">
        <v>109</v>
      </c>
      <c r="D46" s="143" t="s">
        <v>2361</v>
      </c>
    </row>
    <row r="47" spans="1:5" ht="13.5" thickBot="1" x14ac:dyDescent="0.25">
      <c r="A47" s="143" t="s">
        <v>2232</v>
      </c>
      <c r="B47" s="188">
        <f>B46/B45</f>
        <v>9.0711462450592889E-2</v>
      </c>
      <c r="C47" s="179" t="s">
        <v>117</v>
      </c>
    </row>
    <row r="48" spans="1:5" ht="16.5" thickTop="1" thickBot="1" x14ac:dyDescent="0.3">
      <c r="A48" s="229" t="s">
        <v>2233</v>
      </c>
      <c r="B48">
        <f>2400</f>
        <v>2400</v>
      </c>
      <c r="C48" s="179" t="s">
        <v>66</v>
      </c>
    </row>
    <row r="49" spans="1:5" ht="16.5" thickTop="1" thickBot="1" x14ac:dyDescent="0.3">
      <c r="A49" s="229" t="s">
        <v>2234</v>
      </c>
      <c r="B49">
        <v>850</v>
      </c>
      <c r="C49" s="179" t="s">
        <v>2235</v>
      </c>
    </row>
    <row r="50" spans="1:5" s="142" customFormat="1" ht="13.5" thickTop="1" x14ac:dyDescent="0.2">
      <c r="A50" s="186" t="s">
        <v>2239</v>
      </c>
      <c r="B50" s="207">
        <f>B49*B48*B46</f>
        <v>46818000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">
      <c r="A53" s="143"/>
      <c r="B53" s="188">
        <f>B52/3600</f>
        <v>6.4253952569169952</v>
      </c>
      <c r="C53" s="179" t="s">
        <v>2220</v>
      </c>
    </row>
    <row r="54" spans="1:5" ht="13.5" thickBot="1" x14ac:dyDescent="0.25">
      <c r="A54" s="99" t="s">
        <v>2410</v>
      </c>
      <c r="C54" s="139"/>
    </row>
    <row r="55" spans="1:5" s="142" customFormat="1" ht="16.5" thickTop="1" thickBot="1" x14ac:dyDescent="0.3">
      <c r="A55" s="229" t="s">
        <v>2386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9.65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6058.8354933377814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2460.6518242959137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ht="13.5" thickBot="1" x14ac:dyDescent="0.25">
      <c r="A86" s="99" t="s">
        <v>2439</v>
      </c>
    </row>
    <row r="87" spans="1:3" ht="16.5" thickTop="1" thickBot="1" x14ac:dyDescent="0.3">
      <c r="A87" s="229" t="s">
        <v>2441</v>
      </c>
      <c r="B87">
        <v>9.5</v>
      </c>
      <c r="C87" s="179" t="s">
        <v>17</v>
      </c>
    </row>
    <row r="88" spans="1:3" ht="16.5" thickTop="1" thickBot="1" x14ac:dyDescent="0.3">
      <c r="A88" s="229" t="s">
        <v>2440</v>
      </c>
      <c r="B88">
        <v>0</v>
      </c>
      <c r="C88" s="179" t="s">
        <v>17</v>
      </c>
    </row>
    <row r="89" spans="1:3" ht="16.5" thickTop="1" thickBot="1" x14ac:dyDescent="0.3">
      <c r="A89" s="229" t="s">
        <v>2442</v>
      </c>
      <c r="B89">
        <v>0</v>
      </c>
      <c r="C89" s="179" t="s">
        <v>17</v>
      </c>
    </row>
    <row r="90" spans="1:3" ht="16.5" thickTop="1" thickBot="1" x14ac:dyDescent="0.3">
      <c r="A90" s="229" t="s">
        <v>2443</v>
      </c>
      <c r="B90">
        <v>0</v>
      </c>
      <c r="C90" s="179" t="s">
        <v>17</v>
      </c>
    </row>
    <row r="91" spans="1:3" ht="16.5" thickTop="1" thickBot="1" x14ac:dyDescent="0.3">
      <c r="A91" s="229" t="s">
        <v>2444</v>
      </c>
      <c r="B91">
        <v>9.5</v>
      </c>
      <c r="C91" s="179" t="s">
        <v>17</v>
      </c>
    </row>
    <row r="92" spans="1:3" ht="16.5" thickTop="1" thickBot="1" x14ac:dyDescent="0.3">
      <c r="A92" s="229" t="s">
        <v>2445</v>
      </c>
      <c r="B92">
        <v>0</v>
      </c>
      <c r="C92" s="179" t="s">
        <v>17</v>
      </c>
    </row>
    <row r="93" spans="1:3" ht="16.5" thickTop="1" thickBot="1" x14ac:dyDescent="0.3">
      <c r="A93" s="229" t="s">
        <v>2445</v>
      </c>
      <c r="B93">
        <v>0</v>
      </c>
      <c r="C93" s="179" t="s">
        <v>17</v>
      </c>
    </row>
    <row r="94" spans="1:3" ht="16.5" thickTop="1" thickBot="1" x14ac:dyDescent="0.3">
      <c r="A94" s="229" t="s">
        <v>2446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2470</v>
      </c>
    </row>
    <row r="97" spans="1:3" ht="16.5" thickTop="1" thickBot="1" x14ac:dyDescent="0.3">
      <c r="A97" s="229" t="s">
        <v>2482</v>
      </c>
      <c r="B97">
        <v>10</v>
      </c>
      <c r="C97" s="179" t="s">
        <v>2471</v>
      </c>
    </row>
    <row r="98" spans="1:3" ht="13.5" thickTop="1" x14ac:dyDescent="0.2"/>
    <row r="99" spans="1:3" ht="13.5" thickBot="1" x14ac:dyDescent="0.25">
      <c r="A99" s="99" t="s">
        <v>2474</v>
      </c>
    </row>
    <row r="100" spans="1:3" ht="16.5" thickTop="1" thickBot="1" x14ac:dyDescent="0.3">
      <c r="A100" s="229" t="s">
        <v>2475</v>
      </c>
      <c r="B100">
        <v>4999</v>
      </c>
      <c r="C100" s="179" t="s">
        <v>2479</v>
      </c>
    </row>
    <row r="101" spans="1:3" ht="16.5" thickTop="1" thickBot="1" x14ac:dyDescent="0.3">
      <c r="A101" s="229" t="s">
        <v>2476</v>
      </c>
      <c r="B101">
        <v>99</v>
      </c>
      <c r="C101" s="179" t="s">
        <v>2480</v>
      </c>
    </row>
    <row r="102" spans="1:3" ht="16.5" thickTop="1" thickBot="1" x14ac:dyDescent="0.3">
      <c r="A102" s="229" t="s">
        <v>243</v>
      </c>
      <c r="B102">
        <v>0</v>
      </c>
      <c r="C102" s="179" t="s">
        <v>2481</v>
      </c>
    </row>
    <row r="103" spans="1:3" ht="13.5" thickTop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abSelected="1" topLeftCell="A37" zoomScale="120" zoomScaleNormal="120" workbookViewId="0">
      <selection activeCell="C58" sqref="C58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44497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'!B97</f>
        <v>10</v>
      </c>
      <c r="C9" s="211" t="s">
        <v>2472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2477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2448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2461</v>
      </c>
      <c r="C14" s="211">
        <f>'Prepare_Data '!B87</f>
        <v>9.5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2462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2466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201.9611831112594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8585104.3200000003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2024.0000000000002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46818000</v>
      </c>
      <c r="E36" s="215" t="s">
        <v>2383</v>
      </c>
      <c r="F36" s="215"/>
      <c r="G36" s="215"/>
      <c r="H36" s="215"/>
    </row>
    <row r="37" spans="1:8" x14ac:dyDescent="0.25">
      <c r="A37" s="215"/>
      <c r="B37" s="226" t="s">
        <v>92</v>
      </c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 t="s">
        <v>2374</v>
      </c>
      <c r="D38" s="215" t="s">
        <v>2447</v>
      </c>
      <c r="E38" s="215"/>
      <c r="F38" s="215"/>
      <c r="G38" s="215"/>
      <c r="H38" s="215"/>
    </row>
    <row r="39" spans="1:8" x14ac:dyDescent="0.25">
      <c r="A39" s="215"/>
      <c r="B39" s="220"/>
      <c r="C39" s="215" t="s">
        <v>2372</v>
      </c>
      <c r="D39" s="215">
        <v>300</v>
      </c>
      <c r="E39" s="215" t="s">
        <v>2382</v>
      </c>
      <c r="F39" s="215"/>
      <c r="G39" s="215"/>
      <c r="H39" s="215"/>
    </row>
    <row r="40" spans="1:8" x14ac:dyDescent="0.25">
      <c r="A40" s="215"/>
      <c r="B40" s="215"/>
      <c r="C40" s="215" t="s">
        <v>2373</v>
      </c>
      <c r="D40" s="215">
        <v>209000</v>
      </c>
      <c r="E40" s="215" t="s">
        <v>2383</v>
      </c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2449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2473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2450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2453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2451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2454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2455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2456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2457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2452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2458</v>
      </c>
      <c r="C56" s="215">
        <f>'Prepare_Data '!B100</f>
        <v>4999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2459</v>
      </c>
      <c r="C57" s="215">
        <f>'Prepare_Data '!B101</f>
        <v>99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2460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2470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PaulvanKan</cp:lastModifiedBy>
  <cp:revision/>
  <dcterms:created xsi:type="dcterms:W3CDTF">2010-02-12T09:46:01Z</dcterms:created>
  <dcterms:modified xsi:type="dcterms:W3CDTF">2021-10-28T09:58:37Z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