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ci\Documents\research\twozone_housemodel-git\"/>
    </mc:Choice>
  </mc:AlternateContent>
  <xr:revisionPtr revIDLastSave="0" documentId="13_ncr:1_{D8F75290-2730-48A9-A9C7-E32B0E5FC2DF}" xr6:coauthVersionLast="47" xr6:coauthVersionMax="47" xr10:uidLastSave="{00000000-0000-0000-0000-000000000000}"/>
  <bookViews>
    <workbookView xWindow="28680" yWindow="-120" windowWidth="29040" windowHeight="15840" tabRatio="544" firstSheet="1" activeTab="4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46" l="1"/>
  <c r="C59" i="46"/>
  <c r="C60" i="46"/>
  <c r="C58" i="46"/>
  <c r="B9" i="46" l="1"/>
  <c r="B4" i="46"/>
  <c r="C49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G40" i="46" s="1"/>
  <c r="B28" i="47"/>
  <c r="B22" i="47" s="1" a="1"/>
  <c r="B22" i="47" s="1"/>
  <c r="B24" i="47" l="1"/>
  <c r="B32" i="47" s="1"/>
  <c r="B47" i="47"/>
  <c r="D33" i="46"/>
  <c r="G39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0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<sst xmlns="http://schemas.openxmlformats.org/spreadsheetml/2006/main" count="50916" uniqueCount="2494">
  <si>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</si>
  <si>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</si>
  <si>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</si>
  <si>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</si>
  <si>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</si>
  <si>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</si>
  <si>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</si>
  <si>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</si>
  <si>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</si>
  <si>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</si>
  <si>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</si>
  <si>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</si>
  <si>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</si>
  <si>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</si>
  <si>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</si>
  <si>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</si>
  <si>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</si>
  <si>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</si>
  <si>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</si>
  <si>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</si>
  <si>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</si>
  <si>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</si>
  <si>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</si>
  <si>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</si>
  <si>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</si>
  <si>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</si>
  <si>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</si>
  <si>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</si>
  <si>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</si>
  <si>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</si>
  <si>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</si>
  <si>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</si>
  <si>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</si>
  <si>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</si>
  <si>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</si>
  <si>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</si>
  <si>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</si>
  <si>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</si>
  <si>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</si>
  <si>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</si>
  <si>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</si>
  <si>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</si>
  <si>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</si>
  <si>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</si>
  <si>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</si>
  <si>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</si>
  <si>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</si>
  <si>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</si>
  <si>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</si>
  <si>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</si>
  <si>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</si>
  <si>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</si>
  <si>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</si>
  <si>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</si>
  <si>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</si>
  <si>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</si>
  <si>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</si>
  <si>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</si>
  <si>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</si>
  <si>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</si>
  <si>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</si>
  <si>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</si>
  <si>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</si>
  <si>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</si>
  <si>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</si>
  <si>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</si>
  <si>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</si>
  <si>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</si>
  <si>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</si>
  <si>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</si>
  <si>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</si>
  <si>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</si>
  <si>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</si>
  <si>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</si>
  <si>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</si>
  <si>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</si>
  <si>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</si>
  <si>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</si>
  <si>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</si>
  <si>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</si>
  <si>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</si>
  <si>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</si>
  <si>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</si>
  <si>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</si>
  <si>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</si>
  <si>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</si>
  <si>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</si>
  <si>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</si>
  <si>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</si>
  <si>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</si>
  <si>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</si>
  <si>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</si>
  <si>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</si>
  <si>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</si>
  <si>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</si>
  <si>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</si>
  <si>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</si>
  <si>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</si>
  <si>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</si>
  <si>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</si>
  <si>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</si>
  <si>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</si>
  <si>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</si>
  <si>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</si>
  <si>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</si>
  <si>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</si>
  <si>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</si>
  <si>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</si>
  <si>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</si>
  <si>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</si>
  <si>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</si>
  <si>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</si>
  <si>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</si>
  <si>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</si>
  <si>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</si>
  <si>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</si>
  <si>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</si>
  <si>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</si>
  <si>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</si>
  <si>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</si>
  <si>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</si>
  <si>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</si>
  <si>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</si>
  <si>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</si>
  <si>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</si>
  <si>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</si>
  <si>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</si>
  <si>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</si>
  <si>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</si>
  <si>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</si>
  <si>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</si>
  <si>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</si>
  <si>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</si>
  <si>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</si>
  <si>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</si>
  <si>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</si>
  <si>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</si>
  <si>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</si>
  <si>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</si>
  <si>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</si>
  <si>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</si>
  <si>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</si>
  <si>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</si>
  <si>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</si>
  <si>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</si>
  <si>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</si>
  <si>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</si>
  <si>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</si>
  <si>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</si>
  <si>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</si>
  <si>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</si>
  <si>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</si>
  <si>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</si>
  <si>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</si>
  <si>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</si>
  <si>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</si>
  <si>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</si>
  <si>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</si>
  <si>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</si>
  <si>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</si>
  <si>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</si>
  <si>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</si>
  <si>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</si>
  <si>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</si>
  <si>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</si>
  <si>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</si>
  <si>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</si>
  <si>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</si>
  <si>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</si>
  <si>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</si>
  <si>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</si>
  <si>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</si>
  <si>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</si>
  <si>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</si>
  <si>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</si>
  <si>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</si>
  <si>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</si>
  <si>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</si>
  <si>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</si>
  <si>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</si>
  <si>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</si>
  <si>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</si>
  <si>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</si>
  <si>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</si>
  <si>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</si>
  <si>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</si>
  <si>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</si>
  <si>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</si>
  <si>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</si>
  <si>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</si>
  <si>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</si>
  <si>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</si>
  <si>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</si>
  <si>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</si>
  <si>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</si>
  <si>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</si>
  <si>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</si>
  <si>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</si>
  <si>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</si>
  <si>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</si>
  <si>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</si>
  <si>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</si>
  <si>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</si>
  <si>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</si>
  <si>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</si>
  <si>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</si>
  <si>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</si>
  <si>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</si>
  <si>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</si>
  <si>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</si>
  <si>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</si>
  <si>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</si>
  <si>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</si>
  <si>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</si>
  <si>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</si>
  <si>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</si>
  <si>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</si>
  <si>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</si>
  <si>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</si>
  <si>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</si>
  <si>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</si>
  <si>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</si>
  <si>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</si>
  <si>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</si>
  <si>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</si>
  <si>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</si>
  <si>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</si>
  <si>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</si>
  <si>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</si>
  <si>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</si>
  <si>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</si>
  <si>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</si>
  <si>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</si>
  <si>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</si>
  <si>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</si>
  <si>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</si>
  <si>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</si>
  <si>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</si>
  <si>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</si>
  <si>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</si>
  <si>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</si>
  <si>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</si>
  <si>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</si>
  <si>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</si>
  <si>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</si>
  <si>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</si>
  <si>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</si>
  <si>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</si>
  <si>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</si>
  <si>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</si>
  <si>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</si>
  <si>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</si>
  <si>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</si>
  <si>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</si>
  <si>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</si>
  <si>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</si>
  <si>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</si>
  <si>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</si>
  <si>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</si>
  <si>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</si>
  <si>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</si>
  <si>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</si>
  <si>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</si>
  <si>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</si>
  <si>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</si>
  <si>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</si>
  <si>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</si>
  <si>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</si>
  <si>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</si>
  <si>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</si>
  <si>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</si>
  <si>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</si>
  <si>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</si>
  <si>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</si>
  <si>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</si>
  <si>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</si>
  <si>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</si>
  <si>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</si>
  <si>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</si>
  <si>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</si>
  <si>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</si>
  <si>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</si>
  <si>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</si>
  <si>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</si>
  <si>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</si>
  <si>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</si>
  <si>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</si>
  <si>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</si>
  <si>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</si>
  <si>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</si>
  <si>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</si>
  <si>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</si>
  <si>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</si>
  <si>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</si>
  <si>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</si>
  <si>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</si>
  <si>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</si>
  <si>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</si>
  <si>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</si>
  <si>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</si>
  <si>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</si>
  <si>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</si>
  <si>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</si>
  <si>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</si>
  <si>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</si>
  <si>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</si>
  <si>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</si>
  <si>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</si>
  <si>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</si>
  <si>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</si>
  <si>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</si>
  <si>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</si>
  <si>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</si>
  <si>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</si>
  <si>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</si>
  <si>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</si>
  <si>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</si>
  <si>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</si>
  <si>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</si>
  <si>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</si>
  <si>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</si>
  <si>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</si>
  <si>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</si>
  <si>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</si>
  <si>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</si>
  <si>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</si>
  <si>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</si>
  <si>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</si>
  <si>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</si>
  <si>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</si>
  <si>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</si>
  <si>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</si>
  <si>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</si>
  <si>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</si>
  <si>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</si>
  <si>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</si>
  <si>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</si>
  <si>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</si>
  <si>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</si>
  <si>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</si>
  <si>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</si>
  <si>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</si>
  <si>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</si>
  <si>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</si>
  <si>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</si>
  <si>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</si>
  <si>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</si>
  <si>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</si>
  <si>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</si>
  <si>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</si>
  <si>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</si>
  <si>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</si>
  <si>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</si>
  <si>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</si>
  <si>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</si>
  <si>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</si>
  <si>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</si>
  <si>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</si>
  <si>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</si>
  <si>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</si>
  <si>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</si>
  <si>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</si>
  <si>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</si>
  <si>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</si>
  <si>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</si>
  <si>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</si>
  <si>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</si>
  <si>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</si>
  <si>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</si>
  <si>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</si>
  <si>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</si>
  <si>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</si>
  <si>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</si>
  <si>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</si>
  <si>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</si>
  <si>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</si>
  <si>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</si>
  <si>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</si>
  <si>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</si>
  <si>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</si>
  <si>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</si>
  <si>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</si>
  <si>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</si>
  <si>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</si>
  <si>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</si>
  <si>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</si>
  <si>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</si>
  <si>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</si>
  <si>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</si>
  <si>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</si>
  <si>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</si>
  <si>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</si>
  <si>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</si>
  <si>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</si>
  <si>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</si>
  <si>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</si>
  <si>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</si>
  <si>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</si>
  <si>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</si>
  <si>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</si>
  <si>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</si>
  <si>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</si>
  <si>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</si>
  <si>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</si>
  <si>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</si>
  <si>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</si>
  <si>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</si>
  <si>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</si>
  <si>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</si>
  <si>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</si>
  <si>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</si>
  <si>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</si>
  <si>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</si>
  <si>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</si>
  <si>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</si>
  <si>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</si>
  <si>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</si>
  <si>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</si>
  <si>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</si>
  <si>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</si>
  <si>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</si>
  <si>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</si>
  <si>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</si>
  <si>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</si>
  <si>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</si>
  <si>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</si>
  <si>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</si>
  <si>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</si>
  <si>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</si>
  <si>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</si>
  <si>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</si>
  <si>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</si>
  <si>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</si>
  <si>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</si>
  <si>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</si>
  <si>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</si>
  <si>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</si>
  <si>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</si>
  <si>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</si>
  <si>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</si>
  <si>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</si>
  <si>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</si>
  <si>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</si>
  <si>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</si>
  <si>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</si>
  <si>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</si>
  <si>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</si>
  <si>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</si>
  <si>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</si>
  <si>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</si>
  <si>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</si>
  <si>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</si>
  <si>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</si>
  <si>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</si>
  <si>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</si>
  <si>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</si>
  <si>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</si>
  <si>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</si>
  <si>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</si>
  <si>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</si>
  <si>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</si>
  <si>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</si>
  <si>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</si>
  <si>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</si>
  <si>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</si>
  <si>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</si>
  <si>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</si>
  <si>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</si>
  <si>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</si>
  <si>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</si>
  <si>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</si>
  <si>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</si>
  <si>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</si>
  <si>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</si>
  <si>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</si>
  <si>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</si>
  <si>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</si>
  <si>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</si>
  <si>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</si>
  <si>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</si>
  <si>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</si>
  <si>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</si>
  <si>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</si>
  <si>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</si>
  <si>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</si>
  <si>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</si>
  <si>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</si>
  <si>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</si>
  <si>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</si>
  <si>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</si>
  <si>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</si>
  <si>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</si>
  <si>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</si>
  <si>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</si>
  <si>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</si>
  <si>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</si>
  <si>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</si>
  <si>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</si>
  <si>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</si>
  <si>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</si>
  <si>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</si>
  <si>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</si>
  <si>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</si>
  <si>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</si>
  <si>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</si>
  <si>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</si>
  <si>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</si>
  <si>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</si>
  <si>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</si>
  <si>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</si>
  <si>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</si>
  <si>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</si>
  <si>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</si>
  <si>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</si>
  <si>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</si>
  <si>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</si>
  <si>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</si>
  <si>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</si>
  <si>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</si>
  <si>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</si>
  <si>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</si>
  <si>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</si>
  <si>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</si>
  <si>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</si>
  <si>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</si>
  <si>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</si>
  <si>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</si>
  <si>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</si>
  <si>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</si>
  <si>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</si>
  <si>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</si>
  <si>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</si>
  <si>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</si>
  <si>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</si>
  <si>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</si>
  <si>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</si>
  <si>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</si>
  <si>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</si>
  <si>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</si>
  <si>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</si>
  <si>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</si>
  <si>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</si>
  <si>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</si>
  <si>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</si>
  <si>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</si>
  <si>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</si>
  <si>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</si>
  <si>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</si>
  <si>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</si>
  <si>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</si>
  <si>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</si>
  <si>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</si>
  <si>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</si>
  <si>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</si>
  <si>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</si>
  <si>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</si>
  <si>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</si>
  <si>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</si>
  <si>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</si>
  <si>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</si>
  <si>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</si>
  <si>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</si>
  <si>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</si>
  <si>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</si>
  <si>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</si>
  <si>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</si>
  <si>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</si>
  <si>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</si>
  <si>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</si>
  <si>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</si>
  <si>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</si>
  <si>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</si>
  <si>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</si>
  <si>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</si>
  <si>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</si>
  <si>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</si>
  <si>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</si>
  <si>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</si>
  <si>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</si>
  <si>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</si>
  <si>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</si>
  <si>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</si>
  <si>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</si>
  <si>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</si>
  <si>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</si>
  <si>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</si>
  <si>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</si>
  <si>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</si>
  <si>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</si>
  <si>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</si>
  <si>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</si>
  <si>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</si>
  <si>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</si>
  <si>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</si>
  <si>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</si>
  <si>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</si>
  <si>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</si>
  <si>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</si>
  <si>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</si>
  <si>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</si>
  <si>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</si>
  <si>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</si>
  <si>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</si>
  <si>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</si>
  <si>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</si>
  <si>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</si>
  <si>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</si>
  <si>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</si>
  <si>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</si>
  <si>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</si>
  <si>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</si>
  <si>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</si>
  <si>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</si>
  <si>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</si>
  <si>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</si>
  <si>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</si>
  <si>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</si>
  <si>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</si>
  <si>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</si>
  <si>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</si>
  <si>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</si>
  <si>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</si>
  <si>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</si>
  <si>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</si>
  <si>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</si>
  <si>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</si>
  <si>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</si>
  <si>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</si>
  <si>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</si>
  <si>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</si>
  <si>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</si>
  <si>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</si>
  <si>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</si>
  <si>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</si>
  <si>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</si>
  <si>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</si>
  <si>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</si>
  <si>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</si>
  <si>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</si>
  <si>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</si>
  <si>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</si>
  <si>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</si>
  <si>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</si>
  <si>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</si>
  <si>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</si>
  <si>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</si>
  <si>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</si>
  <si>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</si>
  <si>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</si>
  <si>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</si>
  <si>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</si>
  <si>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</si>
  <si>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</si>
  <si>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</si>
  <si>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</si>
  <si>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</si>
  <si>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</si>
  <si>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</si>
  <si>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</si>
  <si>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</si>
  <si>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</si>
  <si>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</si>
  <si>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</si>
  <si>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</si>
  <si>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</si>
  <si>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</si>
  <si>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</si>
  <si>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</si>
  <si>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</si>
  <si>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</si>
  <si>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</si>
  <si>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</si>
  <si>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</si>
  <si>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</si>
  <si>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</si>
  <si>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</si>
  <si>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</si>
  <si>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</si>
  <si>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</si>
  <si>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</si>
  <si>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</si>
  <si>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</si>
  <si>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</si>
  <si>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</si>
  <si>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</si>
  <si>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</si>
  <si>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</si>
  <si>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</si>
  <si>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</si>
  <si>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</si>
  <si>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</si>
  <si>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</si>
  <si>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</si>
  <si>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</si>
  <si>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</si>
  <si>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</si>
  <si>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</si>
  <si>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</si>
  <si>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</si>
  <si>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</si>
  <si>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</si>
  <si>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</si>
  <si>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</si>
  <si>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</si>
  <si>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</si>
  <si>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</si>
  <si>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</si>
  <si>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</si>
  <si>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</si>
  <si>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</si>
  <si>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</si>
  <si>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</si>
  <si>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</si>
  <si>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</si>
  <si>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</si>
  <si>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</si>
  <si>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</si>
  <si>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</si>
  <si>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</si>
  <si>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</si>
  <si>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</si>
  <si>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</si>
  <si>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</si>
  <si>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</si>
  <si>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</si>
  <si>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</si>
  <si>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</si>
  <si>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</si>
  <si>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</si>
  <si>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</si>
  <si>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</si>
  <si>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</si>
  <si>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</si>
  <si>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</si>
  <si>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</si>
  <si>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</si>
  <si>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</si>
  <si>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</si>
  <si>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</si>
  <si>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</si>
  <si>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</si>
  <si>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</si>
  <si>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</si>
  <si>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</si>
  <si>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</si>
  <si>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</si>
  <si>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</si>
  <si>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</si>
  <si>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</si>
  <si>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</si>
  <si>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</si>
  <si>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</si>
  <si>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</si>
  <si>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</si>
  <si>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</si>
  <si>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</si>
  <si>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</si>
  <si>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</si>
  <si>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</si>
  <si>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</si>
  <si>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</si>
  <si>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</si>
  <si>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</si>
  <si>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</si>
  <si>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</si>
  <si>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</si>
  <si>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</si>
  <si>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</si>
  <si>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</si>
  <si>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</si>
  <si>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</si>
  <si>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</si>
  <si>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</si>
  <si>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</si>
  <si>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</si>
  <si>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</si>
  <si>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</si>
  <si>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</si>
  <si>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</si>
  <si>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</si>
  <si>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</si>
  <si>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</si>
  <si>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</si>
  <si>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</si>
  <si>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</si>
  <si>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</si>
  <si>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</si>
  <si>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</si>
  <si>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</si>
  <si>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</si>
  <si>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</si>
  <si>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</si>
  <si>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</si>
  <si>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</si>
  <si>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</si>
  <si>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</si>
  <si>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</si>
  <si>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</si>
  <si>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</si>
  <si>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</si>
  <si>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</si>
  <si>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</si>
  <si>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</si>
  <si>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</si>
  <si>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</si>
  <si>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</si>
  <si>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</si>
  <si>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</si>
  <si>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</si>
  <si>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</si>
  <si>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</si>
  <si>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</si>
  <si>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</si>
  <si>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</si>
  <si>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</si>
  <si>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</si>
  <si>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</si>
  <si>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</si>
  <si>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</si>
  <si>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</si>
  <si>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</si>
  <si>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</si>
  <si>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</si>
  <si>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</si>
  <si>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</si>
  <si>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</si>
  <si>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</si>
  <si>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</si>
  <si>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</si>
  <si>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</si>
  <si>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</si>
  <si>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</si>
  <si>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</si>
  <si>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</si>
  <si>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</si>
  <si>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</si>
  <si>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</si>
  <si>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</si>
  <si>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</si>
  <si>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</si>
  <si>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</si>
  <si>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</si>
  <si>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</si>
  <si>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</si>
  <si>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</si>
  <si>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</si>
  <si>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</si>
  <si>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</si>
  <si>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</si>
  <si>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</si>
  <si>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</si>
  <si>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</si>
  <si>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</si>
  <si>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</si>
  <si>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</si>
  <si>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</si>
  <si>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</si>
  <si>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</si>
  <si>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</si>
  <si>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</si>
  <si>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</si>
  <si>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</si>
  <si>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</si>
  <si>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</si>
  <si>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</si>
  <si>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</si>
  <si>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</si>
  <si>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</si>
  <si>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</si>
  <si>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</si>
  <si>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</si>
  <si>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</si>
  <si>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</si>
  <si>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</si>
  <si>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</si>
  <si>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</si>
  <si>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</si>
  <si>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</si>
  <si>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</si>
  <si>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</si>
  <si>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</si>
  <si>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</si>
  <si>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</si>
  <si>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</si>
  <si>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</si>
  <si>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</si>
  <si>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</si>
  <si>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</si>
  <si>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</si>
  <si>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</si>
  <si>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</si>
  <si>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</si>
  <si>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</si>
  <si>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</si>
  <si>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</si>
  <si>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</si>
  <si>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</si>
  <si>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</si>
  <si>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</si>
  <si>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</si>
  <si>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</si>
  <si>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</si>
  <si>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</si>
  <si>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</si>
  <si>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</si>
  <si>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</si>
  <si>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</si>
  <si>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</si>
  <si>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</si>
  <si>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</si>
  <si>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</si>
  <si>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</si>
  <si>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</si>
  <si>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</si>
  <si>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</si>
  <si>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</si>
  <si>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</si>
  <si>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</si>
  <si>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</si>
  <si>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</si>
  <si>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</si>
  <si>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</si>
  <si>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</si>
  <si>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</si>
  <si>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</si>
  <si>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</si>
  <si>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</si>
  <si>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</si>
  <si>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</si>
  <si>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</si>
  <si>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</si>
  <si>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</si>
  <si>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</si>
  <si>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</si>
  <si>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</si>
  <si>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</si>
  <si>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</si>
  <si>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</si>
  <si>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</si>
  <si>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</si>
  <si>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</si>
  <si>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</si>
  <si>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</si>
  <si>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</si>
  <si>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</si>
  <si>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</si>
  <si>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</si>
  <si>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</si>
  <si>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</si>
  <si>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</si>
  <si>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</si>
  <si>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</si>
  <si>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</si>
  <si>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</si>
  <si>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</si>
  <si>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</si>
  <si>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</si>
  <si>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</si>
  <si>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</si>
  <si>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</si>
  <si>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</si>
  <si>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</si>
  <si>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</si>
  <si>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</si>
  <si>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</si>
  <si>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</si>
  <si>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</si>
  <si>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</si>
  <si>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</si>
  <si>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</si>
  <si>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</si>
  <si>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</si>
  <si>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</si>
  <si>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</si>
  <si>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</si>
  <si>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</si>
  <si>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</si>
  <si>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</si>
  <si>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</si>
  <si>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</si>
  <si>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</si>
  <si>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</si>
  <si>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</si>
  <si>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</si>
  <si>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</si>
  <si>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</si>
  <si>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</si>
  <si>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</si>
  <si>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</si>
  <si>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</si>
  <si>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</si>
  <si>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</si>
  <si>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</si>
  <si>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</si>
  <si>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</si>
  <si>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</si>
  <si>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</si>
  <si>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</si>
  <si>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</si>
  <si>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</si>
  <si>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</si>
  <si>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</si>
  <si>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</si>
  <si>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</si>
  <si>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</si>
  <si>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</si>
  <si>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</si>
  <si>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</si>
  <si>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</si>
  <si>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</si>
  <si>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</si>
  <si>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</si>
  <si>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</si>
  <si>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</si>
  <si>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</si>
  <si>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</si>
  <si>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</si>
  <si>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</si>
  <si>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</si>
  <si>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</si>
  <si>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</si>
  <si>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</si>
  <si>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</si>
  <si>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</si>
  <si>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</si>
  <si>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</si>
  <si>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</si>
  <si>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</si>
  <si>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</si>
  <si>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</si>
  <si>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</si>
  <si>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</si>
  <si>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</si>
  <si>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</si>
  <si>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</si>
  <si>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</si>
  <si>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</si>
  <si>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</si>
  <si>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</si>
  <si>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</si>
  <si>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</si>
  <si>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</si>
  <si>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</si>
  <si>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</si>
  <si>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</si>
  <si>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</si>
  <si>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</si>
  <si>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</si>
  <si>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</si>
  <si>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</si>
  <si>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</si>
  <si>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</si>
  <si>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</si>
  <si>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</si>
  <si>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</si>
  <si>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</si>
  <si>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</si>
  <si>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</si>
  <si>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</si>
  <si>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</si>
  <si>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</si>
  <si>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</si>
  <si>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</si>
  <si>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</si>
  <si>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</si>
  <si>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</si>
  <si>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</si>
  <si>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</si>
  <si>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</si>
  <si>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</si>
  <si>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</si>
  <si>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</si>
  <si>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</si>
  <si>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</si>
  <si>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</si>
  <si>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</si>
  <si>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</si>
  <si>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</si>
  <si>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</si>
  <si>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</si>
  <si>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</si>
  <si>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</si>
  <si>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</si>
  <si>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</si>
  <si>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</si>
  <si>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</si>
  <si>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</si>
  <si>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</si>
  <si>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</si>
  <si>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</si>
  <si>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</si>
  <si>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</si>
  <si>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</si>
  <si>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</si>
  <si>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</si>
  <si>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</si>
  <si>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</si>
  <si>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</si>
  <si>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</si>
  <si>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</si>
  <si>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</si>
  <si>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</si>
  <si>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</si>
  <si>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</si>
  <si>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</si>
  <si>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</si>
  <si>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</si>
  <si>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</si>
  <si>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</si>
  <si>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</si>
  <si>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</si>
  <si>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</si>
  <si>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</si>
  <si>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</si>
  <si>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</si>
  <si>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</si>
  <si>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</si>
  <si>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</si>
  <si>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</si>
  <si>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</si>
  <si>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</si>
  <si>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</si>
  <si>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</si>
  <si>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</si>
  <si>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</si>
  <si>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</si>
  <si>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</si>
  <si>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</si>
  <si>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</si>
  <si>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</si>
  <si>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</si>
  <si>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</si>
  <si>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</si>
  <si>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</si>
  <si>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</si>
  <si>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</si>
  <si>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</si>
  <si>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</si>
  <si>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</si>
  <si>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</si>
  <si>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</si>
  <si>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</si>
  <si>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</si>
  <si>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</si>
  <si>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</si>
  <si>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</si>
  <si>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</si>
  <si>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</si>
  <si>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</si>
  <si>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</si>
  <si>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</si>
  <si>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</si>
  <si>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</si>
  <si>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</si>
  <si>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</si>
  <si>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</si>
  <si>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</si>
  <si>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</si>
  <si>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</si>
  <si>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</si>
  <si>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</si>
  <si>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</si>
  <si>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</si>
  <si>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</si>
  <si>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</si>
  <si>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</si>
  <si>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</si>
  <si>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</si>
  <si>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</si>
  <si>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</si>
  <si>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</si>
  <si>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</si>
  <si>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</si>
  <si>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</si>
  <si>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</si>
  <si>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</si>
  <si>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</si>
  <si>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</si>
  <si>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</si>
  <si>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</si>
  <si>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</si>
  <si>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</si>
  <si>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</si>
  <si>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</si>
  <si>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</si>
  <si>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</si>
  <si>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</si>
  <si>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</si>
  <si>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</si>
  <si>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</si>
  <si>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</si>
  <si>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</si>
  <si>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</si>
  <si>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</si>
  <si>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</si>
  <si>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</si>
  <si>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</si>
  <si>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</si>
  <si>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</si>
  <si>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</si>
  <si>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</si>
  <si>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</si>
  <si>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</si>
  <si>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</si>
  <si>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</si>
  <si>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</si>
  <si>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</si>
  <si>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</si>
  <si>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</si>
  <si>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</si>
  <si>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</si>
  <si>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</si>
  <si>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</si>
  <si>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</si>
  <si>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</si>
  <si>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</si>
  <si>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</si>
  <si>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</si>
  <si>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</si>
  <si>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</si>
  <si>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</si>
  <si>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</si>
  <si>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</si>
  <si>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</si>
  <si>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</si>
  <si>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</si>
  <si>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</si>
  <si>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</si>
  <si>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</si>
  <si>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</si>
  <si>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</si>
  <si>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</si>
  <si>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</si>
  <si>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</si>
  <si>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</si>
  <si>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</si>
  <si>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</si>
  <si>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</si>
  <si>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</si>
  <si>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</si>
  <si>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</si>
  <si>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</si>
  <si>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</si>
  <si>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</si>
  <si>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</si>
  <si>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</si>
  <si>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</si>
  <si>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</si>
  <si>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</si>
  <si>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</si>
  <si>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</si>
  <si>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</si>
  <si>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</si>
  <si>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</si>
  <si>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</si>
  <si>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</si>
  <si>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</si>
  <si>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</si>
  <si>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</si>
  <si>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</si>
  <si>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</si>
  <si>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</si>
  <si>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</si>
  <si>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</si>
  <si>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</si>
  <si>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</si>
  <si>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</si>
  <si>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</si>
  <si>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</si>
  <si>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</si>
  <si>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</si>
  <si>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</si>
  <si>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</si>
  <si>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</si>
  <si>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</si>
  <si>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</si>
  <si>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</si>
  <si>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</si>
  <si>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</si>
  <si>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</si>
  <si>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</si>
  <si>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</si>
  <si>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</si>
  <si>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</si>
  <si>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</si>
  <si>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</si>
  <si>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</si>
  <si>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</si>
  <si>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</si>
  <si>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</si>
  <si>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</si>
  <si>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</si>
  <si>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</si>
  <si>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</si>
  <si>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</si>
  <si>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</si>
  <si>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</si>
  <si>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</si>
  <si>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</si>
  <si>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</si>
  <si>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</si>
  <si>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</si>
  <si>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</si>
  <si>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</si>
  <si>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</si>
  <si>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</si>
  <si>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</si>
  <si>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</si>
  <si>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</si>
  <si>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</si>
  <si>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</si>
  <si>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</si>
  <si>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</si>
  <si>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</si>
  <si>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</si>
  <si>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</si>
  <si>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</si>
  <si>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</si>
  <si>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</si>
  <si>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</si>
  <si>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</si>
  <si>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</si>
  <si>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</si>
  <si>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</si>
  <si>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</si>
  <si>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</si>
  <si>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</si>
  <si>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</si>
  <si>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</si>
  <si>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</si>
  <si>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</si>
  <si>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</si>
  <si>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</si>
  <si>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</si>
  <si>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</si>
  <si>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</si>
  <si>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</si>
  <si>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</si>
  <si>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</si>
  <si>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</si>
  <si>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</si>
  <si>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</si>
  <si>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</si>
  <si>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</si>
  <si>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</si>
  <si>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</si>
  <si>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</si>
  <si>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</si>
  <si>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</si>
  <si>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</si>
  <si>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</si>
  <si>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</si>
  <si>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</si>
  <si>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</si>
  <si>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</si>
  <si>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</si>
  <si>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</si>
  <si>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</si>
  <si>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</si>
  <si>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</si>
  <si>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</si>
  <si>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</si>
  <si>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</si>
  <si>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</si>
  <si>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</si>
  <si>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</si>
  <si>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</si>
  <si>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</si>
  <si>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</si>
  <si>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</si>
  <si>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</si>
  <si>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</si>
  <si>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</si>
  <si>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</si>
  <si>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</si>
  <si>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</si>
  <si>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</si>
  <si>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</si>
  <si>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</si>
  <si>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</si>
  <si>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</si>
  <si>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</si>
  <si>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</si>
  <si>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</si>
  <si>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</si>
  <si>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</si>
  <si>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</si>
  <si>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</si>
  <si>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</si>
  <si>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</si>
  <si>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</si>
  <si>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</si>
  <si>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</si>
  <si>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</si>
  <si>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</si>
  <si>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</si>
  <si>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</si>
  <si>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</si>
  <si>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</si>
  <si>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</si>
  <si>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</si>
  <si>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</si>
  <si>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</si>
  <si>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</si>
  <si>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</si>
  <si>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</si>
  <si>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</si>
  <si>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</si>
  <si>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</si>
  <si>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</si>
  <si>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</si>
  <si>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</si>
  <si>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</si>
  <si>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</si>
  <si>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</si>
  <si>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</si>
  <si>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</si>
  <si>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</si>
  <si>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</si>
  <si>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</si>
  <si>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</si>
  <si>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</si>
  <si>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</si>
  <si>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</si>
  <si>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</si>
  <si>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</si>
  <si>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</si>
  <si>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</si>
  <si>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</si>
  <si>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</si>
  <si>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</si>
  <si>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</si>
  <si>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</si>
  <si>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</si>
  <si>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</si>
  <si>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</si>
  <si>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</si>
  <si>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</si>
  <si>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</si>
  <si>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</si>
  <si>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</si>
  <si>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</si>
  <si>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</si>
  <si>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</si>
  <si>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</si>
  <si>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</si>
  <si>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</si>
  <si>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</si>
  <si>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</si>
  <si>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</si>
  <si>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</si>
  <si>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</si>
  <si>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</si>
  <si>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</si>
  <si>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</si>
  <si>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</si>
  <si>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</si>
  <si>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</si>
  <si>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</si>
  <si>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</si>
  <si>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</si>
  <si>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</si>
  <si>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</si>
  <si>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</si>
  <si>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</si>
  <si>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</si>
  <si>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</si>
  <si>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</si>
  <si>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</si>
  <si>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</si>
  <si>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</si>
  <si>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</si>
  <si>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</si>
  <si>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</si>
  <si>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</si>
  <si>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</si>
  <si>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</si>
  <si>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</si>
  <si>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</si>
  <si>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</si>
  <si>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</si>
  <si>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</si>
  <si>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</si>
  <si>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</si>
  <si>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</si>
  <si>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</si>
  <si>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</si>
  <si>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</si>
  <si>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</si>
  <si>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</si>
  <si>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</si>
  <si>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</si>
  <si>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</si>
  <si>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</si>
  <si>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</si>
  <si>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</si>
  <si>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</si>
  <si>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</si>
  <si>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</si>
  <si>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</si>
  <si>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</si>
  <si>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</si>
  <si>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</si>
  <si>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</si>
  <si>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</si>
  <si>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</si>
  <si>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</si>
  <si>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</si>
  <si>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</si>
  <si>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</si>
  <si>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</si>
  <si>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</si>
  <si>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</si>
  <si>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</si>
  <si>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</si>
  <si>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</si>
  <si>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</si>
  <si>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</si>
  <si>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</si>
  <si>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</si>
  <si>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</si>
  <si>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</si>
  <si>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</si>
  <si>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</si>
  <si>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</si>
  <si>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</si>
  <si>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</si>
  <si>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</si>
  <si>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</si>
  <si>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</si>
  <si>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</si>
  <si>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</si>
  <si>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</si>
  <si>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</si>
  <si>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</si>
  <si>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</si>
  <si>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</si>
  <si>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</si>
  <si>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</si>
  <si>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</si>
  <si>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</si>
  <si>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</si>
  <si>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</si>
  <si>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</si>
  <si>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</si>
  <si>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</si>
  <si>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</si>
  <si>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</si>
  <si>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</si>
  <si>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</si>
  <si>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</si>
  <si>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</si>
  <si>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</si>
  <si>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</si>
  <si>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</si>
  <si>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</si>
  <si>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</si>
  <si>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</si>
  <si>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</si>
  <si>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</si>
  <si>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</si>
  <si>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</si>
  <si>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</si>
  <si>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</si>
  <si>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</si>
  <si>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</si>
  <si>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</si>
  <si>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</si>
  <si>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</si>
  <si>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</si>
  <si>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</si>
  <si>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</si>
  <si>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</si>
  <si>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</si>
  <si>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</si>
  <si>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</si>
  <si>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</si>
  <si>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</si>
  <si>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</si>
  <si>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</si>
  <si>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</si>
  <si>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</si>
  <si>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</si>
  <si>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</si>
  <si>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</si>
  <si>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</si>
  <si>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</si>
  <si>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</si>
  <si>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</si>
  <si>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</si>
  <si>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</si>
  <si>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</si>
  <si>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</si>
  <si>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</si>
  <si>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</si>
  <si>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</si>
  <si>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</si>
  <si>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</si>
  <si>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</si>
  <si>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</si>
  <si>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</si>
  <si>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</si>
  <si>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</si>
  <si>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</si>
  <si>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</si>
  <si>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</si>
  <si>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</si>
  <si>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</si>
  <si>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</si>
  <si>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</si>
  <si>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</si>
  <si>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</si>
  <si>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</si>
  <si>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</si>
  <si>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</si>
  <si>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</si>
  <si>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</si>
  <si>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</si>
  <si>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</si>
  <si>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</si>
  <si>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</si>
  <si>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</si>
  <si>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</si>
  <si>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</si>
  <si>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</si>
  <si>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</si>
  <si>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</si>
  <si>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</si>
  <si>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</si>
  <si>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</si>
  <si>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</si>
  <si>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</si>
  <si>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</si>
  <si>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</si>
  <si>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</si>
  <si>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</si>
  <si>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</si>
  <si>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</si>
  <si>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</si>
  <si>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</si>
  <si>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</si>
  <si>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</si>
  <si>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</si>
  <si>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</si>
  <si>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</si>
  <si>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</si>
  <si>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</si>
  <si>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</si>
  <si>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</si>
  <si>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</si>
  <si>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</si>
  <si>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</si>
  <si>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</si>
  <si>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</si>
  <si>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</si>
  <si>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</si>
  <si>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</si>
  <si>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</si>
  <si>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</si>
  <si>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</si>
  <si>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</si>
  <si>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</si>
  <si>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</si>
  <si>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</si>
  <si>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</si>
  <si>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</si>
  <si>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</si>
  <si>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</si>
  <si>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</si>
  <si>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</si>
  <si>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</si>
  <si>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</si>
  <si>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</si>
  <si>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</si>
  <si>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</si>
  <si>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</si>
  <si>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</si>
  <si>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</si>
  <si>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</si>
  <si>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</si>
  <si>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</si>
  <si>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</si>
  <si>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</si>
  <si>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</si>
  <si>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</si>
  <si>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</si>
  <si>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</si>
  <si>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</si>
  <si>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</si>
  <si>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</si>
  <si>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</si>
  <si>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</si>
  <si>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</si>
  <si>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</si>
  <si>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</si>
  <si>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</si>
  <si>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</si>
  <si>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</si>
  <si>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</si>
  <si>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</si>
  <si>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</si>
  <si>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</si>
  <si>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</si>
  <si>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</si>
  <si>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</si>
  <si>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</si>
  <si>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</si>
  <si>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</si>
  <si>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</si>
  <si>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</si>
  <si>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</si>
  <si>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</si>
  <si>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</si>
  <si>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</si>
  <si>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</si>
  <si>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</si>
  <si>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</si>
  <si>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</si>
  <si>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</si>
  <si>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</si>
  <si>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</si>
  <si>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</si>
  <si>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</si>
  <si>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</si>
  <si>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</si>
  <si>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</si>
  <si>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</si>
  <si>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</si>
  <si>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</si>
  <si>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</si>
  <si>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</si>
  <si>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</si>
  <si>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</si>
  <si>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</si>
  <si>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</si>
  <si>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</si>
  <si>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</si>
  <si>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</si>
  <si>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</si>
  <si>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</si>
  <si>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</si>
  <si>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</si>
  <si>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</si>
  <si>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</si>
  <si>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</si>
  <si>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</si>
  <si>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</si>
  <si>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</si>
  <si>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</si>
  <si>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</si>
  <si>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</si>
  <si>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</si>
  <si>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</si>
  <si>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</si>
  <si>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</si>
  <si>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</si>
  <si>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</si>
  <si>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</si>
  <si>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</si>
  <si>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</si>
  <si>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</si>
  <si>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</si>
  <si>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</si>
  <si>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</si>
  <si>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</si>
  <si>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</si>
  <si>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</si>
  <si>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</si>
  <si>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</si>
  <si>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</si>
  <si>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</si>
  <si>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</si>
  <si>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</si>
  <si>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</si>
  <si>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</si>
  <si>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</si>
  <si>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</si>
  <si>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</si>
  <si>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</si>
  <si>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</si>
  <si>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</si>
  <si>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</si>
  <si>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</si>
  <si>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</si>
  <si>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</si>
  <si>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</si>
  <si>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</si>
  <si>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</si>
  <si>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</si>
  <si>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</si>
  <si>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</si>
  <si>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</si>
  <si>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</si>
  <si>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</si>
  <si>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</si>
  <si>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</si>
  <si>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</si>
  <si>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</si>
  <si>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</si>
  <si>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</si>
  <si>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</si>
  <si>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</si>
  <si>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</si>
  <si>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</si>
  <si>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</si>
  <si>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</si>
  <si>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</si>
  <si>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</si>
  <si>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</si>
  <si>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</si>
  <si>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</si>
  <si>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</si>
  <si>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</si>
  <si>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</si>
  <si>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</si>
  <si>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</si>
  <si>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</si>
  <si>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</si>
  <si>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</si>
  <si>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</si>
  <si>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</si>
  <si>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</si>
  <si>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</si>
  <si>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</si>
  <si>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</si>
  <si>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</si>
  <si>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</si>
  <si>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</si>
  <si>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</si>
  <si>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</si>
  <si>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</si>
  <si>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</si>
  <si>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</si>
  <si>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</si>
  <si>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</si>
  <si>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</si>
  <si>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</si>
  <si>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</si>
  <si>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</si>
  <si>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</si>
  <si>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</si>
  <si>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</si>
  <si>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</si>
  <si>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</si>
  <si>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</si>
  <si>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</si>
  <si>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</si>
  <si>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</si>
  <si>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</si>
  <si>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</si>
  <si>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</si>
  <si>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</si>
  <si>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</si>
  <si>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</si>
  <si>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</si>
  <si>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</si>
  <si>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</si>
  <si>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</si>
  <si>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</si>
  <si>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</si>
  <si>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</si>
  <si>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</si>
  <si>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</si>
  <si>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</si>
  <si>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</si>
  <si>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</si>
  <si>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</si>
  <si>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</si>
  <si>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</si>
  <si>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</si>
  <si>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</si>
  <si>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</si>
  <si>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</si>
  <si>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</si>
  <si>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</si>
  <si>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</si>
  <si>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</si>
  <si>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</si>
  <si>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</si>
  <si>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</si>
  <si>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</si>
  <si>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</si>
  <si>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</si>
  <si>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</si>
  <si>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</si>
  <si>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</si>
  <si>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</si>
  <si>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</si>
  <si>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</si>
  <si>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</si>
  <si>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</si>
  <si>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</si>
  <si>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</si>
  <si>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</si>
  <si>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</si>
  <si>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</si>
  <si>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</si>
  <si>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</si>
  <si>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</si>
  <si>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</si>
  <si>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</si>
  <si>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</si>
  <si>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</si>
  <si>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</si>
  <si>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</si>
  <si>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</si>
  <si>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</si>
  <si>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</si>
  <si>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</si>
  <si>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</si>
  <si>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</si>
  <si>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</si>
  <si>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</si>
  <si>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</si>
  <si>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</si>
  <si>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</si>
  <si>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</si>
  <si>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</si>
  <si>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</si>
  <si>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</si>
  <si>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</si>
  <si>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</si>
  <si>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</si>
  <si>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</si>
  <si>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</si>
  <si>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</si>
  <si>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</si>
  <si>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</si>
  <si>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</si>
  <si>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</si>
  <si>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</si>
  <si>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</si>
  <si>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</si>
  <si>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</si>
  <si>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</si>
  <si>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</si>
  <si>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</si>
  <si>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</si>
  <si>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</si>
  <si>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</si>
  <si>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</si>
  <si>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</si>
  <si>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</si>
  <si>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</si>
  <si>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</si>
  <si>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</si>
  <si>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</si>
  <si>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</si>
  <si>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</si>
  <si>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</si>
  <si>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</si>
  <si>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</si>
  <si>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</si>
  <si>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</si>
  <si>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</si>
  <si>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</si>
  <si>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</si>
  <si>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</si>
  <si>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</si>
  <si>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</si>
  <si>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</si>
  <si>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</si>
  <si>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</si>
  <si>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</si>
  <si>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</si>
  <si>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</si>
  <si>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</si>
  <si>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</si>
  <si>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</si>
  <si>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</si>
  <si>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</si>
  <si>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</si>
  <si>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</si>
  <si>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</si>
  <si>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</si>
  <si>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</si>
  <si>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</si>
  <si>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</si>
  <si>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</si>
  <si>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</si>
  <si>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</si>
  <si>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</si>
  <si>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</si>
  <si>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</si>
  <si>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</si>
  <si>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</si>
  <si>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</si>
  <si>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</si>
  <si>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</si>
  <si>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</si>
  <si>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</si>
  <si>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</si>
  <si>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</si>
  <si>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</si>
  <si>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</si>
  <si>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</si>
  <si>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</si>
  <si>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</si>
  <si>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</si>
  <si>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</si>
  <si>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</si>
  <si>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</si>
  <si>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</si>
  <si>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</si>
  <si>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</si>
  <si>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</si>
  <si>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</si>
  <si>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</si>
  <si>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</si>
  <si>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</si>
  <si>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</si>
  <si>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</si>
  <si>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</si>
  <si>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</si>
  <si>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</si>
  <si>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</si>
  <si>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</si>
  <si>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</si>
  <si>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</si>
  <si>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</si>
  <si>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</si>
  <si>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</si>
  <si>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</si>
  <si>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</si>
  <si>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</si>
  <si>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</si>
  <si>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</si>
  <si>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</si>
  <si>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</si>
  <si>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</si>
  <si>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</si>
  <si>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</si>
  <si>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</si>
  <si>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</si>
  <si>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</si>
  <si>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</si>
  <si>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</si>
  <si>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</si>
  <si>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</si>
  <si>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</si>
  <si>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</si>
  <si>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</si>
  <si>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</si>
  <si>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</si>
  <si>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</si>
  <si>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</si>
  <si>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</si>
  <si>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</si>
  <si>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</si>
  <si>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</si>
  <si>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</si>
  <si>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</si>
  <si>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</si>
  <si>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</si>
  <si>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</si>
  <si>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</si>
  <si>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</si>
  <si>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</si>
  <si>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</si>
  <si>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</si>
  <si>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</si>
  <si>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</si>
  <si>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</si>
  <si>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</si>
  <si>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</si>
  <si>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</si>
  <si>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</si>
  <si>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</si>
  <si>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</si>
  <si>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</si>
  <si>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</si>
  <si>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</si>
  <si>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</si>
  <si>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</si>
  <si>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</si>
  <si>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</si>
  <si>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</si>
  <si>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</si>
  <si>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</si>
  <si>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</si>
  <si>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</si>
  <si>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</si>
  <si>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</si>
  <si>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</si>
  <si>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</si>
  <si>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</si>
  <si>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</si>
  <si>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</si>
  <si>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</si>
  <si>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</si>
  <si>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</si>
  <si>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</si>
  <si>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</si>
  <si>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</si>
  <si>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</si>
  <si>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</si>
  <si>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</si>
  <si>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</si>
  <si>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</si>
  <si>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</si>
  <si>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</si>
  <si>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</si>
  <si>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</si>
  <si>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</si>
  <si>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</si>
  <si>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</si>
  <si>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</si>
  <si>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</si>
  <si>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</si>
  <si>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</si>
  <si>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</si>
  <si>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</si>
  <si>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</si>
  <si>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</si>
  <si>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</si>
  <si>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</si>
  <si>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</si>
  <si>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</si>
  <si>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</si>
  <si>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</si>
  <si>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</si>
  <si>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</si>
  <si>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</si>
  <si>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</si>
  <si>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</si>
  <si>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</si>
  <si>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</si>
  <si>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</si>
  <si>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</si>
  <si>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</si>
  <si>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</si>
  <si>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</si>
  <si>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</si>
  <si>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</si>
  <si>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</si>
  <si>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</si>
  <si>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</si>
  <si>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</si>
  <si>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</si>
  <si>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</si>
  <si>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</si>
  <si>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</si>
  <si>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</si>
  <si>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</si>
  <si>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</si>
  <si>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</si>
  <si>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</si>
  <si>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</si>
  <si>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</si>
  <si>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</si>
  <si>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</si>
  <si>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</si>
  <si>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</si>
  <si>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</si>
  <si>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</si>
  <si>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</si>
  <si>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</si>
  <si>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</si>
  <si>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</si>
  <si>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</si>
  <si>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</si>
  <si>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</si>
  <si>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</si>
  <si>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</si>
  <si>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</si>
  <si>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</si>
  <si>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</si>
  <si>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</si>
  <si>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</si>
  <si>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</si>
  <si>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</si>
  <si>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</si>
  <si>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</si>
  <si>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</si>
  <si>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</si>
  <si>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</si>
  <si>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</si>
  <si>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</si>
  <si>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</si>
  <si>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</si>
  <si>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</si>
  <si>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</si>
  <si>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</si>
  <si>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</si>
  <si>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</si>
  <si>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</si>
  <si>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</si>
  <si>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</si>
  <si>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</si>
  <si>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</si>
  <si>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</si>
  <si>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</si>
  <si>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</si>
  <si>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</si>
  <si>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</si>
  <si>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</si>
  <si>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</si>
  <si>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</si>
  <si>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</si>
  <si>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</si>
  <si>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</si>
  <si>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</si>
  <si>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</si>
  <si>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</si>
  <si>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</si>
  <si>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</si>
  <si>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</si>
  <si>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</si>
  <si>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</si>
  <si>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</si>
  <si>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</si>
  <si>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</si>
  <si>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</si>
  <si>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</si>
  <si>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</si>
  <si>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</si>
  <si>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</si>
  <si>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</si>
  <si>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</si>
  <si>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</si>
  <si>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</si>
  <si>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</si>
  <si>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</si>
  <si>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</si>
  <si>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</si>
  <si>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</si>
  <si>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</si>
  <si>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</si>
  <si>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</si>
  <si>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</si>
  <si>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</si>
  <si>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</si>
  <si>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</si>
  <si>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</si>
  <si>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</si>
  <si>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</si>
  <si>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</si>
  <si>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</si>
  <si>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</si>
  <si>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</si>
  <si>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</si>
  <si>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</si>
  <si>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</si>
  <si>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</si>
  <si>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</si>
  <si>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</si>
  <si>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</si>
  <si>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</si>
  <si>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</si>
  <si>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</si>
  <si>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</si>
  <si>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</si>
  <si>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</si>
  <si>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</si>
  <si>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</si>
  <si>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</si>
  <si>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</si>
  <si>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</si>
  <si>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</si>
  <si>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</si>
  <si>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</si>
  <si>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</si>
  <si>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</si>
  <si>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</si>
  <si>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</si>
  <si>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</si>
  <si>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</si>
  <si>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</si>
  <si>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</si>
  <si>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</si>
  <si>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</si>
  <si>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</si>
  <si>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</si>
  <si>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</si>
  <si>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</si>
  <si>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</si>
  <si>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</si>
  <si>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</si>
  <si>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</si>
  <si>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</si>
  <si>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</si>
  <si>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</si>
  <si>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</si>
  <si>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</si>
  <si>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</si>
  <si>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</si>
  <si>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</si>
  <si>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</si>
  <si>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</si>
  <si>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</si>
  <si>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</si>
  <si>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</si>
  <si>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</si>
  <si>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</si>
  <si>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</si>
  <si>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</si>
  <si>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</si>
  <si>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</si>
  <si>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</si>
  <si>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</si>
  <si>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</si>
  <si>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</si>
  <si>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</si>
  <si>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</si>
  <si>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</si>
  <si>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</si>
  <si>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</si>
  <si>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</si>
  <si>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</si>
  <si>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</si>
  <si>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</si>
  <si>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</si>
  <si>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</si>
  <si>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</si>
  <si>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</si>
  <si>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</si>
  <si>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</si>
  <si>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</si>
  <si>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</si>
  <si>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</si>
  <si>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</si>
  <si>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</si>
  <si>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</si>
  <si>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</si>
  <si>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</si>
  <si>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</si>
  <si>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</si>
  <si>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</si>
  <si>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</si>
  <si>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</si>
  <si>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</si>
  <si>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</si>
  <si>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</si>
  <si>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</si>
  <si>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</si>
  <si>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</si>
  <si>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</si>
  <si>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</si>
  <si>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</si>
  <si>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</si>
  <si>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</si>
  <si>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n: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</si>
  <si>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</si>
  <si>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</si>
  <si>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</si>
  <si>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</si>
  <si>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</si>
  <si>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</si>
  <si>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</si>
  <si>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</si>
  <si>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</si>
  <si>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</si>
  <si>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</si>
  <si>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</si>
  <si>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</si>
  <si>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</si>
  <si>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</si>
  <si>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</si>
  <si>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</si>
  <si>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</si>
  <si>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</si>
  <si>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</si>
  <si>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</si>
  <si>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</si>
  <si>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</si>
  <si>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</si>
  <si>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</si>
  <si>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</si>
  <si>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</si>
  <si>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</si>
  <si>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</si>
  <si>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</si>
  <si>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J/K: C1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</si>
  <si>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</si>
  <si>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</si>
  <si>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</si>
  <si>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</si>
  <si>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</si>
  <si>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</si>
  <si>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</si>
  <si>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</si>
  <si>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</si>
  <si>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</si>
  <si>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</si>
  <si>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</si>
  <si>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</si>
  <si>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</si>
  <si>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</si>
  <si>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</si>
  <si>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</si>
  <si>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</si>
  <si>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</si>
  <si>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</si>
  <si>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</si>
  <si>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</si>
  <si>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</si>
  <si>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</si>
  <si>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</si>
  <si>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</si>
  <si>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</si>
  <si>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</si>
  <si>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</si>
  <si>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</si>
  <si>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</si>
  <si>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</si>
  <si>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</si>
  <si>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</si>
  <si>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</si>
  <si>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</si>
  <si>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</si>
  <si>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</si>
  <si>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</si>
  <si>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</si>
  <si>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</si>
  <si>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</si>
  <si>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</si>
  <si>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</si>
  <si>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</si>
  <si>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</si>
  <si>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</si>
  <si>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</si>
  <si>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</si>
  <si>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</si>
  <si>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</si>
  <si>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</si>
  <si>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</si>
  <si>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</si>
  <si>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</si>
  <si>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</si>
  <si>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</si>
  <si>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</si>
  <si>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</si>
  <si>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</si>
  <si>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</si>
  <si>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</si>
  <si>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</si>
  <si>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</si>
  <si>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</si>
  <si>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</si>
  <si>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</si>
  <si>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</si>
  <si>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</si>
  <si>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</si>
  <si>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</si>
  <si>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</si>
  <si>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</si>
  <si>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</si>
  <si>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</si>
  <si>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</si>
  <si>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</si>
  <si>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</si>
  <si>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</si>
  <si>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</si>
  <si>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</si>
  <si>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</si>
  <si>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</si>
  <si>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</si>
  <si>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</si>
  <si>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</si>
  <si>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</si>
  <si>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</si>
  <si>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</si>
  <si>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</si>
  <si>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</si>
  <si>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</si>
  <si>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</si>
  <si>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</si>
  <si>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</si>
  <si>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</si>
  <si>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</si>
  <si>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</si>
  <si>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</si>
  <si>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</si>
  <si>
    <t>COP</t>
  </si>
  <si>
    <t>A7W35</t>
  </si>
  <si>
    <t>A7W55</t>
  </si>
  <si>
    <t>A-7W35</t>
  </si>
  <si>
    <t>A2W35</t>
  </si>
  <si>
    <t>Dead band kamerthermostaat</t>
  </si>
  <si>
    <t>reset ratio (slope)</t>
  </si>
  <si>
    <t>Tref</t>
  </si>
  <si>
    <t>Pmax</t>
  </si>
  <si>
    <t>Warmtepomp NTA8800</t>
  </si>
  <si>
    <t xml:space="preserve"> # J/K: C0</t>
  </si>
  <si>
    <t xml:space="preserve">        - [</t>
  </si>
  <si>
    <t>]</t>
  </si>
  <si>
    <t>Ambient</t>
  </si>
  <si>
    <t xml:space="preserve"> # J/K: C3</t>
  </si>
  <si>
    <t xml:space="preserve"> # W/K: 1/R12</t>
  </si>
  <si>
    <t xml:space="preserve"> # W/K: 1/R13</t>
  </si>
  <si>
    <t xml:space="preserve"> # W/K: 1/R01</t>
  </si>
  <si>
    <t>,</t>
  </si>
  <si>
    <t>capacities:</t>
  </si>
  <si>
    <t>conductances: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</si>
</sst>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42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45" fillId="34" borderId="0" xfId="31" applyBorder="1"/>
    <xf numFmtId="0" fontId="46" fillId="0" borderId="0" xfId="31" applyFont="1" applyFill="1" applyBorder="1"/>
    <xf numFmtId="0" fontId="47" fillId="34" borderId="0" xfId="31" applyFont="1" applyBorder="1"/>
    <xf numFmtId="11" fontId="0" fillId="30" borderId="0" xfId="0" applyNumberFormat="1" applyFill="1"/>
    <xf numFmtId="0" fontId="0" fillId="30" borderId="0" xfId="0" applyFill="1"/>
    <xf numFmtId="0" fontId="42" fillId="0" borderId="0" xfId="0" applyFont="1" applyAlignment="1">
      <alignment horizontal="right"/>
    </xf>
    <xf numFmtId="0" fontId="43" fillId="0" borderId="0" xfId="0" applyFont="1" applyFill="1" applyBorder="1" applyAlignment="1">
      <alignment horizontal="right"/>
    </xf>
    <xf numFmtId="11" fontId="42" fillId="0" borderId="0" xfId="0" applyNumberFormat="1" applyFont="1"/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heck Cell" xfId="31" builtinId="23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48715"/>
          <a:ext cx="8686801" cy="8558220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22</xdr:row>
          <xdr:rowOff>144780</xdr:rowOff>
        </xdr:from>
        <xdr:to>
          <xdr:col>10</xdr:col>
          <xdr:colOff>76200</xdr:colOff>
          <xdr:row>27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1280160</xdr:colOff>
          <xdr:row>9</xdr:row>
          <xdr:rowOff>45720</xdr:rowOff>
        </xdr:from>
        <xdr:to>
          <xdr:col>7</xdr:col>
          <xdr:colOff>152400</xdr:colOff>
          <xdr:row>15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7620</xdr:rowOff>
        </xdr:from>
        <xdr:to>
          <xdr:col>2</xdr:col>
          <xdr:colOff>22860</xdr:colOff>
          <xdr:row>18</xdr:row>
          <xdr:rowOff>259080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7620</xdr:colOff>
          <xdr:row>17</xdr:row>
          <xdr:rowOff>335280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09375" defaultRowHeight="13.2" x14ac:dyDescent="0.25"/>
  <cols>
    <col min="1" max="1" width="9.109375" style="47"/>
    <col min="2" max="2" width="4.33203125" style="47" customWidth="1"/>
    <col min="3" max="3" width="27.44140625" style="47" bestFit="1" customWidth="1"/>
    <col min="4" max="4" width="43" style="46" bestFit="1" customWidth="1"/>
    <col min="5" max="6" width="16.109375" style="46" customWidth="1"/>
    <col min="7" max="8" width="17.6640625" style="46" customWidth="1"/>
    <col min="9" max="11" width="9.109375" style="47"/>
    <col min="12" max="12" width="27.44140625" style="47" bestFit="1" customWidth="1"/>
    <col min="13" max="13" width="43" style="47" bestFit="1" customWidth="1"/>
    <col min="14" max="16384" width="9.109375" style="47"/>
  </cols>
  <sheetData>
    <row r="2" spans="2:8" x14ac:dyDescent="0.25">
      <c r="B2" s="99" t="s">
        <v>0</v>
      </c>
      <c r="C2"/>
      <c r="D2"/>
      <c r="E2"/>
      <c r="F2"/>
      <c r="G2" s="108"/>
    </row>
    <row r="3" spans="2:8" x14ac:dyDescent="0.25">
      <c r="B3" s="105" t="s">
        <v>1</v>
      </c>
      <c r="C3"/>
      <c r="D3"/>
      <c r="E3"/>
      <c r="F3"/>
      <c r="G3" s="108"/>
    </row>
    <row r="4" spans="2:8" x14ac:dyDescent="0.25">
      <c r="B4" s="106" t="s">
        <v>2</v>
      </c>
      <c r="D4"/>
      <c r="E4"/>
      <c r="F4"/>
      <c r="G4" s="108"/>
    </row>
    <row r="5" spans="2:8" x14ac:dyDescent="0.25">
      <c r="B5" s="100"/>
      <c r="C5"/>
      <c r="D5"/>
      <c r="E5"/>
      <c r="F5"/>
      <c r="G5" s="108"/>
    </row>
    <row r="6" spans="2:8" x14ac:dyDescent="0.25">
      <c r="B6" s="143" t="s">
        <v>3</v>
      </c>
      <c r="C6"/>
      <c r="D6"/>
      <c r="E6"/>
      <c r="F6"/>
      <c r="G6" s="108"/>
    </row>
    <row r="7" spans="2:8" x14ac:dyDescent="0.25">
      <c r="B7" s="143" t="s">
        <v>4</v>
      </c>
      <c r="C7"/>
      <c r="D7"/>
      <c r="E7"/>
      <c r="F7"/>
      <c r="G7" s="108"/>
    </row>
    <row r="8" spans="2:8" x14ac:dyDescent="0.25">
      <c r="B8" s="143" t="s">
        <v>5</v>
      </c>
      <c r="C8"/>
      <c r="D8"/>
      <c r="E8"/>
      <c r="F8"/>
      <c r="G8" s="108"/>
    </row>
    <row r="9" spans="2:8" x14ac:dyDescent="0.25">
      <c r="B9" s="98"/>
    </row>
    <row r="10" spans="2:8" x14ac:dyDescent="0.25">
      <c r="B10" s="117" t="s">
        <v>6</v>
      </c>
    </row>
    <row r="11" spans="2:8" ht="12.75" customHeight="1" x14ac:dyDescent="0.25">
      <c r="B11" s="236" t="s">
        <v>7</v>
      </c>
      <c r="C11" s="236" t="s">
        <v>8</v>
      </c>
      <c r="D11" s="236" t="s">
        <v>9</v>
      </c>
      <c r="E11" s="238" t="s">
        <v>10</v>
      </c>
      <c r="F11" s="236" t="s">
        <v>11</v>
      </c>
      <c r="G11" s="140" t="s">
        <v>12</v>
      </c>
      <c r="H11" s="140" t="s">
        <v>13</v>
      </c>
    </row>
    <row r="12" spans="2:8" x14ac:dyDescent="0.25">
      <c r="B12" s="236"/>
      <c r="C12" s="236"/>
      <c r="D12" s="236"/>
      <c r="E12" s="238"/>
      <c r="F12" s="236"/>
      <c r="G12" s="237" t="s">
        <v>14</v>
      </c>
      <c r="H12" s="237"/>
    </row>
    <row r="13" spans="2:8" x14ac:dyDescent="0.25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5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5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5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5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5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5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5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5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5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5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5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5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5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5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5">
      <c r="B28" s="144" t="s">
        <v>52</v>
      </c>
    </row>
    <row r="29" spans="2:8" x14ac:dyDescent="0.25">
      <c r="B29" s="98"/>
    </row>
    <row r="30" spans="2:8" x14ac:dyDescent="0.25">
      <c r="B30" s="117" t="s">
        <v>53</v>
      </c>
    </row>
    <row r="31" spans="2:8" ht="12.75" customHeight="1" x14ac:dyDescent="0.25">
      <c r="B31" s="236" t="s">
        <v>7</v>
      </c>
      <c r="C31" s="236" t="s">
        <v>8</v>
      </c>
      <c r="D31" s="236" t="s">
        <v>9</v>
      </c>
      <c r="E31" s="238" t="s">
        <v>10</v>
      </c>
      <c r="F31" s="236" t="s">
        <v>11</v>
      </c>
      <c r="G31" s="140" t="s">
        <v>12</v>
      </c>
      <c r="H31" s="140" t="s">
        <v>13</v>
      </c>
    </row>
    <row r="32" spans="2:8" x14ac:dyDescent="0.25">
      <c r="B32" s="236"/>
      <c r="C32" s="236"/>
      <c r="D32" s="236"/>
      <c r="E32" s="238"/>
      <c r="F32" s="236"/>
      <c r="G32" s="237" t="s">
        <v>14</v>
      </c>
      <c r="H32" s="237"/>
    </row>
    <row r="33" spans="2:8" x14ac:dyDescent="0.25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5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5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5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5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5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5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5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5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5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5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5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5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5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5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5">
      <c r="B48" s="144" t="s">
        <v>52</v>
      </c>
      <c r="H48" s="48" t="s">
        <v>54</v>
      </c>
    </row>
    <row r="49" spans="2:8" x14ac:dyDescent="0.25">
      <c r="H49" s="48" t="s">
        <v>55</v>
      </c>
    </row>
    <row r="51" spans="2:8" x14ac:dyDescent="0.25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5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5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5">
      <c r="B55" s="144" t="s">
        <v>52</v>
      </c>
    </row>
    <row r="56" spans="2:8" x14ac:dyDescent="0.2">
      <c r="C56" s="1"/>
    </row>
    <row r="57" spans="2:8" ht="15.6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5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5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5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5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5">
      <c r="B68" s="107" t="s">
        <v>73</v>
      </c>
    </row>
    <row r="70" spans="2:9" x14ac:dyDescent="0.25">
      <c r="B70" s="99" t="s">
        <v>0</v>
      </c>
      <c r="C70"/>
      <c r="D70"/>
      <c r="E70"/>
      <c r="F70"/>
      <c r="G70" s="108"/>
    </row>
    <row r="71" spans="2:9" x14ac:dyDescent="0.25">
      <c r="B71" s="105" t="s">
        <v>1</v>
      </c>
      <c r="C71"/>
      <c r="D71"/>
      <c r="E71"/>
      <c r="F71"/>
      <c r="G71" s="108"/>
    </row>
    <row r="72" spans="2:9" x14ac:dyDescent="0.25">
      <c r="B72" s="106" t="s">
        <v>2</v>
      </c>
      <c r="D72"/>
      <c r="E72"/>
      <c r="F72"/>
      <c r="G72" s="108"/>
    </row>
    <row r="73" spans="2:9" x14ac:dyDescent="0.25">
      <c r="B73" s="100"/>
      <c r="C73"/>
      <c r="D73"/>
      <c r="E73"/>
      <c r="F73"/>
      <c r="G73" s="108"/>
    </row>
    <row r="74" spans="2:9" x14ac:dyDescent="0.25">
      <c r="B74" s="143" t="s">
        <v>3</v>
      </c>
      <c r="C74"/>
      <c r="D74"/>
      <c r="E74"/>
      <c r="F74"/>
      <c r="G74" s="108"/>
    </row>
    <row r="75" spans="2:9" x14ac:dyDescent="0.25">
      <c r="B75" s="143" t="s">
        <v>4</v>
      </c>
      <c r="C75"/>
      <c r="D75"/>
      <c r="E75"/>
      <c r="F75"/>
      <c r="G75" s="108"/>
    </row>
    <row r="76" spans="2:9" x14ac:dyDescent="0.25">
      <c r="B76" s="143" t="s">
        <v>5</v>
      </c>
      <c r="C76"/>
      <c r="D76"/>
      <c r="E76"/>
      <c r="F76"/>
      <c r="G76" s="108"/>
    </row>
    <row r="77" spans="2:9" x14ac:dyDescent="0.25">
      <c r="B77" s="143"/>
      <c r="C77"/>
      <c r="D77"/>
      <c r="E77"/>
      <c r="F77"/>
      <c r="G77" s="108"/>
    </row>
    <row r="78" spans="2:9" x14ac:dyDescent="0.25">
      <c r="C78" s="101" t="s">
        <v>74</v>
      </c>
      <c r="D78"/>
      <c r="E78"/>
      <c r="F78"/>
      <c r="G78" s="108"/>
      <c r="H78" s="108"/>
      <c r="I78" s="46"/>
    </row>
    <row r="79" spans="2:9" x14ac:dyDescent="0.25">
      <c r="C79" s="240" t="s">
        <v>8</v>
      </c>
      <c r="D79" s="240" t="s">
        <v>9</v>
      </c>
      <c r="E79" s="241" t="s">
        <v>10</v>
      </c>
      <c r="F79" s="240" t="s">
        <v>11</v>
      </c>
      <c r="G79" s="239" t="s">
        <v>14</v>
      </c>
      <c r="H79" s="239"/>
      <c r="I79" s="46"/>
    </row>
    <row r="80" spans="2:9" x14ac:dyDescent="0.25">
      <c r="C80" s="240"/>
      <c r="D80" s="240"/>
      <c r="E80" s="241"/>
      <c r="F80" s="240"/>
      <c r="G80" s="141" t="s">
        <v>12</v>
      </c>
      <c r="H80" s="141" t="s">
        <v>13</v>
      </c>
      <c r="I80" s="46"/>
    </row>
    <row r="81" spans="2:9" x14ac:dyDescent="0.25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5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5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5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5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5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5">
      <c r="C87" s="102"/>
      <c r="D87" s="102"/>
      <c r="E87" s="103"/>
      <c r="F87" s="102"/>
      <c r="G87" s="109"/>
      <c r="H87" s="109"/>
      <c r="I87" s="46"/>
    </row>
    <row r="88" spans="2:9" x14ac:dyDescent="0.25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5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5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5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5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5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5">
      <c r="C94" s="102"/>
      <c r="D94" s="102"/>
      <c r="E94" s="103"/>
      <c r="F94" s="102"/>
      <c r="G94" s="110"/>
      <c r="H94" s="110"/>
      <c r="I94" s="46"/>
    </row>
    <row r="95" spans="2:9" x14ac:dyDescent="0.25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5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5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5">
      <c r="C98"/>
      <c r="D98"/>
      <c r="E98" s="104"/>
      <c r="F98"/>
      <c r="G98" s="108"/>
      <c r="H98" s="108"/>
      <c r="I98" s="46"/>
    </row>
    <row r="99" spans="2:9" x14ac:dyDescent="0.25">
      <c r="C99" s="101" t="s">
        <v>78</v>
      </c>
      <c r="D99"/>
      <c r="E99"/>
      <c r="F99"/>
      <c r="G99" s="108"/>
      <c r="H99" s="108"/>
      <c r="I99" s="46"/>
    </row>
    <row r="100" spans="2:9" x14ac:dyDescent="0.25">
      <c r="C100" s="240" t="s">
        <v>8</v>
      </c>
      <c r="D100" s="240" t="s">
        <v>9</v>
      </c>
      <c r="E100" s="241" t="s">
        <v>10</v>
      </c>
      <c r="F100" s="240" t="s">
        <v>11</v>
      </c>
      <c r="G100" s="239" t="s">
        <v>14</v>
      </c>
      <c r="H100" s="239"/>
      <c r="I100" s="46"/>
    </row>
    <row r="101" spans="2:9" x14ac:dyDescent="0.25">
      <c r="C101" s="240"/>
      <c r="D101" s="240"/>
      <c r="E101" s="241"/>
      <c r="F101" s="240"/>
      <c r="G101" s="141" t="s">
        <v>12</v>
      </c>
      <c r="H101" s="141" t="s">
        <v>13</v>
      </c>
      <c r="I101" s="46"/>
    </row>
    <row r="102" spans="2:9" x14ac:dyDescent="0.25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5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5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5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5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5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5">
      <c r="C108" s="102"/>
      <c r="D108" s="102"/>
      <c r="E108" s="103"/>
      <c r="F108" s="102"/>
      <c r="G108" s="109"/>
      <c r="H108" s="109"/>
      <c r="I108" s="46"/>
    </row>
    <row r="109" spans="2:9" x14ac:dyDescent="0.25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5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5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5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5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5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5">
      <c r="C115" s="102"/>
      <c r="D115" s="102"/>
      <c r="E115" s="103"/>
      <c r="F115" s="102"/>
      <c r="G115" s="110"/>
      <c r="H115" s="110"/>
      <c r="I115" s="46"/>
    </row>
    <row r="116" spans="2:9" x14ac:dyDescent="0.25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5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5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19" workbookViewId="0">
      <selection activeCell="S28" sqref="S28"/>
    </sheetView>
  </sheetViews>
  <sheetFormatPr defaultRowHeight="13.2" x14ac:dyDescent="0.25"/>
  <cols>
    <col min="16" max="16" width="12" bestFit="1" customWidth="1"/>
  </cols>
  <sheetData>
    <row r="3" spans="2:3" x14ac:dyDescent="0.25">
      <c r="B3" s="143" t="s">
        <v>2282</v>
      </c>
      <c r="C3" s="143" t="s">
        <v>2283</v>
      </c>
    </row>
    <row r="4" spans="2:3" x14ac:dyDescent="0.25">
      <c r="C4" s="143" t="s">
        <v>2284</v>
      </c>
    </row>
    <row r="44" spans="16:18" x14ac:dyDescent="0.25">
      <c r="P44" s="143" t="s">
        <v>2273</v>
      </c>
      <c r="Q44" t="s">
        <v>2337</v>
      </c>
      <c r="R44" s="143" t="s">
        <v>2274</v>
      </c>
    </row>
    <row r="46" spans="16:18" x14ac:dyDescent="0.25">
      <c r="P46" s="143" t="s">
        <v>2275</v>
      </c>
      <c r="Q46" t="s">
        <v>2384</v>
      </c>
      <c r="R46" s="143" t="s">
        <v>2276</v>
      </c>
    </row>
    <row r="47" spans="16:18" x14ac:dyDescent="0.25">
      <c r="R47" s="143" t="s">
        <v>2277</v>
      </c>
    </row>
    <row r="49" spans="16:18" x14ac:dyDescent="0.25">
      <c r="P49" s="143" t="s">
        <v>2278</v>
      </c>
      <c r="Q49" t="s">
        <v>2391</v>
      </c>
      <c r="R49" s="143" t="s">
        <v>2279</v>
      </c>
    </row>
    <row r="51" spans="16:18" x14ac:dyDescent="0.25">
      <c r="P51" s="143" t="s">
        <v>2280</v>
      </c>
      <c r="Q51" t="s">
        <v>2392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3.2" x14ac:dyDescent="0.25"/>
  <cols>
    <col min="1" max="1" width="52" customWidth="1"/>
    <col min="2" max="2" width="18.88671875" customWidth="1"/>
  </cols>
  <sheetData>
    <row r="1" spans="1:5" x14ac:dyDescent="0.25">
      <c r="A1" s="183" t="s">
        <v>2204</v>
      </c>
      <c r="B1" s="142"/>
      <c r="C1" s="181"/>
      <c r="D1" s="142"/>
      <c r="E1" s="142"/>
    </row>
    <row r="2" spans="1:5" x14ac:dyDescent="0.25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5">
      <c r="A3" s="143" t="s">
        <v>2468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5">
      <c r="A4" s="142"/>
      <c r="B4" s="142"/>
      <c r="C4" s="181"/>
      <c r="D4" s="142"/>
      <c r="E4" s="142"/>
    </row>
    <row r="5" spans="1:5" x14ac:dyDescent="0.25">
      <c r="A5" s="183" t="s">
        <v>2261</v>
      </c>
      <c r="B5" s="142"/>
      <c r="C5" s="181"/>
      <c r="D5" s="185" t="s">
        <v>2352</v>
      </c>
      <c r="E5" t="s">
        <v>121</v>
      </c>
    </row>
    <row r="6" spans="1:5" x14ac:dyDescent="0.25">
      <c r="A6" s="143" t="s">
        <v>2205</v>
      </c>
      <c r="B6">
        <v>8</v>
      </c>
      <c r="C6" s="139" t="s">
        <v>108</v>
      </c>
      <c r="D6" s="210" t="s">
        <v>2353</v>
      </c>
    </row>
    <row r="7" spans="1:5" x14ac:dyDescent="0.25">
      <c r="A7" t="s">
        <v>122</v>
      </c>
      <c r="B7">
        <v>23</v>
      </c>
      <c r="C7" s="139" t="s">
        <v>108</v>
      </c>
      <c r="D7" s="210" t="s">
        <v>2354</v>
      </c>
    </row>
    <row r="8" spans="1:5" x14ac:dyDescent="0.25">
      <c r="C8" s="139"/>
    </row>
    <row r="9" spans="1:5" x14ac:dyDescent="0.25">
      <c r="A9" s="183" t="s">
        <v>2216</v>
      </c>
      <c r="C9" s="139"/>
    </row>
    <row r="10" spans="1:5" x14ac:dyDescent="0.25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5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5">
      <c r="A12" s="182"/>
      <c r="B12" s="142"/>
      <c r="C12" s="184"/>
      <c r="D12" s="142"/>
      <c r="E12" s="142"/>
    </row>
    <row r="13" spans="1:5" x14ac:dyDescent="0.25">
      <c r="A13" s="189" t="s">
        <v>2259</v>
      </c>
      <c r="B13" s="190"/>
      <c r="C13" s="191"/>
      <c r="D13" s="190"/>
      <c r="E13" s="190"/>
    </row>
    <row r="14" spans="1:5" x14ac:dyDescent="0.25">
      <c r="A14" s="100" t="s">
        <v>2211</v>
      </c>
      <c r="B14" s="143">
        <v>1</v>
      </c>
      <c r="C14" s="182" t="s">
        <v>2212</v>
      </c>
      <c r="D14" s="142" t="s">
        <v>2351</v>
      </c>
      <c r="E14" s="142"/>
    </row>
    <row r="15" spans="1:5" x14ac:dyDescent="0.25">
      <c r="A15" s="143" t="s">
        <v>2213</v>
      </c>
      <c r="B15" s="143">
        <v>0.5</v>
      </c>
      <c r="C15" s="181"/>
      <c r="D15" s="142"/>
      <c r="E15" s="142"/>
    </row>
    <row r="16" spans="1:5" x14ac:dyDescent="0.25">
      <c r="A16" s="143" t="s">
        <v>2214</v>
      </c>
      <c r="B16" s="143">
        <v>0.15</v>
      </c>
      <c r="C16" s="181"/>
      <c r="D16" s="142"/>
      <c r="E16" s="142"/>
    </row>
    <row r="17" spans="1:5" x14ac:dyDescent="0.25">
      <c r="A17" s="143"/>
      <c r="B17" s="143"/>
      <c r="C17" s="181"/>
      <c r="D17" s="142"/>
      <c r="E17" s="142"/>
    </row>
    <row r="18" spans="1:5" x14ac:dyDescent="0.25">
      <c r="A18" s="143" t="s">
        <v>2406</v>
      </c>
      <c r="B18" s="143"/>
      <c r="C18" s="181"/>
      <c r="D18" s="142"/>
      <c r="E18" s="142"/>
    </row>
    <row r="19" spans="1:5" x14ac:dyDescent="0.25">
      <c r="A19" s="143" t="s">
        <v>2405</v>
      </c>
      <c r="B19" s="143">
        <v>992</v>
      </c>
      <c r="C19" s="184" t="s">
        <v>66</v>
      </c>
      <c r="D19" s="142"/>
      <c r="E19" s="142"/>
    </row>
    <row r="20" spans="1:5" x14ac:dyDescent="0.25">
      <c r="A20" s="143" t="s">
        <v>2407</v>
      </c>
      <c r="B20" s="143">
        <v>4.18</v>
      </c>
      <c r="C20" s="184" t="s">
        <v>2408</v>
      </c>
      <c r="D20" s="142"/>
      <c r="E20" s="142"/>
    </row>
    <row r="21" spans="1:5" x14ac:dyDescent="0.25">
      <c r="A21" s="143"/>
      <c r="B21" s="143"/>
      <c r="C21" s="181"/>
      <c r="D21" s="142"/>
      <c r="E21" s="142"/>
    </row>
    <row r="22" spans="1:5" x14ac:dyDescent="0.25">
      <c r="A22" s="101" t="s">
        <v>2260</v>
      </c>
      <c r="C22" s="139"/>
    </row>
    <row r="23" spans="1:5" x14ac:dyDescent="0.25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5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5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5">
      <c r="C26" s="138"/>
    </row>
    <row r="27" spans="1:5" x14ac:dyDescent="0.25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5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5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5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5">
      <c r="C31" s="139"/>
    </row>
    <row r="32" spans="1:5" x14ac:dyDescent="0.25">
      <c r="C32" s="139"/>
    </row>
    <row r="33" spans="1:4" x14ac:dyDescent="0.25">
      <c r="A33" t="s">
        <v>2394</v>
      </c>
      <c r="C33" s="139"/>
      <c r="D33" t="s">
        <v>2393</v>
      </c>
    </row>
    <row r="34" spans="1:4" x14ac:dyDescent="0.25">
      <c r="D34" t="s">
        <v>2395</v>
      </c>
    </row>
    <row r="35" spans="1:4" x14ac:dyDescent="0.25">
      <c r="A35" t="s">
        <v>2397</v>
      </c>
    </row>
    <row r="36" spans="1:4" ht="13.8" thickBot="1" x14ac:dyDescent="0.3">
      <c r="D36" s="185" t="s">
        <v>2396</v>
      </c>
    </row>
    <row r="37" spans="1:4" ht="23.4" thickBot="1" x14ac:dyDescent="0.3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3.4" thickBot="1" x14ac:dyDescent="0.3">
      <c r="A38" s="197"/>
      <c r="B38" s="198"/>
      <c r="C38" s="199" t="s">
        <v>2289</v>
      </c>
      <c r="D38" s="199" t="s">
        <v>2290</v>
      </c>
    </row>
    <row r="39" spans="1:4" ht="13.8" thickBot="1" x14ac:dyDescent="0.3">
      <c r="A39" s="200"/>
      <c r="B39" s="201"/>
      <c r="C39" s="199" t="s">
        <v>2291</v>
      </c>
      <c r="D39" s="199" t="s">
        <v>369</v>
      </c>
    </row>
    <row r="40" spans="1:4" ht="13.8" thickBot="1" x14ac:dyDescent="0.3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8" thickBot="1" x14ac:dyDescent="0.3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23.4" thickBot="1" x14ac:dyDescent="0.3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8" thickBot="1" x14ac:dyDescent="0.3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8" thickBot="1" x14ac:dyDescent="0.3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8" thickBot="1" x14ac:dyDescent="0.3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8" thickBot="1" x14ac:dyDescent="0.3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3.4" thickBot="1" x14ac:dyDescent="0.3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8" thickBot="1" x14ac:dyDescent="0.3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3.4" thickBot="1" x14ac:dyDescent="0.3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8" thickBot="1" x14ac:dyDescent="0.3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6" x14ac:dyDescent="0.25">
      <c r="A51" s="203"/>
    </row>
    <row r="52" spans="1:4" x14ac:dyDescent="0.25">
      <c r="A52" s="204" t="s">
        <v>2330</v>
      </c>
    </row>
    <row r="53" spans="1:4" ht="15.6" x14ac:dyDescent="0.25">
      <c r="A53" s="203" t="s">
        <v>2331</v>
      </c>
    </row>
    <row r="54" spans="1:4" x14ac:dyDescent="0.25">
      <c r="A54" s="205" t="s">
        <v>2329</v>
      </c>
    </row>
    <row r="57" spans="1:4" x14ac:dyDescent="0.25">
      <c r="A57" s="143" t="s">
        <v>2374</v>
      </c>
      <c r="B57" s="185" t="s">
        <v>2375</v>
      </c>
    </row>
    <row r="59" spans="1:4" x14ac:dyDescent="0.25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518160</xdr:colOff>
                    <xdr:row>22</xdr:row>
                    <xdr:rowOff>144780</xdr:rowOff>
                  </from>
                  <to>
                    <xdr:col>10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17"/>
  <sheetViews>
    <sheetView topLeftCell="A34" zoomScaleNormal="100" workbookViewId="0">
      <selection activeCell="B51" sqref="B50:B51"/>
    </sheetView>
  </sheetViews>
  <sheetFormatPr defaultRowHeight="13.2" x14ac:dyDescent="0.25"/>
  <cols>
    <col min="1" max="1" width="78.6640625" bestFit="1" customWidth="1"/>
    <col min="2" max="2" width="22.44140625" customWidth="1"/>
    <col min="3" max="3" width="16.5546875" style="138" customWidth="1"/>
    <col min="4" max="4" width="22.88671875" customWidth="1"/>
    <col min="5" max="5" width="18.109375" customWidth="1"/>
  </cols>
  <sheetData>
    <row r="1" spans="1:5" x14ac:dyDescent="0.25">
      <c r="A1" s="143" t="s">
        <v>2218</v>
      </c>
    </row>
    <row r="2" spans="1:5" s="136" customFormat="1" x14ac:dyDescent="0.25">
      <c r="A2" s="136" t="s">
        <v>102</v>
      </c>
      <c r="B2" s="136" t="s">
        <v>103</v>
      </c>
      <c r="C2" s="226" t="s">
        <v>104</v>
      </c>
      <c r="D2" s="136" t="s">
        <v>105</v>
      </c>
      <c r="E2" s="136" t="s">
        <v>106</v>
      </c>
    </row>
    <row r="3" spans="1:5" s="136" customFormat="1" x14ac:dyDescent="0.25">
      <c r="C3" s="226"/>
    </row>
    <row r="4" spans="1:5" x14ac:dyDescent="0.25">
      <c r="C4" s="139"/>
    </row>
    <row r="5" spans="1:5" x14ac:dyDescent="0.25">
      <c r="A5" s="99" t="s">
        <v>2241</v>
      </c>
      <c r="C5" s="139"/>
    </row>
    <row r="6" spans="1:5" ht="13.8" thickBot="1" x14ac:dyDescent="0.3">
      <c r="A6" s="99" t="s">
        <v>2337</v>
      </c>
      <c r="C6" s="139"/>
    </row>
    <row r="7" spans="1:5" ht="15.6" thickTop="1" thickBot="1" x14ac:dyDescent="0.35">
      <c r="A7" s="227" t="s">
        <v>2267</v>
      </c>
      <c r="B7" s="193">
        <v>19.3</v>
      </c>
      <c r="C7" s="179" t="s">
        <v>17</v>
      </c>
      <c r="D7" s="143" t="s">
        <v>2355</v>
      </c>
    </row>
    <row r="8" spans="1:5" ht="14.4" thickTop="1" thickBot="1" x14ac:dyDescent="0.3">
      <c r="A8" t="s">
        <v>2247</v>
      </c>
      <c r="B8" s="193">
        <v>1.8</v>
      </c>
      <c r="C8" s="179" t="s">
        <v>96</v>
      </c>
    </row>
    <row r="9" spans="1:5" ht="15.6" thickTop="1" thickBot="1" x14ac:dyDescent="0.35">
      <c r="A9" s="227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2359</v>
      </c>
    </row>
    <row r="10" spans="1:5" ht="15.6" thickTop="1" thickBot="1" x14ac:dyDescent="0.35">
      <c r="A10" s="227" t="s">
        <v>2242</v>
      </c>
      <c r="B10" s="192">
        <v>40.6</v>
      </c>
      <c r="C10" s="179" t="s">
        <v>17</v>
      </c>
      <c r="D10" t="s">
        <v>2398</v>
      </c>
    </row>
    <row r="11" spans="1:5" ht="15.6" thickTop="1" thickBot="1" x14ac:dyDescent="0.35">
      <c r="A11" s="227" t="s">
        <v>2251</v>
      </c>
      <c r="B11" s="192">
        <v>2.5</v>
      </c>
      <c r="C11" s="179" t="s">
        <v>459</v>
      </c>
    </row>
    <row r="12" spans="1:5" ht="15.6" thickTop="1" thickBot="1" x14ac:dyDescent="0.35">
      <c r="A12" s="227" t="s">
        <v>2248</v>
      </c>
      <c r="B12" s="193">
        <v>68.599999999999994</v>
      </c>
      <c r="C12" s="179" t="s">
        <v>17</v>
      </c>
    </row>
    <row r="13" spans="1:5" ht="15.6" thickTop="1" thickBot="1" x14ac:dyDescent="0.35">
      <c r="A13" s="227" t="s">
        <v>2252</v>
      </c>
      <c r="B13" s="193">
        <v>2.5</v>
      </c>
      <c r="C13" s="179" t="s">
        <v>459</v>
      </c>
    </row>
    <row r="14" spans="1:5" ht="15.6" thickTop="1" thickBot="1" x14ac:dyDescent="0.35">
      <c r="A14" s="227" t="s">
        <v>2249</v>
      </c>
      <c r="B14" s="193">
        <v>51</v>
      </c>
      <c r="C14" s="179" t="s">
        <v>17</v>
      </c>
    </row>
    <row r="15" spans="1:5" ht="15.6" thickTop="1" thickBot="1" x14ac:dyDescent="0.35">
      <c r="A15" s="227" t="s">
        <v>2250</v>
      </c>
      <c r="B15" s="193">
        <v>2.5</v>
      </c>
      <c r="C15" s="179" t="s">
        <v>459</v>
      </c>
    </row>
    <row r="16" spans="1:5" s="142" customFormat="1" ht="14.4" thickTop="1" thickBot="1" x14ac:dyDescent="0.3">
      <c r="A16" t="s">
        <v>2208</v>
      </c>
      <c r="B16" s="142">
        <v>100</v>
      </c>
      <c r="C16" s="179" t="s">
        <v>2209</v>
      </c>
      <c r="D16" s="182" t="s">
        <v>2338</v>
      </c>
    </row>
    <row r="17" spans="1:5" ht="15.6" thickTop="1" thickBot="1" x14ac:dyDescent="0.35">
      <c r="A17" s="227" t="s">
        <v>2208</v>
      </c>
      <c r="B17">
        <f>B16/3600*Referentie_data!B2</f>
        <v>3.3333333333333333E-2</v>
      </c>
      <c r="C17" s="179" t="s">
        <v>123</v>
      </c>
      <c r="D17" s="143" t="s">
        <v>2399</v>
      </c>
    </row>
    <row r="18" spans="1:5" ht="30.75" customHeight="1" thickTop="1" x14ac:dyDescent="0.25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5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3">
      <c r="A20" s="143" t="s">
        <v>2378</v>
      </c>
      <c r="B20" s="143">
        <v>0.95</v>
      </c>
      <c r="C20" s="186"/>
      <c r="D20" s="143" t="s">
        <v>2361</v>
      </c>
    </row>
    <row r="21" spans="1:5" ht="21.75" customHeight="1" thickTop="1" thickBot="1" x14ac:dyDescent="0.35">
      <c r="A21" s="227" t="s">
        <v>2362</v>
      </c>
      <c r="B21" s="208">
        <f>IF(B19=1,0,0.95)</f>
        <v>0.95</v>
      </c>
      <c r="C21" s="186"/>
      <c r="D21" s="143" t="s">
        <v>2343</v>
      </c>
    </row>
    <row r="22" spans="1:5" ht="24" customHeight="1" thickTop="1" thickBot="1" x14ac:dyDescent="0.35">
      <c r="A22" s="227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2379</v>
      </c>
      <c r="E22" s="209"/>
    </row>
    <row r="23" spans="1:5" ht="24" hidden="1" customHeight="1" x14ac:dyDescent="0.25">
      <c r="A23" s="143" t="s">
        <v>2340</v>
      </c>
      <c r="C23" s="186"/>
    </row>
    <row r="24" spans="1:5" s="182" customFormat="1" ht="13.8" thickTop="1" x14ac:dyDescent="0.25">
      <c r="A24" s="186" t="s">
        <v>2255</v>
      </c>
      <c r="B24" s="180">
        <f>1/((B7/B9+B10/B11+B12/B13+B14/B15+(B17*(1-B21)+B22)*Referentie_data!B2*Referentie_data!B3))</f>
        <v>4.9514465334118442E-3</v>
      </c>
      <c r="C24" s="179" t="s">
        <v>2201</v>
      </c>
    </row>
    <row r="25" spans="1:5" s="223" customFormat="1" ht="13.8" thickBot="1" x14ac:dyDescent="0.3">
      <c r="A25" s="223" t="s">
        <v>2384</v>
      </c>
      <c r="C25" s="186"/>
    </row>
    <row r="26" spans="1:5" ht="15.6" thickTop="1" thickBot="1" x14ac:dyDescent="0.35">
      <c r="A26" s="227" t="s">
        <v>2243</v>
      </c>
      <c r="B26" s="192">
        <v>45</v>
      </c>
      <c r="C26" s="179" t="s">
        <v>17</v>
      </c>
      <c r="D26" s="143" t="s">
        <v>2377</v>
      </c>
    </row>
    <row r="27" spans="1:5" ht="15.6" thickTop="1" thickBot="1" x14ac:dyDescent="0.35">
      <c r="A27" s="227" t="s">
        <v>2244</v>
      </c>
      <c r="B27" s="192">
        <v>20</v>
      </c>
      <c r="C27" s="179" t="s">
        <v>17</v>
      </c>
    </row>
    <row r="28" spans="1:5" ht="15.6" thickTop="1" thickBot="1" x14ac:dyDescent="0.35">
      <c r="A28" s="227" t="s">
        <v>2258</v>
      </c>
      <c r="B28" s="193">
        <f>B7+B10+B12+B14</f>
        <v>179.5</v>
      </c>
      <c r="C28" s="179" t="s">
        <v>17</v>
      </c>
      <c r="D28" s="143" t="s">
        <v>2380</v>
      </c>
    </row>
    <row r="29" spans="1:5" ht="15.6" thickTop="1" thickBot="1" x14ac:dyDescent="0.35">
      <c r="A29" s="227" t="s">
        <v>2245</v>
      </c>
      <c r="B29" s="192">
        <f>B10 + B26*2+B27*2</f>
        <v>170.6</v>
      </c>
      <c r="C29" s="179" t="s">
        <v>17</v>
      </c>
    </row>
    <row r="30" spans="1:5" ht="15.6" thickTop="1" thickBot="1" x14ac:dyDescent="0.35">
      <c r="A30" s="227" t="s">
        <v>2246</v>
      </c>
      <c r="B30" s="192">
        <f>0.015*1000*2300</f>
        <v>34500</v>
      </c>
      <c r="C30" s="179" t="s">
        <v>2257</v>
      </c>
      <c r="D30" s="143" t="s">
        <v>2381</v>
      </c>
    </row>
    <row r="31" spans="1:5" s="142" customFormat="1" ht="13.8" thickTop="1" x14ac:dyDescent="0.25">
      <c r="A31" s="186" t="s">
        <v>2382</v>
      </c>
      <c r="B31" s="231">
        <f xml:space="preserve"> (B29+B12)*B30 + (B36*Referentie_data!B2*Referentie_data!B3)</f>
        <v>8585104.3200000003</v>
      </c>
      <c r="C31" s="179" t="s">
        <v>2253</v>
      </c>
      <c r="D31" s="182" t="s">
        <v>2383</v>
      </c>
    </row>
    <row r="32" spans="1:5" s="142" customFormat="1" x14ac:dyDescent="0.25">
      <c r="A32" s="182" t="s">
        <v>2256</v>
      </c>
      <c r="B32" s="207">
        <f>B31*B24</f>
        <v>42508.685024243052</v>
      </c>
      <c r="C32" s="179" t="s">
        <v>2219</v>
      </c>
      <c r="D32" s="182" t="s">
        <v>2344</v>
      </c>
    </row>
    <row r="33" spans="1:5" x14ac:dyDescent="0.25">
      <c r="A33" s="143"/>
      <c r="B33" s="187">
        <f>B32/3600</f>
        <v>11.807968062289737</v>
      </c>
      <c r="C33" s="179" t="s">
        <v>2220</v>
      </c>
    </row>
    <row r="34" spans="1:5" x14ac:dyDescent="0.25">
      <c r="C34" s="139"/>
    </row>
    <row r="35" spans="1:5" ht="13.8" thickBot="1" x14ac:dyDescent="0.3">
      <c r="A35" s="99" t="s">
        <v>2238</v>
      </c>
      <c r="C35" s="139"/>
      <c r="D35" s="143"/>
    </row>
    <row r="36" spans="1:5" ht="15.6" thickTop="1" thickBot="1" x14ac:dyDescent="0.35">
      <c r="A36" s="227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ht="15.6" thickTop="1" thickBot="1" x14ac:dyDescent="0.35">
      <c r="A37" s="227" t="s">
        <v>2221</v>
      </c>
      <c r="B37" s="192">
        <v>51</v>
      </c>
      <c r="C37" s="179" t="s">
        <v>17</v>
      </c>
    </row>
    <row r="38" spans="1:5" ht="15.6" thickTop="1" thickBot="1" x14ac:dyDescent="0.35">
      <c r="A38" s="227" t="s">
        <v>2222</v>
      </c>
      <c r="B38" s="192">
        <v>0.15</v>
      </c>
      <c r="C38" s="179" t="s">
        <v>117</v>
      </c>
      <c r="D38" s="143" t="s">
        <v>2225</v>
      </c>
    </row>
    <row r="39" spans="1:5" ht="15.6" thickTop="1" thickBot="1" x14ac:dyDescent="0.35">
      <c r="A39" s="227" t="s">
        <v>2223</v>
      </c>
      <c r="B39" s="192">
        <f>B37</f>
        <v>51</v>
      </c>
      <c r="C39" s="179" t="s">
        <v>17</v>
      </c>
    </row>
    <row r="40" spans="1:5" ht="15.6" thickTop="1" thickBot="1" x14ac:dyDescent="0.35">
      <c r="A40" s="227" t="s">
        <v>2224</v>
      </c>
      <c r="B40" s="192">
        <v>0.15</v>
      </c>
      <c r="C40" s="179" t="s">
        <v>117</v>
      </c>
    </row>
    <row r="41" spans="1:5" ht="15.6" thickTop="1" thickBot="1" x14ac:dyDescent="0.35">
      <c r="A41" s="227" t="s">
        <v>2226</v>
      </c>
      <c r="B41" s="192">
        <f>B37</f>
        <v>51</v>
      </c>
      <c r="C41" s="179" t="s">
        <v>17</v>
      </c>
    </row>
    <row r="42" spans="1:5" ht="15.6" thickTop="1" thickBot="1" x14ac:dyDescent="0.35">
      <c r="A42" s="227" t="s">
        <v>2358</v>
      </c>
      <c r="B42" s="192">
        <v>0.15</v>
      </c>
      <c r="C42" s="179" t="s">
        <v>117</v>
      </c>
    </row>
    <row r="43" spans="1:5" ht="15.6" thickTop="1" thickBot="1" x14ac:dyDescent="0.35">
      <c r="A43" s="227" t="s">
        <v>2227</v>
      </c>
      <c r="B43" s="192">
        <v>50</v>
      </c>
      <c r="C43" s="179" t="s">
        <v>17</v>
      </c>
      <c r="D43" s="143" t="s">
        <v>2228</v>
      </c>
    </row>
    <row r="44" spans="1:5" ht="15.6" thickTop="1" thickBot="1" x14ac:dyDescent="0.35">
      <c r="A44" s="227" t="s">
        <v>2229</v>
      </c>
      <c r="B44" s="192">
        <v>0.2</v>
      </c>
      <c r="C44" s="179" t="s">
        <v>117</v>
      </c>
      <c r="D44" s="143"/>
    </row>
    <row r="45" spans="1:5" ht="13.8" thickTop="1" x14ac:dyDescent="0.25">
      <c r="A45" s="143" t="s">
        <v>2230</v>
      </c>
      <c r="B45">
        <f xml:space="preserve"> B37 + B39 + B41 + 2*B43</f>
        <v>253</v>
      </c>
      <c r="C45" s="179"/>
      <c r="D45" s="143" t="s">
        <v>2357</v>
      </c>
    </row>
    <row r="46" spans="1:5" x14ac:dyDescent="0.25">
      <c r="A46" s="143" t="s">
        <v>2231</v>
      </c>
      <c r="B46">
        <f>B37*B38 + B39*B40 + B41*B42 + G378*B43*B44</f>
        <v>22.95</v>
      </c>
      <c r="C46" s="179" t="s">
        <v>109</v>
      </c>
      <c r="D46" s="143" t="s">
        <v>2356</v>
      </c>
    </row>
    <row r="47" spans="1:5" ht="13.8" thickBot="1" x14ac:dyDescent="0.3">
      <c r="A47" s="143" t="s">
        <v>2232</v>
      </c>
      <c r="B47" s="188">
        <f>B46/B45</f>
        <v>9.0711462450592889E-2</v>
      </c>
      <c r="C47" s="179" t="s">
        <v>117</v>
      </c>
    </row>
    <row r="48" spans="1:5" ht="15.6" thickTop="1" thickBot="1" x14ac:dyDescent="0.35">
      <c r="A48" s="227" t="s">
        <v>2233</v>
      </c>
      <c r="B48">
        <f>2400</f>
        <v>2400</v>
      </c>
      <c r="C48" s="179" t="s">
        <v>66</v>
      </c>
    </row>
    <row r="49" spans="1:5" ht="15.6" thickTop="1" thickBot="1" x14ac:dyDescent="0.35">
      <c r="A49" s="227" t="s">
        <v>2234</v>
      </c>
      <c r="B49">
        <v>850</v>
      </c>
      <c r="C49" s="179" t="s">
        <v>2235</v>
      </c>
    </row>
    <row r="50" spans="1:5" s="142" customFormat="1" ht="13.8" thickTop="1" x14ac:dyDescent="0.25">
      <c r="A50" s="186" t="s">
        <v>2239</v>
      </c>
      <c r="B50" s="231">
        <f>B49*B48*B46</f>
        <v>46818000</v>
      </c>
      <c r="C50" s="179" t="s">
        <v>2200</v>
      </c>
    </row>
    <row r="51" spans="1:5" s="142" customFormat="1" ht="14.4" x14ac:dyDescent="0.3">
      <c r="A51" s="186" t="s">
        <v>2240</v>
      </c>
      <c r="B51" s="23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5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5">
      <c r="A53" s="143"/>
      <c r="B53" s="188">
        <f>B52/3600</f>
        <v>6.4253952569169952</v>
      </c>
      <c r="C53" s="179" t="s">
        <v>2220</v>
      </c>
    </row>
    <row r="54" spans="1:5" ht="13.8" thickBot="1" x14ac:dyDescent="0.3">
      <c r="A54" s="99" t="s">
        <v>2400</v>
      </c>
      <c r="C54" s="139"/>
    </row>
    <row r="55" spans="1:5" s="142" customFormat="1" ht="15.6" thickTop="1" thickBot="1" x14ac:dyDescent="0.35">
      <c r="A55" s="227" t="s">
        <v>2376</v>
      </c>
      <c r="B55" s="143">
        <v>0.8</v>
      </c>
      <c r="C55" s="179"/>
      <c r="D55" s="182"/>
    </row>
    <row r="56" spans="1:5" s="142" customFormat="1" ht="13.8" thickTop="1" x14ac:dyDescent="0.25">
      <c r="A56" s="99"/>
      <c r="B56" s="143"/>
      <c r="C56" s="179"/>
      <c r="D56" s="182"/>
    </row>
    <row r="57" spans="1:5" s="142" customFormat="1" x14ac:dyDescent="0.25">
      <c r="A57" s="101" t="s">
        <v>2385</v>
      </c>
      <c r="B57" s="143"/>
      <c r="C57" s="179"/>
    </row>
    <row r="58" spans="1:5" s="142" customFormat="1" x14ac:dyDescent="0.25">
      <c r="A58" s="143" t="s">
        <v>2364</v>
      </c>
      <c r="B58" s="143">
        <v>0</v>
      </c>
      <c r="C58" s="179" t="s">
        <v>2262</v>
      </c>
      <c r="D58" s="182" t="s">
        <v>2363</v>
      </c>
    </row>
    <row r="59" spans="1:5" s="142" customFormat="1" x14ac:dyDescent="0.25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5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5">
      <c r="A61" s="143" t="s">
        <v>2265</v>
      </c>
      <c r="B61">
        <v>0.7</v>
      </c>
      <c r="C61" s="179"/>
    </row>
    <row r="62" spans="1:5" x14ac:dyDescent="0.25">
      <c r="A62" s="99"/>
      <c r="C62" s="179"/>
    </row>
    <row r="63" spans="1:5" s="142" customFormat="1" x14ac:dyDescent="0.25">
      <c r="A63" s="101" t="s">
        <v>2203</v>
      </c>
      <c r="B63" s="143"/>
      <c r="C63" s="179"/>
    </row>
    <row r="64" spans="1:5" s="142" customFormat="1" x14ac:dyDescent="0.25">
      <c r="A64" s="143" t="s">
        <v>2364</v>
      </c>
      <c r="B64" s="143">
        <v>180</v>
      </c>
      <c r="C64" s="179" t="s">
        <v>2262</v>
      </c>
      <c r="D64" s="182" t="s">
        <v>2390</v>
      </c>
    </row>
    <row r="65" spans="1:5" s="142" customFormat="1" x14ac:dyDescent="0.25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5">
      <c r="A66" s="143" t="s">
        <v>2371</v>
      </c>
      <c r="B66" s="143">
        <f xml:space="preserve"> B7/2</f>
        <v>9.65</v>
      </c>
      <c r="C66" s="179" t="s">
        <v>17</v>
      </c>
      <c r="D66" s="182"/>
    </row>
    <row r="67" spans="1:5" x14ac:dyDescent="0.25">
      <c r="A67" s="143" t="s">
        <v>2265</v>
      </c>
      <c r="B67">
        <v>0.7</v>
      </c>
      <c r="C67" s="179"/>
    </row>
    <row r="68" spans="1:5" x14ac:dyDescent="0.25">
      <c r="C68" s="179"/>
    </row>
    <row r="69" spans="1:5" x14ac:dyDescent="0.25">
      <c r="A69" s="99" t="s">
        <v>2268</v>
      </c>
      <c r="C69" s="179"/>
    </row>
    <row r="70" spans="1:5" x14ac:dyDescent="0.25">
      <c r="A70" s="99" t="s">
        <v>2271</v>
      </c>
      <c r="B70" s="192">
        <v>300</v>
      </c>
      <c r="C70" s="179" t="s">
        <v>2272</v>
      </c>
      <c r="D70" s="143" t="s">
        <v>2401</v>
      </c>
    </row>
    <row r="71" spans="1:5" x14ac:dyDescent="0.25">
      <c r="A71" s="143" t="s">
        <v>2269</v>
      </c>
      <c r="B71" s="192">
        <f>3250</f>
        <v>3250</v>
      </c>
      <c r="C71" s="179" t="s">
        <v>2270</v>
      </c>
      <c r="D71" s="143" t="s">
        <v>2386</v>
      </c>
    </row>
    <row r="72" spans="1:5" x14ac:dyDescent="0.25">
      <c r="A72" s="143" t="s">
        <v>2387</v>
      </c>
      <c r="B72" s="143">
        <v>0.9</v>
      </c>
      <c r="C72" s="179"/>
      <c r="D72" s="143" t="s">
        <v>2402</v>
      </c>
    </row>
    <row r="73" spans="1:5" x14ac:dyDescent="0.25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5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5">
      <c r="C75" s="179"/>
    </row>
    <row r="76" spans="1:5" x14ac:dyDescent="0.25">
      <c r="A76" s="99" t="s">
        <v>2332</v>
      </c>
      <c r="C76" s="179"/>
    </row>
    <row r="77" spans="1:5" ht="13.8" x14ac:dyDescent="0.25">
      <c r="A77" s="143" t="s">
        <v>2333</v>
      </c>
      <c r="B77">
        <v>20</v>
      </c>
      <c r="C77" s="179" t="s">
        <v>2334</v>
      </c>
    </row>
    <row r="78" spans="1:5" x14ac:dyDescent="0.25">
      <c r="A78" s="143" t="s">
        <v>2388</v>
      </c>
      <c r="B78" s="192">
        <f>(B77+10)/B24</f>
        <v>6058.8354933377814</v>
      </c>
      <c r="C78" s="179" t="s">
        <v>2272</v>
      </c>
    </row>
    <row r="79" spans="1:5" x14ac:dyDescent="0.25">
      <c r="A79" s="143" t="s">
        <v>2389</v>
      </c>
      <c r="B79">
        <v>60</v>
      </c>
      <c r="C79" s="179" t="s">
        <v>2335</v>
      </c>
    </row>
    <row r="80" spans="1:5" x14ac:dyDescent="0.25">
      <c r="A80" s="143" t="s">
        <v>2336</v>
      </c>
      <c r="B80" s="192">
        <v>1.3</v>
      </c>
      <c r="C80" s="179"/>
    </row>
    <row r="81" spans="1:3" x14ac:dyDescent="0.25">
      <c r="A81" s="143" t="s">
        <v>2342</v>
      </c>
      <c r="B81" s="208">
        <f>B78/((B79-B77)/B77)^B80</f>
        <v>2460.6518242959137</v>
      </c>
      <c r="C81" s="179" t="s">
        <v>2272</v>
      </c>
    </row>
    <row r="82" spans="1:3" x14ac:dyDescent="0.25">
      <c r="A82" s="143" t="s">
        <v>2403</v>
      </c>
      <c r="B82">
        <v>250</v>
      </c>
      <c r="C82" s="179" t="s">
        <v>2404</v>
      </c>
    </row>
    <row r="83" spans="1:3" x14ac:dyDescent="0.25">
      <c r="B83">
        <f>B82/(1000*3600)</f>
        <v>6.9444444444444444E-5</v>
      </c>
      <c r="C83" s="179" t="s">
        <v>2409</v>
      </c>
    </row>
    <row r="84" spans="1:3" x14ac:dyDescent="0.25">
      <c r="B84">
        <f>B83*Referentie_data!B19*Referentie_data!B20</f>
        <v>0.28795555555555552</v>
      </c>
      <c r="C84" s="179" t="s">
        <v>2410</v>
      </c>
    </row>
    <row r="86" spans="1:3" ht="13.8" thickBot="1" x14ac:dyDescent="0.3">
      <c r="A86" s="99" t="s">
        <v>2429</v>
      </c>
    </row>
    <row r="87" spans="1:3" ht="15.6" thickTop="1" thickBot="1" x14ac:dyDescent="0.35">
      <c r="A87" s="227" t="s">
        <v>2431</v>
      </c>
      <c r="B87">
        <v>9.5</v>
      </c>
      <c r="C87" s="179" t="s">
        <v>17</v>
      </c>
    </row>
    <row r="88" spans="1:3" ht="15.6" thickTop="1" thickBot="1" x14ac:dyDescent="0.35">
      <c r="A88" s="227" t="s">
        <v>2430</v>
      </c>
      <c r="B88">
        <v>0</v>
      </c>
      <c r="C88" s="179" t="s">
        <v>17</v>
      </c>
    </row>
    <row r="89" spans="1:3" ht="15.6" thickTop="1" thickBot="1" x14ac:dyDescent="0.35">
      <c r="A89" s="227" t="s">
        <v>2432</v>
      </c>
      <c r="B89">
        <v>0</v>
      </c>
      <c r="C89" s="179" t="s">
        <v>17</v>
      </c>
    </row>
    <row r="90" spans="1:3" ht="15.6" thickTop="1" thickBot="1" x14ac:dyDescent="0.35">
      <c r="A90" s="227" t="s">
        <v>2433</v>
      </c>
      <c r="B90">
        <v>0</v>
      </c>
      <c r="C90" s="179" t="s">
        <v>17</v>
      </c>
    </row>
    <row r="91" spans="1:3" ht="15.6" thickTop="1" thickBot="1" x14ac:dyDescent="0.35">
      <c r="A91" s="227" t="s">
        <v>2434</v>
      </c>
      <c r="B91">
        <v>9.5</v>
      </c>
      <c r="C91" s="179" t="s">
        <v>17</v>
      </c>
    </row>
    <row r="92" spans="1:3" ht="15.6" thickTop="1" thickBot="1" x14ac:dyDescent="0.35">
      <c r="A92" s="227" t="s">
        <v>2435</v>
      </c>
      <c r="B92">
        <v>0</v>
      </c>
      <c r="C92" s="179" t="s">
        <v>17</v>
      </c>
    </row>
    <row r="93" spans="1:3" ht="15.6" thickTop="1" thickBot="1" x14ac:dyDescent="0.35">
      <c r="A93" s="227" t="s">
        <v>2435</v>
      </c>
      <c r="B93">
        <v>0</v>
      </c>
      <c r="C93" s="179" t="s">
        <v>17</v>
      </c>
    </row>
    <row r="94" spans="1:3" ht="15.6" thickTop="1" thickBot="1" x14ac:dyDescent="0.35">
      <c r="A94" s="227" t="s">
        <v>2436</v>
      </c>
      <c r="B94">
        <v>0</v>
      </c>
      <c r="C94" s="179" t="s">
        <v>17</v>
      </c>
    </row>
    <row r="95" spans="1:3" ht="13.8" thickTop="1" x14ac:dyDescent="0.25"/>
    <row r="96" spans="1:3" ht="13.8" thickBot="1" x14ac:dyDescent="0.3">
      <c r="A96" s="99" t="s">
        <v>2460</v>
      </c>
    </row>
    <row r="97" spans="1:3" ht="15.6" thickTop="1" thickBot="1" x14ac:dyDescent="0.35">
      <c r="A97" s="227" t="s">
        <v>2472</v>
      </c>
      <c r="B97">
        <v>10</v>
      </c>
      <c r="C97" s="179" t="s">
        <v>2461</v>
      </c>
    </row>
    <row r="98" spans="1:3" ht="13.8" thickTop="1" x14ac:dyDescent="0.25"/>
    <row r="99" spans="1:3" ht="13.8" thickBot="1" x14ac:dyDescent="0.3">
      <c r="A99" s="99" t="s">
        <v>2464</v>
      </c>
    </row>
    <row r="100" spans="1:3" ht="15.6" thickTop="1" thickBot="1" x14ac:dyDescent="0.35">
      <c r="A100" s="227" t="s">
        <v>2465</v>
      </c>
      <c r="B100">
        <v>4999</v>
      </c>
      <c r="C100" s="179" t="s">
        <v>2469</v>
      </c>
    </row>
    <row r="101" spans="1:3" ht="15.6" thickTop="1" thickBot="1" x14ac:dyDescent="0.35">
      <c r="A101" s="227" t="s">
        <v>2466</v>
      </c>
      <c r="B101">
        <v>99</v>
      </c>
      <c r="C101" s="179" t="s">
        <v>2470</v>
      </c>
    </row>
    <row r="102" spans="1:3" ht="15.6" thickTop="1" thickBot="1" x14ac:dyDescent="0.35">
      <c r="A102" s="227" t="s">
        <v>243</v>
      </c>
      <c r="B102">
        <v>0</v>
      </c>
      <c r="C102" s="179" t="s">
        <v>2471</v>
      </c>
    </row>
    <row r="103" spans="1:3" ht="13.8" thickTop="1" x14ac:dyDescent="0.25"/>
    <row r="104" spans="1:3" ht="14.4" x14ac:dyDescent="0.3">
      <c r="A104" s="229" t="s">
        <v>2482</v>
      </c>
    </row>
    <row r="105" spans="1:3" ht="14.4" x14ac:dyDescent="0.3">
      <c r="A105" s="230" t="s">
        <v>2473</v>
      </c>
    </row>
    <row r="106" spans="1:3" ht="14.4" x14ac:dyDescent="0.3">
      <c r="A106" s="228" t="s">
        <v>2474</v>
      </c>
    </row>
    <row r="107" spans="1:3" ht="14.4" x14ac:dyDescent="0.3">
      <c r="A107" s="228" t="s">
        <v>2475</v>
      </c>
    </row>
    <row r="108" spans="1:3" ht="14.4" x14ac:dyDescent="0.3">
      <c r="A108" s="228" t="s">
        <v>2476</v>
      </c>
    </row>
    <row r="109" spans="1:3" ht="14.4" x14ac:dyDescent="0.3">
      <c r="A109" s="228" t="s">
        <v>2477</v>
      </c>
    </row>
    <row r="110" spans="1:3" ht="14.4" x14ac:dyDescent="0.3">
      <c r="A110" s="230" t="s">
        <v>2481</v>
      </c>
    </row>
    <row r="111" spans="1:3" ht="14.4" x14ac:dyDescent="0.3">
      <c r="A111" s="228" t="s">
        <v>2474</v>
      </c>
    </row>
    <row r="112" spans="1:3" ht="14.4" x14ac:dyDescent="0.3">
      <c r="A112" s="228" t="s">
        <v>2475</v>
      </c>
    </row>
    <row r="113" spans="1:3" ht="14.4" x14ac:dyDescent="0.3">
      <c r="A113" s="228" t="s">
        <v>2476</v>
      </c>
    </row>
    <row r="114" spans="1:3" ht="14.4" x14ac:dyDescent="0.3">
      <c r="A114" s="228" t="s">
        <v>2477</v>
      </c>
    </row>
    <row r="115" spans="1:3" ht="14.4" x14ac:dyDescent="0.3">
      <c r="A115" s="228" t="s">
        <v>2478</v>
      </c>
      <c r="B115">
        <v>0.5</v>
      </c>
      <c r="C115" s="179" t="s">
        <v>2335</v>
      </c>
    </row>
    <row r="116" spans="1:3" ht="14.4" x14ac:dyDescent="0.3">
      <c r="A116" s="228" t="s">
        <v>2479</v>
      </c>
      <c r="B116">
        <v>0.7</v>
      </c>
    </row>
    <row r="117" spans="1:3" ht="14.4" x14ac:dyDescent="0.3">
      <c r="A117" s="228" t="s">
        <v>2480</v>
      </c>
      <c r="B117">
        <v>20</v>
      </c>
      <c r="C117" s="179" t="s">
        <v>2335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1280160</xdr:colOff>
                    <xdr:row>9</xdr:row>
                    <xdr:rowOff>45720</xdr:rowOff>
                  </from>
                  <to>
                    <xdr:col>7</xdr:col>
                    <xdr:colOff>152400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7620</xdr:rowOff>
                  </from>
                  <to>
                    <xdr:col>2</xdr:col>
                    <xdr:colOff>22860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7620</xdr:colOff>
                    <xdr:row>17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88"/>
  <sheetViews>
    <sheetView tabSelected="1" topLeftCell="A10" zoomScale="120" zoomScaleNormal="120" workbookViewId="0">
      <selection activeCell="A38" sqref="A38"/>
    </sheetView>
  </sheetViews>
  <sheetFormatPr defaultColWidth="8.88671875" defaultRowHeight="14.4" x14ac:dyDescent="0.3"/>
  <cols>
    <col min="1" max="1" width="23" style="137" customWidth="1"/>
    <col min="2" max="2" width="52.33203125" style="137" bestFit="1" customWidth="1"/>
    <col min="3" max="3" width="26.109375" style="137" customWidth="1"/>
    <col min="4" max="4" width="21.33203125" style="137" customWidth="1"/>
    <col min="5" max="5" width="29.44140625" style="137" customWidth="1"/>
    <col min="6" max="6" width="11.44140625" style="137" customWidth="1"/>
    <col min="7" max="10" width="8.88671875" style="137"/>
    <col min="11" max="11" width="8.6640625" style="137" customWidth="1"/>
    <col min="12" max="16384" width="8.88671875" style="137"/>
  </cols>
  <sheetData>
    <row r="1" spans="1:9" customFormat="1" ht="13.8" x14ac:dyDescent="0.3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9" customFormat="1" ht="13.8" x14ac:dyDescent="0.3">
      <c r="A2" s="211"/>
      <c r="B2" s="211"/>
      <c r="C2" s="211"/>
      <c r="D2" s="211"/>
      <c r="E2" s="211"/>
      <c r="F2" s="211"/>
      <c r="G2" s="211"/>
      <c r="H2" s="211"/>
    </row>
    <row r="3" spans="1:9" customFormat="1" ht="13.8" x14ac:dyDescent="0.3">
      <c r="A3" s="211" t="s">
        <v>2350</v>
      </c>
      <c r="B3" s="211" t="s">
        <v>2349</v>
      </c>
      <c r="C3" s="211"/>
      <c r="D3" s="211"/>
      <c r="E3" s="211"/>
      <c r="F3" s="211"/>
      <c r="G3" s="211"/>
      <c r="H3" s="211"/>
    </row>
    <row r="4" spans="1:9" customFormat="1" ht="13.8" x14ac:dyDescent="0.3">
      <c r="A4" s="211" t="s">
        <v>2348</v>
      </c>
      <c r="B4" s="212">
        <f ca="1">TODAY()</f>
        <v>44651</v>
      </c>
      <c r="C4" s="211"/>
      <c r="D4" s="211"/>
      <c r="E4" s="211"/>
      <c r="F4" s="211"/>
      <c r="G4" s="211"/>
      <c r="H4" s="211"/>
    </row>
    <row r="5" spans="1:9" customFormat="1" ht="13.8" x14ac:dyDescent="0.3">
      <c r="A5" s="211" t="s">
        <v>2347</v>
      </c>
      <c r="B5" s="211"/>
      <c r="C5" s="211"/>
      <c r="D5" s="211"/>
      <c r="E5" s="211"/>
      <c r="F5" s="211"/>
      <c r="G5" s="211"/>
      <c r="H5" s="211"/>
    </row>
    <row r="6" spans="1:9" customFormat="1" ht="13.8" x14ac:dyDescent="0.3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9" customFormat="1" ht="13.8" x14ac:dyDescent="0.3">
      <c r="A7" s="211" t="s">
        <v>2346</v>
      </c>
      <c r="B7" s="211" t="s">
        <v>132</v>
      </c>
      <c r="C7" s="211"/>
      <c r="D7" s="211"/>
      <c r="E7" s="211"/>
      <c r="F7" s="211"/>
      <c r="G7" s="211"/>
      <c r="H7" s="211"/>
    </row>
    <row r="8" spans="1:9" customFormat="1" ht="13.8" x14ac:dyDescent="0.3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9" customFormat="1" x14ac:dyDescent="0.3">
      <c r="A9" s="211" t="s">
        <v>2345</v>
      </c>
      <c r="B9" s="211">
        <f>'Prepare_Data '!B97</f>
        <v>10</v>
      </c>
      <c r="C9" s="137"/>
      <c r="D9" s="211"/>
      <c r="E9" s="211"/>
      <c r="F9" s="211"/>
      <c r="G9" s="211"/>
      <c r="H9" s="211"/>
      <c r="I9" s="211" t="s">
        <v>2462</v>
      </c>
    </row>
    <row r="10" spans="1:9" customFormat="1" x14ac:dyDescent="0.3">
      <c r="A10" s="211" t="s">
        <v>2368</v>
      </c>
      <c r="B10" s="211">
        <v>8760</v>
      </c>
      <c r="C10" s="137"/>
      <c r="D10" s="211"/>
      <c r="E10" s="211"/>
      <c r="F10" s="211"/>
      <c r="G10" s="211"/>
      <c r="H10" s="211"/>
      <c r="I10" s="211" t="s">
        <v>2369</v>
      </c>
    </row>
    <row r="11" spans="1:9" customFormat="1" x14ac:dyDescent="0.3">
      <c r="A11" s="211" t="s">
        <v>2370</v>
      </c>
      <c r="B11" s="211">
        <v>1</v>
      </c>
      <c r="C11" s="137"/>
      <c r="D11" s="211"/>
      <c r="E11" s="211"/>
      <c r="F11" s="211"/>
      <c r="G11" s="211"/>
      <c r="H11" s="211"/>
      <c r="I11" s="211" t="s">
        <v>2467</v>
      </c>
    </row>
    <row r="12" spans="1:9" customFormat="1" ht="13.8" x14ac:dyDescent="0.3">
      <c r="A12" s="211"/>
      <c r="B12" s="211"/>
      <c r="C12" s="211"/>
      <c r="D12" s="211"/>
      <c r="E12" s="211"/>
      <c r="F12" s="211"/>
      <c r="G12" s="211"/>
      <c r="H12" s="211"/>
    </row>
    <row r="13" spans="1:9" customFormat="1" ht="13.8" x14ac:dyDescent="0.3">
      <c r="A13" s="211" t="s">
        <v>2438</v>
      </c>
      <c r="B13" s="211"/>
      <c r="C13" s="211"/>
      <c r="D13" s="211"/>
      <c r="E13" s="211"/>
      <c r="F13" s="211"/>
      <c r="G13" s="211"/>
      <c r="H13" s="211"/>
    </row>
    <row r="14" spans="1:9" customFormat="1" x14ac:dyDescent="0.3">
      <c r="A14" s="211"/>
      <c r="B14" s="137" t="s">
        <v>2451</v>
      </c>
      <c r="C14" s="211">
        <f>'Prepare_Data '!B87</f>
        <v>9.5</v>
      </c>
      <c r="D14" s="211"/>
      <c r="E14" s="211"/>
      <c r="F14" s="211"/>
      <c r="G14" s="211"/>
      <c r="H14" s="211"/>
    </row>
    <row r="15" spans="1:9" customFormat="1" x14ac:dyDescent="0.3">
      <c r="A15" s="211"/>
      <c r="B15" s="137" t="s">
        <v>2452</v>
      </c>
      <c r="C15" s="211">
        <f>'Prepare_Data '!B88</f>
        <v>0</v>
      </c>
      <c r="D15" s="211"/>
      <c r="E15" s="211"/>
      <c r="F15" s="211"/>
      <c r="G15" s="211"/>
      <c r="H15" s="211"/>
    </row>
    <row r="16" spans="1:9" customFormat="1" x14ac:dyDescent="0.3">
      <c r="A16" s="211"/>
      <c r="B16" s="137" t="s">
        <v>2458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3">
      <c r="A17" s="211"/>
      <c r="B17" s="137" t="s">
        <v>2453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3">
      <c r="A18" s="211"/>
      <c r="B18" s="137" t="s">
        <v>2454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3">
      <c r="A19" s="211"/>
      <c r="B19" s="137" t="s">
        <v>2455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3">
      <c r="A20" s="211"/>
      <c r="B20" s="137" t="s">
        <v>2459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3.8" x14ac:dyDescent="0.3">
      <c r="A21" s="211"/>
      <c r="B21" s="211" t="s">
        <v>2456</v>
      </c>
      <c r="C21" s="211">
        <v>0</v>
      </c>
      <c r="D21" s="211"/>
      <c r="E21" s="211"/>
      <c r="F21" s="211"/>
      <c r="G21" s="211"/>
      <c r="H21" s="211"/>
    </row>
    <row r="22" spans="1:8" customFormat="1" ht="13.8" x14ac:dyDescent="0.3">
      <c r="A22" s="211"/>
      <c r="B22" s="211" t="s">
        <v>2457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3.8" x14ac:dyDescent="0.3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3.8" x14ac:dyDescent="0.3">
      <c r="A24" s="211" t="s">
        <v>2492</v>
      </c>
      <c r="B24" s="211"/>
      <c r="C24" s="211"/>
      <c r="D24" s="211"/>
      <c r="E24" s="211"/>
      <c r="F24" s="211"/>
      <c r="G24" s="211"/>
      <c r="H24" s="211"/>
    </row>
    <row r="25" spans="1:8" customFormat="1" x14ac:dyDescent="0.3">
      <c r="A25" s="211"/>
      <c r="B25" s="233" t="s">
        <v>92</v>
      </c>
      <c r="C25" s="137"/>
      <c r="D25" s="137"/>
      <c r="E25" s="211"/>
      <c r="F25" s="211"/>
      <c r="G25" s="211"/>
      <c r="H25" s="211"/>
    </row>
    <row r="26" spans="1:8" customFormat="1" ht="13.8" x14ac:dyDescent="0.3">
      <c r="A26" s="211"/>
      <c r="B26" s="211"/>
      <c r="C26" s="211" t="s">
        <v>2366</v>
      </c>
      <c r="D26" s="211" t="s">
        <v>2486</v>
      </c>
      <c r="E26" s="211"/>
      <c r="F26" s="211"/>
      <c r="G26" s="211"/>
      <c r="H26" s="211"/>
    </row>
    <row r="27" spans="1:8" customFormat="1" x14ac:dyDescent="0.3">
      <c r="A27" s="211"/>
      <c r="B27" s="211"/>
      <c r="C27" s="211" t="s">
        <v>2365</v>
      </c>
      <c r="D27" s="235">
        <v>1000000000000</v>
      </c>
      <c r="E27" s="215" t="s">
        <v>2483</v>
      </c>
      <c r="F27" s="211"/>
      <c r="G27" s="211"/>
      <c r="H27" s="211"/>
    </row>
    <row r="28" spans="1:8" customFormat="1" ht="13.8" x14ac:dyDescent="0.3">
      <c r="A28" s="213"/>
      <c r="B28" s="233" t="s">
        <v>92</v>
      </c>
      <c r="C28" s="211"/>
      <c r="D28" s="211"/>
      <c r="E28" s="211"/>
      <c r="F28" s="211"/>
      <c r="G28" s="211"/>
      <c r="H28" s="211"/>
    </row>
    <row r="29" spans="1:8" x14ac:dyDescent="0.3">
      <c r="A29" s="214"/>
      <c r="B29" s="215"/>
      <c r="C29" s="215" t="s">
        <v>2366</v>
      </c>
      <c r="D29" s="215" t="s">
        <v>2367</v>
      </c>
      <c r="E29" s="215"/>
      <c r="F29" s="215"/>
      <c r="G29" s="215"/>
      <c r="H29" s="215"/>
    </row>
    <row r="30" spans="1:8" x14ac:dyDescent="0.3">
      <c r="A30" s="216"/>
      <c r="B30" s="215"/>
      <c r="C30" s="215" t="s">
        <v>2365</v>
      </c>
      <c r="D30" s="219">
        <f>'Prepare_Data '!B31</f>
        <v>8585104.3200000003</v>
      </c>
      <c r="E30" s="215" t="s">
        <v>2372</v>
      </c>
      <c r="F30" s="215"/>
      <c r="G30" s="215"/>
      <c r="H30" s="215"/>
    </row>
    <row r="31" spans="1:8" x14ac:dyDescent="0.3">
      <c r="A31" s="216"/>
      <c r="B31" s="234" t="s">
        <v>92</v>
      </c>
      <c r="C31" s="215"/>
      <c r="D31" s="219"/>
      <c r="E31" s="215"/>
      <c r="F31" s="215"/>
      <c r="G31" s="215"/>
      <c r="H31" s="215"/>
    </row>
    <row r="32" spans="1:8" x14ac:dyDescent="0.3">
      <c r="A32" s="216"/>
      <c r="B32" s="215"/>
      <c r="C32" s="215" t="s">
        <v>2366</v>
      </c>
      <c r="D32" s="215" t="s">
        <v>2360</v>
      </c>
      <c r="E32" s="215"/>
      <c r="F32" s="215"/>
      <c r="G32" s="215"/>
      <c r="H32" s="215"/>
    </row>
    <row r="33" spans="1:10" x14ac:dyDescent="0.3">
      <c r="A33" s="216"/>
      <c r="B33" s="215"/>
      <c r="C33" s="215" t="s">
        <v>2365</v>
      </c>
      <c r="D33" s="219">
        <f>'Prepare_Data '!B50</f>
        <v>46818000</v>
      </c>
      <c r="E33" s="215" t="s">
        <v>2373</v>
      </c>
      <c r="F33" s="215"/>
      <c r="G33" s="215"/>
      <c r="H33" s="215"/>
    </row>
    <row r="34" spans="1:10" x14ac:dyDescent="0.3">
      <c r="A34" s="216"/>
      <c r="B34" s="234" t="s">
        <v>92</v>
      </c>
      <c r="C34" s="215"/>
      <c r="D34" s="219"/>
      <c r="E34" s="215"/>
      <c r="F34" s="215"/>
      <c r="G34" s="215"/>
      <c r="H34" s="215"/>
    </row>
    <row r="35" spans="1:10" x14ac:dyDescent="0.3">
      <c r="A35" s="216"/>
      <c r="B35" s="215"/>
      <c r="C35" s="215" t="s">
        <v>2366</v>
      </c>
      <c r="D35" s="215" t="s">
        <v>2437</v>
      </c>
      <c r="E35" s="215"/>
      <c r="F35" s="215"/>
      <c r="G35" s="215"/>
      <c r="H35" s="215"/>
    </row>
    <row r="36" spans="1:10" x14ac:dyDescent="0.3">
      <c r="A36" s="216"/>
      <c r="B36" s="215"/>
      <c r="C36" s="215" t="s">
        <v>2365</v>
      </c>
      <c r="D36" s="215">
        <v>209000</v>
      </c>
      <c r="E36" s="215" t="s">
        <v>2487</v>
      </c>
      <c r="F36" s="215"/>
      <c r="G36" s="215"/>
      <c r="H36" s="215"/>
    </row>
    <row r="37" spans="1:10" x14ac:dyDescent="0.3">
      <c r="A37" s="216"/>
      <c r="B37" s="215"/>
      <c r="C37" s="215"/>
      <c r="D37" s="219"/>
      <c r="E37" s="215"/>
      <c r="F37" s="215"/>
      <c r="G37" s="215"/>
      <c r="H37" s="215"/>
    </row>
    <row r="38" spans="1:10" x14ac:dyDescent="0.3">
      <c r="A38" s="217" t="s">
        <v>2493</v>
      </c>
      <c r="C38" s="215"/>
      <c r="D38" s="215"/>
      <c r="E38" s="215"/>
      <c r="F38" s="215"/>
      <c r="G38" s="215"/>
      <c r="H38" s="215"/>
    </row>
    <row r="39" spans="1:10" x14ac:dyDescent="0.3">
      <c r="A39" s="215"/>
      <c r="B39" s="218" t="s">
        <v>2484</v>
      </c>
      <c r="C39" s="215">
        <v>0</v>
      </c>
      <c r="D39" s="215" t="s">
        <v>2491</v>
      </c>
      <c r="E39" s="215">
        <v>1</v>
      </c>
      <c r="F39" s="215" t="s">
        <v>2491</v>
      </c>
      <c r="G39" s="215">
        <f>1/'Prepare_Data '!B24</f>
        <v>201.9611831112594</v>
      </c>
      <c r="H39" s="215" t="s">
        <v>2485</v>
      </c>
      <c r="I39" s="215" t="s">
        <v>2490</v>
      </c>
      <c r="J39" s="215"/>
    </row>
    <row r="40" spans="1:10" x14ac:dyDescent="0.3">
      <c r="A40" s="215"/>
      <c r="B40" s="218" t="s">
        <v>2484</v>
      </c>
      <c r="C40" s="137">
        <v>1</v>
      </c>
      <c r="D40" s="137" t="s">
        <v>2491</v>
      </c>
      <c r="E40" s="137">
        <v>2</v>
      </c>
      <c r="F40" s="137" t="s">
        <v>2491</v>
      </c>
      <c r="G40" s="215">
        <f>1/'Prepare_Data '!B51</f>
        <v>2024.0000000000002</v>
      </c>
      <c r="H40" s="215" t="s">
        <v>2485</v>
      </c>
      <c r="I40" s="215" t="s">
        <v>2488</v>
      </c>
      <c r="J40" s="215"/>
    </row>
    <row r="41" spans="1:10" x14ac:dyDescent="0.3">
      <c r="A41" s="215"/>
      <c r="B41" s="218" t="s">
        <v>2484</v>
      </c>
      <c r="C41" s="215">
        <v>1</v>
      </c>
      <c r="D41" s="215" t="s">
        <v>2491</v>
      </c>
      <c r="E41" s="137">
        <v>3</v>
      </c>
      <c r="F41" s="137" t="s">
        <v>2491</v>
      </c>
      <c r="G41" s="215">
        <v>300</v>
      </c>
      <c r="H41" s="215" t="s">
        <v>2485</v>
      </c>
      <c r="I41" s="215" t="s">
        <v>2489</v>
      </c>
      <c r="J41" s="215"/>
    </row>
    <row r="42" spans="1:10" x14ac:dyDescent="0.3">
      <c r="A42" s="215"/>
      <c r="B42" s="215"/>
      <c r="F42" s="215"/>
      <c r="G42" s="215"/>
      <c r="H42" s="215"/>
    </row>
    <row r="43" spans="1:10" x14ac:dyDescent="0.3">
      <c r="A43" s="215"/>
      <c r="B43" s="217"/>
      <c r="C43" s="215"/>
      <c r="D43" s="215"/>
      <c r="E43" s="215"/>
      <c r="F43" s="215"/>
      <c r="G43" s="215"/>
      <c r="H43" s="215"/>
    </row>
    <row r="44" spans="1:10" x14ac:dyDescent="0.3">
      <c r="A44" s="215" t="s">
        <v>2439</v>
      </c>
      <c r="B44" s="217"/>
      <c r="C44" s="215"/>
      <c r="D44" s="220"/>
      <c r="E44" s="215"/>
      <c r="F44" s="215"/>
      <c r="G44" s="215"/>
      <c r="H44" s="215"/>
    </row>
    <row r="45" spans="1:10" x14ac:dyDescent="0.3">
      <c r="A45" s="215"/>
      <c r="B45" s="217" t="s">
        <v>2341</v>
      </c>
      <c r="C45" s="218">
        <v>0.55000000000000004</v>
      </c>
      <c r="D45" s="220"/>
      <c r="E45" s="215"/>
      <c r="F45" s="215"/>
      <c r="G45" s="215"/>
      <c r="H45" s="215"/>
    </row>
    <row r="46" spans="1:10" x14ac:dyDescent="0.3">
      <c r="A46" s="215"/>
      <c r="B46" s="217" t="s">
        <v>2463</v>
      </c>
      <c r="C46" s="218">
        <f>'Prepare_Data '!B55</f>
        <v>0.8</v>
      </c>
      <c r="D46" s="215"/>
      <c r="E46" s="215"/>
      <c r="F46" s="215"/>
      <c r="G46" s="215"/>
      <c r="H46" s="215"/>
    </row>
    <row r="47" spans="1:10" x14ac:dyDescent="0.3">
      <c r="A47" s="215"/>
      <c r="B47" s="217"/>
      <c r="C47" s="215"/>
      <c r="D47" s="215"/>
      <c r="E47" s="215"/>
      <c r="F47" s="215"/>
      <c r="G47" s="215"/>
      <c r="H47" s="215"/>
    </row>
    <row r="48" spans="1:10" x14ac:dyDescent="0.3">
      <c r="A48" s="215" t="s">
        <v>2440</v>
      </c>
      <c r="B48" s="217"/>
      <c r="C48" s="215"/>
      <c r="D48" s="215"/>
      <c r="E48" s="215"/>
      <c r="F48" s="215"/>
      <c r="G48" s="215"/>
      <c r="H48" s="215"/>
    </row>
    <row r="49" spans="1:8" x14ac:dyDescent="0.3">
      <c r="A49" s="215"/>
      <c r="B49" s="225" t="s">
        <v>2443</v>
      </c>
      <c r="C49" s="215">
        <f>Referentie_data!B2</f>
        <v>1.2</v>
      </c>
      <c r="D49" s="215"/>
      <c r="E49" s="215"/>
      <c r="F49" s="215"/>
      <c r="G49" s="215"/>
      <c r="H49" s="215"/>
    </row>
    <row r="50" spans="1:8" x14ac:dyDescent="0.3">
      <c r="A50" s="215"/>
      <c r="B50" s="215"/>
      <c r="C50" s="217"/>
      <c r="D50" s="215"/>
      <c r="E50" s="215"/>
      <c r="F50" s="215"/>
      <c r="G50" s="215"/>
      <c r="H50" s="215"/>
    </row>
    <row r="51" spans="1:8" x14ac:dyDescent="0.3">
      <c r="A51" s="215" t="s">
        <v>2441</v>
      </c>
      <c r="B51" s="215"/>
      <c r="C51" s="215"/>
      <c r="D51" s="215"/>
      <c r="E51" s="215"/>
      <c r="F51" s="215"/>
      <c r="G51" s="215"/>
      <c r="H51" s="215"/>
    </row>
    <row r="52" spans="1:8" x14ac:dyDescent="0.3">
      <c r="A52" s="215"/>
      <c r="B52" s="215" t="s">
        <v>2444</v>
      </c>
      <c r="C52" s="217">
        <v>150</v>
      </c>
      <c r="D52" s="215"/>
      <c r="E52" s="215"/>
      <c r="F52" s="215"/>
      <c r="G52" s="215"/>
      <c r="H52" s="215"/>
    </row>
    <row r="53" spans="1:8" x14ac:dyDescent="0.3">
      <c r="A53" s="215"/>
      <c r="B53" s="217" t="s">
        <v>2445</v>
      </c>
      <c r="C53" s="218">
        <v>400</v>
      </c>
      <c r="D53" s="220"/>
      <c r="E53" s="215"/>
      <c r="F53" s="215"/>
      <c r="G53" s="215"/>
      <c r="H53" s="215"/>
    </row>
    <row r="54" spans="1:8" x14ac:dyDescent="0.3">
      <c r="A54" s="215"/>
      <c r="B54" s="217" t="s">
        <v>2446</v>
      </c>
      <c r="C54" s="218">
        <v>8</v>
      </c>
      <c r="D54" s="215"/>
      <c r="E54" s="215"/>
      <c r="F54" s="215"/>
      <c r="G54" s="215"/>
      <c r="H54" s="215"/>
    </row>
    <row r="55" spans="1:8" x14ac:dyDescent="0.3">
      <c r="A55" s="215"/>
      <c r="B55" s="215" t="s">
        <v>2447</v>
      </c>
      <c r="C55" s="215">
        <v>23</v>
      </c>
      <c r="D55" s="215"/>
      <c r="E55" s="215"/>
      <c r="F55" s="215"/>
      <c r="G55" s="215"/>
      <c r="H55" s="215"/>
    </row>
    <row r="56" spans="1:8" x14ac:dyDescent="0.3">
      <c r="A56" s="215"/>
      <c r="B56" s="215"/>
      <c r="C56" s="215"/>
      <c r="D56" s="215"/>
      <c r="E56" s="215"/>
      <c r="F56" s="215"/>
      <c r="G56" s="215"/>
      <c r="H56" s="215"/>
    </row>
    <row r="57" spans="1:8" x14ac:dyDescent="0.3">
      <c r="A57" s="215" t="s">
        <v>2442</v>
      </c>
      <c r="B57" s="215"/>
      <c r="C57" s="215"/>
      <c r="D57" s="215"/>
      <c r="E57" s="215"/>
      <c r="F57" s="215"/>
      <c r="G57" s="215"/>
      <c r="H57" s="215"/>
    </row>
    <row r="58" spans="1:8" x14ac:dyDescent="0.3">
      <c r="A58" s="215"/>
      <c r="B58" s="215" t="s">
        <v>2448</v>
      </c>
      <c r="C58" s="215">
        <f>'Prepare_Data '!B100</f>
        <v>4999</v>
      </c>
      <c r="D58" s="215"/>
      <c r="E58" s="215"/>
      <c r="F58" s="215"/>
      <c r="G58" s="215"/>
      <c r="H58" s="215"/>
    </row>
    <row r="59" spans="1:8" x14ac:dyDescent="0.3">
      <c r="A59" s="215"/>
      <c r="B59" s="215" t="s">
        <v>2449</v>
      </c>
      <c r="C59" s="215">
        <f>'Prepare_Data '!B101</f>
        <v>99</v>
      </c>
      <c r="D59" s="215"/>
      <c r="E59" s="215"/>
      <c r="F59" s="215"/>
      <c r="G59" s="215"/>
      <c r="H59" s="215"/>
    </row>
    <row r="60" spans="1:8" x14ac:dyDescent="0.3">
      <c r="A60" s="215"/>
      <c r="B60" s="215" t="s">
        <v>2450</v>
      </c>
      <c r="C60" s="215">
        <f>'Prepare_Data '!B102</f>
        <v>0</v>
      </c>
      <c r="D60" s="215"/>
      <c r="E60" s="215"/>
      <c r="F60" s="215"/>
      <c r="G60" s="215"/>
      <c r="H60" s="215"/>
    </row>
    <row r="61" spans="1:8" x14ac:dyDescent="0.3">
      <c r="A61" s="215"/>
      <c r="B61" s="215"/>
      <c r="C61" s="218"/>
      <c r="D61" s="215"/>
      <c r="E61" s="215"/>
      <c r="F61" s="215"/>
      <c r="G61" s="215"/>
      <c r="H61" s="215"/>
    </row>
    <row r="62" spans="1:8" x14ac:dyDescent="0.3">
      <c r="A62" s="215"/>
      <c r="B62" s="215"/>
      <c r="C62" s="215"/>
      <c r="D62" s="215"/>
      <c r="E62" s="215"/>
      <c r="F62" s="215"/>
      <c r="G62" s="215"/>
      <c r="H62" s="215"/>
    </row>
    <row r="63" spans="1:8" x14ac:dyDescent="0.3">
      <c r="A63" s="215"/>
      <c r="B63" s="215"/>
      <c r="C63" s="215"/>
      <c r="D63" s="215"/>
      <c r="E63" s="221"/>
      <c r="F63" s="215"/>
      <c r="G63" s="221"/>
      <c r="H63" s="215"/>
    </row>
    <row r="64" spans="1:8" x14ac:dyDescent="0.3">
      <c r="A64" s="215"/>
      <c r="B64" s="215"/>
      <c r="C64" s="215"/>
      <c r="D64" s="215"/>
      <c r="E64" s="215"/>
      <c r="F64" s="215"/>
      <c r="G64" s="215"/>
      <c r="H64" s="215"/>
    </row>
    <row r="65" spans="1:8" x14ac:dyDescent="0.3">
      <c r="A65" s="215"/>
      <c r="B65" s="215"/>
      <c r="C65" s="215"/>
      <c r="D65" s="215"/>
      <c r="E65" s="215"/>
      <c r="F65" s="215"/>
      <c r="G65" s="215"/>
      <c r="H65" s="215"/>
    </row>
    <row r="66" spans="1:8" x14ac:dyDescent="0.3">
      <c r="A66" s="215"/>
      <c r="B66" s="215"/>
      <c r="C66" s="215"/>
      <c r="D66" s="215"/>
      <c r="E66" s="215"/>
      <c r="F66" s="215"/>
      <c r="G66" s="215"/>
      <c r="H66" s="215"/>
    </row>
    <row r="67" spans="1:8" x14ac:dyDescent="0.3">
      <c r="A67" s="215"/>
      <c r="B67" s="215"/>
      <c r="C67" s="215"/>
      <c r="D67" s="215"/>
      <c r="E67" s="215"/>
      <c r="F67" s="215"/>
      <c r="G67" s="215"/>
      <c r="H67" s="215"/>
    </row>
    <row r="68" spans="1:8" x14ac:dyDescent="0.3">
      <c r="A68" s="215"/>
      <c r="B68" s="215"/>
      <c r="C68" s="215"/>
      <c r="D68" s="215"/>
      <c r="E68" s="215"/>
      <c r="F68" s="215"/>
      <c r="G68" s="215"/>
      <c r="H68" s="215"/>
    </row>
    <row r="69" spans="1:8" x14ac:dyDescent="0.3">
      <c r="A69" s="215"/>
      <c r="B69" s="215"/>
      <c r="C69" s="215"/>
      <c r="D69" s="215"/>
      <c r="E69" s="215"/>
      <c r="F69" s="215"/>
      <c r="G69" s="215"/>
      <c r="H69" s="215"/>
    </row>
    <row r="70" spans="1:8" x14ac:dyDescent="0.3">
      <c r="A70" s="215"/>
      <c r="B70" s="215"/>
      <c r="C70" s="215"/>
      <c r="D70" s="215"/>
      <c r="E70" s="215"/>
      <c r="F70" s="215"/>
      <c r="G70" s="215"/>
      <c r="H70" s="215"/>
    </row>
    <row r="71" spans="1:8" x14ac:dyDescent="0.3">
      <c r="A71" s="215"/>
      <c r="B71" s="215"/>
      <c r="C71" s="218"/>
      <c r="D71" s="220"/>
      <c r="E71" s="215"/>
      <c r="F71" s="215"/>
      <c r="G71" s="215"/>
      <c r="H71" s="215"/>
    </row>
    <row r="72" spans="1:8" x14ac:dyDescent="0.3">
      <c r="A72" s="215"/>
      <c r="B72" s="215"/>
      <c r="C72" s="218"/>
      <c r="D72" s="215"/>
      <c r="E72" s="215"/>
      <c r="F72" s="215"/>
      <c r="G72" s="215"/>
      <c r="H72" s="215"/>
    </row>
    <row r="73" spans="1:8" x14ac:dyDescent="0.3">
      <c r="A73" s="215"/>
      <c r="B73" s="215"/>
      <c r="C73" s="215"/>
      <c r="D73" s="215"/>
      <c r="E73" s="215"/>
      <c r="F73" s="215"/>
      <c r="G73" s="215"/>
      <c r="H73" s="215"/>
    </row>
    <row r="74" spans="1:8" x14ac:dyDescent="0.3">
      <c r="A74" s="215"/>
      <c r="B74" s="215"/>
      <c r="C74" s="215"/>
      <c r="D74" s="215"/>
      <c r="E74" s="215"/>
      <c r="F74" s="215"/>
      <c r="G74" s="215"/>
      <c r="H74" s="215"/>
    </row>
    <row r="75" spans="1:8" x14ac:dyDescent="0.3">
      <c r="A75" s="215"/>
      <c r="B75" s="215"/>
      <c r="C75" s="215"/>
      <c r="D75" s="215"/>
      <c r="E75" s="215"/>
      <c r="F75" s="215"/>
      <c r="G75" s="215"/>
      <c r="H75" s="215"/>
    </row>
    <row r="76" spans="1:8" x14ac:dyDescent="0.3">
      <c r="A76" s="215"/>
      <c r="B76" s="215"/>
      <c r="C76" s="215"/>
      <c r="D76" s="215"/>
      <c r="E76" s="215"/>
      <c r="F76" s="215"/>
      <c r="G76" s="215"/>
      <c r="H76" s="215"/>
    </row>
    <row r="77" spans="1:8" x14ac:dyDescent="0.3">
      <c r="A77" s="215"/>
      <c r="B77" s="215"/>
      <c r="C77" s="215"/>
      <c r="D77" s="215"/>
      <c r="E77" s="215"/>
      <c r="F77" s="215"/>
      <c r="G77" s="215"/>
      <c r="H77" s="215"/>
    </row>
    <row r="78" spans="1:8" x14ac:dyDescent="0.3">
      <c r="A78" s="215"/>
      <c r="B78" s="215"/>
      <c r="C78" s="215"/>
      <c r="D78" s="215"/>
      <c r="E78" s="215"/>
      <c r="F78" s="215"/>
      <c r="G78" s="215"/>
      <c r="H78" s="215"/>
    </row>
    <row r="79" spans="1:8" x14ac:dyDescent="0.3">
      <c r="A79" s="215"/>
      <c r="B79" s="215"/>
      <c r="C79" s="215"/>
      <c r="D79" s="215"/>
      <c r="E79" s="215"/>
      <c r="F79" s="215"/>
      <c r="G79" s="215"/>
      <c r="H79" s="215"/>
    </row>
    <row r="80" spans="1:8" x14ac:dyDescent="0.3">
      <c r="A80" s="215"/>
      <c r="B80" s="215"/>
      <c r="C80" s="215"/>
      <c r="D80" s="215"/>
      <c r="E80" s="215"/>
      <c r="F80" s="215"/>
      <c r="G80" s="215"/>
      <c r="H80" s="215"/>
    </row>
    <row r="81" spans="1:8" x14ac:dyDescent="0.3">
      <c r="A81" s="222"/>
      <c r="B81" s="215"/>
      <c r="C81" s="215"/>
      <c r="D81" s="215"/>
      <c r="E81" s="215"/>
      <c r="F81" s="215"/>
      <c r="G81" s="215"/>
      <c r="H81" s="215"/>
    </row>
    <row r="82" spans="1:8" x14ac:dyDescent="0.3">
      <c r="A82" s="222"/>
      <c r="B82" s="215"/>
      <c r="C82" s="215"/>
      <c r="D82" s="215"/>
      <c r="E82" s="215"/>
      <c r="F82" s="215"/>
      <c r="G82" s="215"/>
      <c r="H82" s="215"/>
    </row>
    <row r="83" spans="1:8" x14ac:dyDescent="0.3">
      <c r="A83" s="215"/>
      <c r="B83" s="215"/>
      <c r="C83" s="215"/>
      <c r="D83" s="215"/>
      <c r="E83" s="215"/>
      <c r="F83" s="215"/>
      <c r="G83" s="215"/>
      <c r="H83" s="215"/>
    </row>
    <row r="84" spans="1:8" x14ac:dyDescent="0.3">
      <c r="A84" s="215"/>
      <c r="B84" s="215"/>
      <c r="C84" s="215"/>
      <c r="D84" s="215"/>
      <c r="E84" s="215"/>
      <c r="F84" s="215"/>
      <c r="G84" s="215"/>
      <c r="H84" s="215"/>
    </row>
    <row r="85" spans="1:8" x14ac:dyDescent="0.3">
      <c r="A85" s="215"/>
      <c r="B85" s="215"/>
      <c r="C85" s="215"/>
      <c r="D85" s="215"/>
      <c r="E85" s="215"/>
      <c r="F85" s="215"/>
      <c r="G85" s="215"/>
      <c r="H85" s="215"/>
    </row>
    <row r="86" spans="1:8" x14ac:dyDescent="0.3">
      <c r="A86" s="215"/>
      <c r="B86" s="215"/>
      <c r="C86" s="215"/>
      <c r="D86" s="215"/>
      <c r="E86" s="215"/>
      <c r="F86" s="215"/>
      <c r="G86" s="215"/>
      <c r="H86" s="215"/>
    </row>
    <row r="87" spans="1:8" x14ac:dyDescent="0.3">
      <c r="A87" s="222"/>
      <c r="B87" s="215"/>
      <c r="C87" s="215"/>
      <c r="D87" s="215"/>
      <c r="E87" s="215"/>
      <c r="F87" s="215"/>
      <c r="G87" s="215"/>
      <c r="H87" s="215"/>
    </row>
    <row r="88" spans="1:8" x14ac:dyDescent="0.3">
      <c r="A88" s="222"/>
      <c r="B88" s="215"/>
      <c r="C88" s="215"/>
      <c r="D88" s="215"/>
      <c r="E88" s="215"/>
      <c r="F88" s="215"/>
      <c r="G88" s="215"/>
      <c r="H88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3.2" x14ac:dyDescent="0.25"/>
  <cols>
    <col min="1" max="1" width="13.5546875" bestFit="1" customWidth="1"/>
    <col min="2" max="2" width="51.5546875" bestFit="1" customWidth="1"/>
    <col min="3" max="3" width="12.6640625" bestFit="1" customWidth="1"/>
    <col min="4" max="4" width="12" bestFit="1" customWidth="1"/>
    <col min="5" max="5" width="10" bestFit="1" customWidth="1"/>
    <col min="6" max="6" width="9.88671875" bestFit="1" customWidth="1"/>
    <col min="7" max="7" width="25.33203125" bestFit="1" customWidth="1"/>
    <col min="8" max="8" width="12" bestFit="1" customWidth="1"/>
    <col min="9" max="9" width="9.88671875" bestFit="1" customWidth="1"/>
    <col min="10" max="10" width="12" bestFit="1" customWidth="1"/>
    <col min="11" max="11" width="13.33203125" bestFit="1" customWidth="1"/>
  </cols>
  <sheetData>
    <row r="1" spans="1:11" ht="14.4" x14ac:dyDescent="0.3">
      <c r="A1" s="224" t="s">
        <v>2411</v>
      </c>
      <c r="B1" s="224" t="s">
        <v>2412</v>
      </c>
      <c r="C1" s="224"/>
      <c r="D1" s="224"/>
      <c r="E1" s="224"/>
      <c r="F1" s="224"/>
      <c r="G1" s="224"/>
      <c r="H1" s="224"/>
      <c r="I1" s="224"/>
      <c r="J1" s="224"/>
      <c r="K1" s="224"/>
    </row>
    <row r="2" spans="1:11" ht="14.4" x14ac:dyDescent="0.3">
      <c r="A2" s="224" t="s">
        <v>2413</v>
      </c>
      <c r="B2" s="224">
        <v>0</v>
      </c>
      <c r="C2" s="224"/>
      <c r="D2" s="224"/>
      <c r="E2" s="224"/>
      <c r="F2" s="224"/>
      <c r="G2" s="224"/>
      <c r="H2" s="224"/>
      <c r="I2" s="224"/>
      <c r="J2" s="224"/>
      <c r="K2" s="224"/>
    </row>
    <row r="3" spans="1:11" ht="14.4" x14ac:dyDescent="0.3">
      <c r="A3" s="224" t="s">
        <v>2414</v>
      </c>
      <c r="B3" s="224"/>
      <c r="C3" s="224" t="s">
        <v>2415</v>
      </c>
      <c r="D3" s="224"/>
      <c r="E3" s="224"/>
      <c r="F3" s="224"/>
      <c r="G3" s="224" t="s">
        <v>2415</v>
      </c>
      <c r="H3" s="224"/>
      <c r="I3" s="224"/>
      <c r="J3" s="224"/>
      <c r="K3" s="224"/>
    </row>
    <row r="4" spans="1:11" ht="14.4" x14ac:dyDescent="0.3">
      <c r="A4" s="224" t="s">
        <v>2416</v>
      </c>
      <c r="B4" s="224"/>
      <c r="C4" s="224">
        <v>0</v>
      </c>
      <c r="D4" s="224"/>
      <c r="E4" s="224"/>
      <c r="F4" s="224"/>
      <c r="G4" s="224">
        <v>1</v>
      </c>
      <c r="H4" s="224"/>
      <c r="I4" s="224"/>
      <c r="J4" s="224"/>
      <c r="K4" s="224"/>
    </row>
    <row r="5" spans="1:11" ht="14.4" x14ac:dyDescent="0.3">
      <c r="A5" s="224" t="s">
        <v>2414</v>
      </c>
      <c r="B5" s="224"/>
      <c r="C5" s="224" t="s">
        <v>2367</v>
      </c>
      <c r="D5" s="224"/>
      <c r="E5" s="224"/>
      <c r="F5" s="224"/>
      <c r="G5" s="224" t="s">
        <v>2417</v>
      </c>
      <c r="H5" s="224"/>
      <c r="I5" s="224"/>
      <c r="J5" s="224"/>
      <c r="K5" s="224"/>
    </row>
    <row r="6" spans="1:11" ht="14.4" x14ac:dyDescent="0.3">
      <c r="A6" s="224" t="s">
        <v>2418</v>
      </c>
      <c r="B6" s="224" t="s">
        <v>2419</v>
      </c>
      <c r="C6" s="224" t="s">
        <v>2420</v>
      </c>
      <c r="D6" s="224" t="s">
        <v>2421</v>
      </c>
      <c r="E6" s="224" t="s">
        <v>2422</v>
      </c>
      <c r="F6" s="224" t="s">
        <v>2423</v>
      </c>
      <c r="G6" s="224" t="s">
        <v>2424</v>
      </c>
      <c r="H6" s="224" t="s">
        <v>2425</v>
      </c>
      <c r="I6" s="224" t="s">
        <v>2426</v>
      </c>
      <c r="J6" s="224" t="s">
        <v>2427</v>
      </c>
      <c r="K6" s="224" t="s">
        <v>2428</v>
      </c>
    </row>
    <row r="7" spans="1:11" ht="14.4" x14ac:dyDescent="0.3">
      <c r="A7" s="224">
        <v>0</v>
      </c>
      <c r="B7" s="224">
        <v>1.5</v>
      </c>
      <c r="C7" s="224">
        <v>20</v>
      </c>
      <c r="D7" s="224">
        <v>0</v>
      </c>
      <c r="E7" s="224">
        <v>634</v>
      </c>
      <c r="F7" s="224">
        <v>0</v>
      </c>
      <c r="G7" s="224">
        <v>20</v>
      </c>
      <c r="H7" s="224">
        <v>0</v>
      </c>
      <c r="I7" s="224">
        <v>0</v>
      </c>
      <c r="J7" s="224">
        <v>40</v>
      </c>
      <c r="K7" s="224">
        <v>60</v>
      </c>
    </row>
    <row r="8" spans="1:11" ht="14.4" x14ac:dyDescent="0.3">
      <c r="A8" s="224">
        <v>3600</v>
      </c>
      <c r="B8" s="224">
        <v>1.7</v>
      </c>
      <c r="C8" s="224">
        <v>19.770967338550349</v>
      </c>
      <c r="D8" s="224">
        <v>0</v>
      </c>
      <c r="E8" s="224">
        <v>634</v>
      </c>
      <c r="F8" s="224">
        <v>0</v>
      </c>
      <c r="G8" s="224">
        <v>19.770967338550349</v>
      </c>
      <c r="H8" s="224">
        <v>0</v>
      </c>
      <c r="I8" s="224">
        <v>0</v>
      </c>
      <c r="J8" s="224">
        <v>19.986712850909171</v>
      </c>
      <c r="K8" s="224">
        <v>76.427662420699818</v>
      </c>
    </row>
    <row r="9" spans="1:11" ht="14.4" x14ac:dyDescent="0.3">
      <c r="A9" s="224">
        <v>7200</v>
      </c>
      <c r="B9" s="224">
        <v>1.5</v>
      </c>
      <c r="C9" s="224">
        <v>19.65605714682631</v>
      </c>
      <c r="D9" s="224">
        <v>0</v>
      </c>
      <c r="E9" s="224">
        <v>634</v>
      </c>
      <c r="F9" s="224">
        <v>0</v>
      </c>
      <c r="G9" s="224">
        <v>19.65605714682631</v>
      </c>
      <c r="H9" s="224">
        <v>0</v>
      </c>
      <c r="I9" s="224">
        <v>0</v>
      </c>
      <c r="J9" s="224">
        <v>19.67662450965441</v>
      </c>
      <c r="K9" s="224">
        <v>79.361745853589824</v>
      </c>
    </row>
    <row r="10" spans="1:11" ht="14.4" x14ac:dyDescent="0.3">
      <c r="A10" s="224">
        <v>10800</v>
      </c>
      <c r="B10" s="224">
        <v>1.2</v>
      </c>
      <c r="C10" s="224">
        <v>19.621667554378629</v>
      </c>
      <c r="D10" s="224">
        <v>0</v>
      </c>
      <c r="E10" s="224">
        <v>634</v>
      </c>
      <c r="F10" s="224">
        <v>0</v>
      </c>
      <c r="G10" s="224">
        <v>19.621667554378629</v>
      </c>
      <c r="H10" s="224">
        <v>0</v>
      </c>
      <c r="I10" s="224">
        <v>0</v>
      </c>
      <c r="J10" s="224">
        <v>19.620606971006222</v>
      </c>
      <c r="K10" s="224">
        <v>79.880005481944451</v>
      </c>
    </row>
    <row r="11" spans="1:11" ht="14.4" x14ac:dyDescent="0.3">
      <c r="A11" s="224">
        <v>14400</v>
      </c>
      <c r="B11" s="224">
        <v>1.1000000000000001</v>
      </c>
      <c r="C11" s="224">
        <v>19.582348325065649</v>
      </c>
      <c r="D11" s="224">
        <v>0</v>
      </c>
      <c r="E11" s="224">
        <v>634</v>
      </c>
      <c r="F11" s="224">
        <v>0</v>
      </c>
      <c r="G11" s="224">
        <v>19.582348325065649</v>
      </c>
      <c r="H11" s="224">
        <v>0</v>
      </c>
      <c r="I11" s="224">
        <v>0</v>
      </c>
      <c r="J11" s="224">
        <v>19.575133052359011</v>
      </c>
      <c r="K11" s="224">
        <v>79.978572754250223</v>
      </c>
    </row>
    <row r="12" spans="1:11" ht="14.4" x14ac:dyDescent="0.3">
      <c r="A12" s="224">
        <v>18000</v>
      </c>
      <c r="B12" s="224">
        <v>1.1000000000000001</v>
      </c>
      <c r="C12" s="224">
        <v>19.549297449093739</v>
      </c>
      <c r="D12" s="224">
        <v>0</v>
      </c>
      <c r="E12" s="224">
        <v>634</v>
      </c>
      <c r="F12" s="224">
        <v>0</v>
      </c>
      <c r="G12" s="224">
        <v>19.549297449093739</v>
      </c>
      <c r="H12" s="224">
        <v>0</v>
      </c>
      <c r="I12" s="224">
        <v>0</v>
      </c>
      <c r="J12" s="224">
        <v>19.53227108250978</v>
      </c>
      <c r="K12" s="224">
        <v>79.996163244580387</v>
      </c>
    </row>
    <row r="13" spans="1:11" ht="14.4" x14ac:dyDescent="0.3">
      <c r="A13" s="224">
        <v>21600</v>
      </c>
      <c r="B13" s="224">
        <v>1.3</v>
      </c>
      <c r="C13" s="224">
        <v>19.508473384286969</v>
      </c>
      <c r="D13" s="224">
        <v>0</v>
      </c>
      <c r="E13" s="224">
        <v>634</v>
      </c>
      <c r="F13" s="224">
        <v>0</v>
      </c>
      <c r="G13" s="224">
        <v>19.508473384286969</v>
      </c>
      <c r="H13" s="224">
        <v>0</v>
      </c>
      <c r="I13" s="224">
        <v>0</v>
      </c>
      <c r="J13" s="224">
        <v>19.540358010029099</v>
      </c>
      <c r="K13" s="224">
        <v>79.9993132618131</v>
      </c>
    </row>
    <row r="14" spans="1:11" ht="14.4" x14ac:dyDescent="0.3">
      <c r="A14" s="224">
        <v>25200</v>
      </c>
      <c r="B14" s="224">
        <v>1.5</v>
      </c>
      <c r="C14" s="224">
        <v>19.48446747836531</v>
      </c>
      <c r="D14" s="224">
        <v>0</v>
      </c>
      <c r="E14" s="224">
        <v>634</v>
      </c>
      <c r="F14" s="224">
        <v>0</v>
      </c>
      <c r="G14" s="224">
        <v>19.48446747836531</v>
      </c>
      <c r="H14" s="224">
        <v>0</v>
      </c>
      <c r="I14" s="224">
        <v>0</v>
      </c>
      <c r="J14" s="224">
        <v>20.01204233808199</v>
      </c>
      <c r="K14" s="224">
        <v>79.830308318978737</v>
      </c>
    </row>
    <row r="15" spans="1:11" ht="14.4" x14ac:dyDescent="0.3">
      <c r="A15" s="224">
        <v>28800</v>
      </c>
      <c r="B15" s="224">
        <v>1.8</v>
      </c>
      <c r="C15" s="224">
        <v>19.88830549456544</v>
      </c>
      <c r="D15" s="224">
        <v>0</v>
      </c>
      <c r="E15" s="224">
        <v>634</v>
      </c>
      <c r="F15" s="224">
        <v>0</v>
      </c>
      <c r="G15" s="224">
        <v>19.88830549456544</v>
      </c>
      <c r="H15" s="224">
        <v>0</v>
      </c>
      <c r="I15" s="224">
        <v>0</v>
      </c>
      <c r="J15" s="224">
        <v>24.041147143028279</v>
      </c>
      <c r="K15" s="224">
        <v>76.159887693489878</v>
      </c>
    </row>
    <row r="16" spans="1:11" ht="14.4" x14ac:dyDescent="0.3">
      <c r="A16" s="224">
        <v>32400</v>
      </c>
      <c r="B16" s="224">
        <v>2.2000000000000002</v>
      </c>
      <c r="C16" s="224">
        <v>19.891455721403862</v>
      </c>
      <c r="D16" s="224">
        <v>7.0595567029725954</v>
      </c>
      <c r="E16" s="224">
        <v>634</v>
      </c>
      <c r="F16" s="224">
        <v>0</v>
      </c>
      <c r="G16" s="224">
        <v>19.891455721403862</v>
      </c>
      <c r="H16" s="224">
        <v>1.7648891757431491</v>
      </c>
      <c r="I16" s="224">
        <v>0</v>
      </c>
      <c r="J16" s="224">
        <v>23.879948703814229</v>
      </c>
      <c r="K16" s="224">
        <v>76.030004931730375</v>
      </c>
    </row>
    <row r="17" spans="1:11" ht="14.4" x14ac:dyDescent="0.3">
      <c r="A17" s="224">
        <v>36000</v>
      </c>
      <c r="B17" s="224">
        <v>2.6</v>
      </c>
      <c r="C17" s="224">
        <v>19.897350657879329</v>
      </c>
      <c r="D17" s="224">
        <v>22.163868635981739</v>
      </c>
      <c r="E17" s="224">
        <v>634</v>
      </c>
      <c r="F17" s="224">
        <v>0</v>
      </c>
      <c r="G17" s="224">
        <v>19.897350657879329</v>
      </c>
      <c r="H17" s="224">
        <v>5.5409671589954339</v>
      </c>
      <c r="I17" s="224">
        <v>0</v>
      </c>
      <c r="J17" s="224">
        <v>23.77453990870449</v>
      </c>
      <c r="K17" s="224">
        <v>76.120757619949316</v>
      </c>
    </row>
    <row r="18" spans="1:11" ht="14.4" x14ac:dyDescent="0.3">
      <c r="A18" s="224">
        <v>39600</v>
      </c>
      <c r="B18" s="224">
        <v>3.4</v>
      </c>
      <c r="C18" s="224">
        <v>19.914802090619929</v>
      </c>
      <c r="D18" s="224">
        <v>44.984578546676516</v>
      </c>
      <c r="E18" s="224">
        <v>634</v>
      </c>
      <c r="F18" s="224">
        <v>0</v>
      </c>
      <c r="G18" s="224">
        <v>19.914802090619929</v>
      </c>
      <c r="H18" s="224">
        <v>11.246144636669129</v>
      </c>
      <c r="I18" s="224">
        <v>0</v>
      </c>
      <c r="J18" s="224">
        <v>23.729422236285561</v>
      </c>
      <c r="K18" s="224">
        <v>76.211175999863386</v>
      </c>
    </row>
    <row r="19" spans="1:11" ht="14.4" x14ac:dyDescent="0.3">
      <c r="A19" s="224">
        <v>43200</v>
      </c>
      <c r="B19" s="224">
        <v>4</v>
      </c>
      <c r="C19" s="224">
        <v>19.9133453296736</v>
      </c>
      <c r="D19" s="224">
        <v>41.596026641294827</v>
      </c>
      <c r="E19" s="224">
        <v>634</v>
      </c>
      <c r="F19" s="224">
        <v>0</v>
      </c>
      <c r="G19" s="224">
        <v>19.9133453296736</v>
      </c>
      <c r="H19" s="224">
        <v>10.39900666032371</v>
      </c>
      <c r="I19" s="224">
        <v>0</v>
      </c>
      <c r="J19" s="224">
        <v>23.23568308480256</v>
      </c>
      <c r="K19" s="224">
        <v>76.582043109015004</v>
      </c>
    </row>
    <row r="20" spans="1:11" ht="14.4" x14ac:dyDescent="0.3">
      <c r="A20" s="224">
        <v>46800</v>
      </c>
      <c r="B20" s="224">
        <v>4.4000000000000004</v>
      </c>
      <c r="C20" s="224">
        <v>19.912378745063279</v>
      </c>
      <c r="D20" s="224">
        <v>22.155004896640051</v>
      </c>
      <c r="E20" s="224">
        <v>634</v>
      </c>
      <c r="F20" s="224">
        <v>0</v>
      </c>
      <c r="G20" s="224">
        <v>19.912378745063279</v>
      </c>
      <c r="H20" s="224">
        <v>5.5387512241600128</v>
      </c>
      <c r="I20" s="224">
        <v>0</v>
      </c>
      <c r="J20" s="224">
        <v>23.125331271407099</v>
      </c>
      <c r="K20" s="224">
        <v>76.76596895751527</v>
      </c>
    </row>
    <row r="21" spans="1:11" ht="14.4" x14ac:dyDescent="0.3">
      <c r="A21" s="224">
        <v>50400</v>
      </c>
      <c r="B21" s="224">
        <v>4.4000000000000004</v>
      </c>
      <c r="C21" s="224">
        <v>19.919518278986072</v>
      </c>
      <c r="D21" s="224">
        <v>9.3884444176028232</v>
      </c>
      <c r="E21" s="224">
        <v>634</v>
      </c>
      <c r="F21" s="224">
        <v>0</v>
      </c>
      <c r="G21" s="224">
        <v>19.919518278986072</v>
      </c>
      <c r="H21" s="224">
        <v>2.3471111044007058</v>
      </c>
      <c r="I21" s="224">
        <v>0</v>
      </c>
      <c r="J21" s="224">
        <v>23.001806998249609</v>
      </c>
      <c r="K21" s="224">
        <v>76.878399369340357</v>
      </c>
    </row>
    <row r="22" spans="1:11" ht="14.4" x14ac:dyDescent="0.3">
      <c r="A22" s="224">
        <v>54000</v>
      </c>
      <c r="B22" s="224">
        <v>4.5</v>
      </c>
      <c r="C22" s="224">
        <v>19.918568343271261</v>
      </c>
      <c r="D22" s="224">
        <v>3.5214473831054272</v>
      </c>
      <c r="E22" s="224">
        <v>634</v>
      </c>
      <c r="F22" s="224">
        <v>0</v>
      </c>
      <c r="G22" s="224">
        <v>19.918568343271261</v>
      </c>
      <c r="H22" s="224">
        <v>0.88036184577635668</v>
      </c>
      <c r="I22" s="224">
        <v>0</v>
      </c>
      <c r="J22" s="224">
        <v>23.03460164768294</v>
      </c>
      <c r="K22" s="224">
        <v>76.892006935033663</v>
      </c>
    </row>
    <row r="23" spans="1:11" ht="14.4" x14ac:dyDescent="0.3">
      <c r="A23" s="224">
        <v>57600</v>
      </c>
      <c r="B23" s="224">
        <v>4.5999999999999996</v>
      </c>
      <c r="C23" s="224">
        <v>19.919193619592679</v>
      </c>
      <c r="D23" s="224">
        <v>0</v>
      </c>
      <c r="E23" s="224">
        <v>634</v>
      </c>
      <c r="F23" s="224">
        <v>0</v>
      </c>
      <c r="G23" s="224">
        <v>19.919193619592679</v>
      </c>
      <c r="H23" s="224">
        <v>0</v>
      </c>
      <c r="I23" s="224">
        <v>0</v>
      </c>
      <c r="J23" s="224">
        <v>22.954081532161169</v>
      </c>
      <c r="K23" s="224">
        <v>76.949585186274064</v>
      </c>
    </row>
    <row r="24" spans="1:11" ht="14.4" x14ac:dyDescent="0.3">
      <c r="A24" s="224">
        <v>61200</v>
      </c>
      <c r="B24" s="224">
        <v>4.8</v>
      </c>
      <c r="C24" s="224">
        <v>19.92307064546192</v>
      </c>
      <c r="D24" s="224">
        <v>0</v>
      </c>
      <c r="E24" s="224">
        <v>634</v>
      </c>
      <c r="F24" s="224">
        <v>0</v>
      </c>
      <c r="G24" s="224">
        <v>19.92307064546192</v>
      </c>
      <c r="H24" s="224">
        <v>0</v>
      </c>
      <c r="I24" s="224">
        <v>0</v>
      </c>
      <c r="J24" s="224">
        <v>22.898219432012301</v>
      </c>
      <c r="K24" s="224">
        <v>76.995795721168065</v>
      </c>
    </row>
    <row r="25" spans="1:11" ht="14.4" x14ac:dyDescent="0.3">
      <c r="A25" s="224">
        <v>64800</v>
      </c>
      <c r="B25" s="224">
        <v>5</v>
      </c>
      <c r="C25" s="224">
        <v>19.924187941695109</v>
      </c>
      <c r="D25" s="224">
        <v>0</v>
      </c>
      <c r="E25" s="224">
        <v>634</v>
      </c>
      <c r="F25" s="224">
        <v>0</v>
      </c>
      <c r="G25" s="224">
        <v>19.924187941695109</v>
      </c>
      <c r="H25" s="224">
        <v>0</v>
      </c>
      <c r="I25" s="224">
        <v>0</v>
      </c>
      <c r="J25" s="224">
        <v>22.837436436033009</v>
      </c>
      <c r="K25" s="224">
        <v>77.070230209128184</v>
      </c>
    </row>
    <row r="26" spans="1:11" ht="14.4" x14ac:dyDescent="0.3">
      <c r="A26" s="224">
        <v>68400</v>
      </c>
      <c r="B26" s="224">
        <v>5.2</v>
      </c>
      <c r="C26" s="224">
        <v>19.925030541206539</v>
      </c>
      <c r="D26" s="224">
        <v>0</v>
      </c>
      <c r="E26" s="224">
        <v>634</v>
      </c>
      <c r="F26" s="224">
        <v>0</v>
      </c>
      <c r="G26" s="224">
        <v>19.925030541206539</v>
      </c>
      <c r="H26" s="224">
        <v>0</v>
      </c>
      <c r="I26" s="224">
        <v>0</v>
      </c>
      <c r="J26" s="224">
        <v>22.753574807495362</v>
      </c>
      <c r="K26" s="224">
        <v>77.156151502602327</v>
      </c>
    </row>
    <row r="27" spans="1:11" ht="14.4" x14ac:dyDescent="0.3">
      <c r="A27" s="224">
        <v>72000</v>
      </c>
      <c r="B27" s="224">
        <v>5.8</v>
      </c>
      <c r="C27" s="224">
        <v>19.92884517524487</v>
      </c>
      <c r="D27" s="224">
        <v>0</v>
      </c>
      <c r="E27" s="224">
        <v>634</v>
      </c>
      <c r="F27" s="224">
        <v>0</v>
      </c>
      <c r="G27" s="224">
        <v>19.92884517524487</v>
      </c>
      <c r="H27" s="224">
        <v>0</v>
      </c>
      <c r="I27" s="224">
        <v>0</v>
      </c>
      <c r="J27" s="224">
        <v>22.666356163697142</v>
      </c>
      <c r="K27" s="224">
        <v>77.237846080902855</v>
      </c>
    </row>
    <row r="28" spans="1:11" ht="14.4" x14ac:dyDescent="0.3">
      <c r="A28" s="224">
        <v>75600</v>
      </c>
      <c r="B28" s="224">
        <v>6.1</v>
      </c>
      <c r="C28" s="224">
        <v>19.932231418433481</v>
      </c>
      <c r="D28" s="224">
        <v>0</v>
      </c>
      <c r="E28" s="224">
        <v>634</v>
      </c>
      <c r="F28" s="224">
        <v>0</v>
      </c>
      <c r="G28" s="224">
        <v>19.932231418433481</v>
      </c>
      <c r="H28" s="224">
        <v>0</v>
      </c>
      <c r="I28" s="224">
        <v>0</v>
      </c>
      <c r="J28" s="224">
        <v>22.505053857279069</v>
      </c>
      <c r="K28" s="224">
        <v>77.383943549988814</v>
      </c>
    </row>
    <row r="29" spans="1:11" ht="14.4" x14ac:dyDescent="0.3">
      <c r="A29" s="224">
        <v>79200</v>
      </c>
      <c r="B29" s="224">
        <v>6.1</v>
      </c>
      <c r="C29" s="224">
        <v>19.925417266680689</v>
      </c>
      <c r="D29" s="224">
        <v>0</v>
      </c>
      <c r="E29" s="224">
        <v>634</v>
      </c>
      <c r="F29" s="224">
        <v>0</v>
      </c>
      <c r="G29" s="224">
        <v>19.925417266680689</v>
      </c>
      <c r="H29" s="224">
        <v>0</v>
      </c>
      <c r="I29" s="224">
        <v>0</v>
      </c>
      <c r="J29" s="224">
        <v>21.80341643447359</v>
      </c>
      <c r="K29" s="224">
        <v>77.727648993092018</v>
      </c>
    </row>
    <row r="30" spans="1:11" ht="14.4" x14ac:dyDescent="0.3">
      <c r="A30" s="224">
        <v>82800</v>
      </c>
      <c r="B30" s="224">
        <v>6.2</v>
      </c>
      <c r="C30" s="224">
        <v>19.703390270531159</v>
      </c>
      <c r="D30" s="224">
        <v>0</v>
      </c>
      <c r="E30" s="224">
        <v>634</v>
      </c>
      <c r="F30" s="224">
        <v>0</v>
      </c>
      <c r="G30" s="224">
        <v>19.703390270531159</v>
      </c>
      <c r="H30" s="224">
        <v>0</v>
      </c>
      <c r="I30" s="224">
        <v>0</v>
      </c>
      <c r="J30" s="224">
        <v>19.728611403747699</v>
      </c>
      <c r="K30" s="224">
        <v>79.600614940507313</v>
      </c>
    </row>
    <row r="31" spans="1:11" ht="14.4" x14ac:dyDescent="0.3">
      <c r="A31" s="224">
        <v>86400</v>
      </c>
      <c r="B31" s="224">
        <v>6.1</v>
      </c>
      <c r="C31" s="224">
        <v>19.67547740618582</v>
      </c>
      <c r="D31" s="224">
        <v>0</v>
      </c>
      <c r="E31" s="224">
        <v>0</v>
      </c>
      <c r="F31" s="224">
        <v>0</v>
      </c>
      <c r="G31" s="224">
        <v>19.67547740618582</v>
      </c>
      <c r="H31" s="224">
        <v>0</v>
      </c>
      <c r="I31" s="224">
        <v>0</v>
      </c>
      <c r="J31" s="224">
        <v>19.696333550751731</v>
      </c>
      <c r="K31" s="224">
        <v>79.928628598276731</v>
      </c>
    </row>
    <row r="32" spans="1:11" ht="14.4" x14ac:dyDescent="0.3">
      <c r="A32" s="224">
        <v>90000</v>
      </c>
      <c r="B32" s="224">
        <v>6.1</v>
      </c>
      <c r="C32" s="224">
        <v>19.470752391807231</v>
      </c>
      <c r="D32" s="224">
        <v>0</v>
      </c>
      <c r="E32" s="224">
        <v>634</v>
      </c>
      <c r="F32" s="224">
        <v>0</v>
      </c>
      <c r="G32" s="224">
        <v>19.470752391807231</v>
      </c>
      <c r="H32" s="224">
        <v>0</v>
      </c>
      <c r="I32" s="224">
        <v>0</v>
      </c>
      <c r="J32" s="224">
        <v>19.472626914078489</v>
      </c>
      <c r="K32" s="224">
        <v>79.987253559867085</v>
      </c>
    </row>
    <row r="33" spans="1:11" ht="14.4" x14ac:dyDescent="0.3">
      <c r="A33" s="224">
        <v>93600</v>
      </c>
      <c r="B33" s="224">
        <v>5.8</v>
      </c>
      <c r="C33" s="224">
        <v>19.618757706538471</v>
      </c>
      <c r="D33" s="224">
        <v>0</v>
      </c>
      <c r="E33" s="224">
        <v>634</v>
      </c>
      <c r="F33" s="224">
        <v>0</v>
      </c>
      <c r="G33" s="224">
        <v>19.618757706538471</v>
      </c>
      <c r="H33" s="224">
        <v>0</v>
      </c>
      <c r="I33" s="224">
        <v>0</v>
      </c>
      <c r="J33" s="224">
        <v>19.588169239886859</v>
      </c>
      <c r="K33" s="224">
        <v>79.99772193985595</v>
      </c>
    </row>
    <row r="34" spans="1:11" ht="14.4" x14ac:dyDescent="0.3">
      <c r="A34" s="224">
        <v>97200</v>
      </c>
      <c r="B34" s="224">
        <v>6.6</v>
      </c>
      <c r="C34" s="224">
        <v>19.593817725600768</v>
      </c>
      <c r="D34" s="224">
        <v>0</v>
      </c>
      <c r="E34" s="224">
        <v>634</v>
      </c>
      <c r="F34" s="224">
        <v>0</v>
      </c>
      <c r="G34" s="224">
        <v>19.593817725600768</v>
      </c>
      <c r="H34" s="224">
        <v>0</v>
      </c>
      <c r="I34" s="224">
        <v>0</v>
      </c>
      <c r="J34" s="224">
        <v>19.58203471520951</v>
      </c>
      <c r="K34" s="224">
        <v>79.999592497095207</v>
      </c>
    </row>
    <row r="35" spans="1:11" ht="14.4" x14ac:dyDescent="0.3">
      <c r="A35" s="224">
        <v>100800</v>
      </c>
      <c r="B35" s="224">
        <v>6.8</v>
      </c>
      <c r="C35" s="224">
        <v>19.599483267378449</v>
      </c>
      <c r="D35" s="224">
        <v>0</v>
      </c>
      <c r="E35" s="224">
        <v>634</v>
      </c>
      <c r="F35" s="224">
        <v>0</v>
      </c>
      <c r="G35" s="224">
        <v>19.599483267378449</v>
      </c>
      <c r="H35" s="224">
        <v>0</v>
      </c>
      <c r="I35" s="224">
        <v>0</v>
      </c>
      <c r="J35" s="224">
        <v>19.580779109141481</v>
      </c>
      <c r="K35" s="224">
        <v>79.999927153959376</v>
      </c>
    </row>
    <row r="36" spans="1:11" ht="14.4" x14ac:dyDescent="0.3">
      <c r="A36" s="224">
        <v>104400</v>
      </c>
      <c r="B36" s="224">
        <v>7.4</v>
      </c>
      <c r="C36" s="224">
        <v>19.58781268788707</v>
      </c>
      <c r="D36" s="224">
        <v>0</v>
      </c>
      <c r="E36" s="224">
        <v>634</v>
      </c>
      <c r="F36" s="224">
        <v>0</v>
      </c>
      <c r="G36" s="224">
        <v>19.58781268788707</v>
      </c>
      <c r="H36" s="224">
        <v>0</v>
      </c>
      <c r="I36" s="224">
        <v>0</v>
      </c>
      <c r="J36" s="224">
        <v>19.57430343811917</v>
      </c>
      <c r="K36" s="224">
        <v>79.999986971280933</v>
      </c>
    </row>
    <row r="37" spans="1:11" ht="14.4" x14ac:dyDescent="0.3">
      <c r="A37" s="224">
        <v>108000</v>
      </c>
      <c r="B37" s="224">
        <v>7.2</v>
      </c>
      <c r="C37" s="224">
        <v>19.583901977548841</v>
      </c>
      <c r="D37" s="224">
        <v>0</v>
      </c>
      <c r="E37" s="224">
        <v>634</v>
      </c>
      <c r="F37" s="224">
        <v>0</v>
      </c>
      <c r="G37" s="224">
        <v>19.583901977548841</v>
      </c>
      <c r="H37" s="224">
        <v>0</v>
      </c>
      <c r="I37" s="224">
        <v>0</v>
      </c>
      <c r="J37" s="224">
        <v>19.593005509804861</v>
      </c>
      <c r="K37" s="224">
        <v>79.999997669836191</v>
      </c>
    </row>
    <row r="38" spans="1:11" ht="14.4" x14ac:dyDescent="0.3">
      <c r="A38" s="224">
        <v>111600</v>
      </c>
      <c r="B38" s="224">
        <v>6.7</v>
      </c>
      <c r="C38" s="224">
        <v>19.564743547638859</v>
      </c>
      <c r="D38" s="224">
        <v>0</v>
      </c>
      <c r="E38" s="224">
        <v>634</v>
      </c>
      <c r="F38" s="224">
        <v>0</v>
      </c>
      <c r="G38" s="224">
        <v>19.564743547638859</v>
      </c>
      <c r="H38" s="224">
        <v>0</v>
      </c>
      <c r="I38" s="224">
        <v>0</v>
      </c>
      <c r="J38" s="224">
        <v>20.53027341415423</v>
      </c>
      <c r="K38" s="224">
        <v>79.673765094926878</v>
      </c>
    </row>
    <row r="39" spans="1:11" ht="14.4" x14ac:dyDescent="0.3">
      <c r="A39" s="224">
        <v>115200</v>
      </c>
      <c r="B39" s="224">
        <v>7.5</v>
      </c>
      <c r="C39" s="224">
        <v>19.905758636060419</v>
      </c>
      <c r="D39" s="224">
        <v>12.83733297137967</v>
      </c>
      <c r="E39" s="224">
        <v>634</v>
      </c>
      <c r="F39" s="224">
        <v>0</v>
      </c>
      <c r="G39" s="224">
        <v>19.905758636060419</v>
      </c>
      <c r="H39" s="224">
        <v>3.2093332428449179</v>
      </c>
      <c r="I39" s="224">
        <v>0</v>
      </c>
      <c r="J39" s="224">
        <v>23.482603645583382</v>
      </c>
      <c r="K39" s="224">
        <v>76.677180833040779</v>
      </c>
    </row>
    <row r="40" spans="1:11" ht="14.4" x14ac:dyDescent="0.3">
      <c r="A40" s="224">
        <v>118800</v>
      </c>
      <c r="B40" s="224">
        <v>8.6999999999999993</v>
      </c>
      <c r="C40" s="224">
        <v>19.925611089633499</v>
      </c>
      <c r="D40" s="224">
        <v>109.67911409700061</v>
      </c>
      <c r="E40" s="224">
        <v>634</v>
      </c>
      <c r="F40" s="224">
        <v>0</v>
      </c>
      <c r="G40" s="224">
        <v>19.925611089633499</v>
      </c>
      <c r="H40" s="224">
        <v>27.419778524250141</v>
      </c>
      <c r="I40" s="224">
        <v>0</v>
      </c>
      <c r="J40" s="224">
        <v>23.08712618234139</v>
      </c>
      <c r="K40" s="224">
        <v>76.766364846476151</v>
      </c>
    </row>
    <row r="41" spans="1:11" ht="14.4" x14ac:dyDescent="0.3">
      <c r="A41" s="224">
        <v>122400</v>
      </c>
      <c r="B41" s="224">
        <v>9.9</v>
      </c>
      <c r="C41" s="224">
        <v>19.925610410845831</v>
      </c>
      <c r="D41" s="224">
        <v>145.06652357105659</v>
      </c>
      <c r="E41" s="224">
        <v>634</v>
      </c>
      <c r="F41" s="224">
        <v>0</v>
      </c>
      <c r="G41" s="224">
        <v>19.925610410845831</v>
      </c>
      <c r="H41" s="224">
        <v>36.266630892764141</v>
      </c>
      <c r="I41" s="224">
        <v>0</v>
      </c>
      <c r="J41" s="224">
        <v>21.71109146135602</v>
      </c>
      <c r="K41" s="224">
        <v>77.668715762490109</v>
      </c>
    </row>
    <row r="42" spans="1:11" ht="14.4" x14ac:dyDescent="0.3">
      <c r="A42" s="224">
        <v>126000</v>
      </c>
      <c r="B42" s="224">
        <v>9.9</v>
      </c>
      <c r="C42" s="224">
        <v>19.949714621306409</v>
      </c>
      <c r="D42" s="224">
        <v>141.75298904387759</v>
      </c>
      <c r="E42" s="224">
        <v>634</v>
      </c>
      <c r="F42" s="224">
        <v>0</v>
      </c>
      <c r="G42" s="224">
        <v>19.949714621306409</v>
      </c>
      <c r="H42" s="224">
        <v>35.438247260969412</v>
      </c>
      <c r="I42" s="224">
        <v>0</v>
      </c>
      <c r="J42" s="224">
        <v>21.975154595172452</v>
      </c>
      <c r="K42" s="224">
        <v>77.862211481081232</v>
      </c>
    </row>
    <row r="43" spans="1:11" ht="14.4" x14ac:dyDescent="0.3">
      <c r="A43" s="224">
        <v>129600</v>
      </c>
      <c r="B43" s="224">
        <v>10.6</v>
      </c>
      <c r="C43" s="224">
        <v>19.953749566105621</v>
      </c>
      <c r="D43" s="224">
        <v>127.10034009805671</v>
      </c>
      <c r="E43" s="224">
        <v>634</v>
      </c>
      <c r="F43" s="224">
        <v>0</v>
      </c>
      <c r="G43" s="224">
        <v>19.953749566105621</v>
      </c>
      <c r="H43" s="224">
        <v>31.77508502451418</v>
      </c>
      <c r="I43" s="224">
        <v>0</v>
      </c>
      <c r="J43" s="224">
        <v>21.87430653515192</v>
      </c>
      <c r="K43" s="224">
        <v>78.022487721606424</v>
      </c>
    </row>
    <row r="44" spans="1:11" ht="14.4" x14ac:dyDescent="0.3">
      <c r="A44" s="224">
        <v>133200</v>
      </c>
      <c r="B44" s="224">
        <v>10.6</v>
      </c>
      <c r="C44" s="224">
        <v>19.961962287949859</v>
      </c>
      <c r="D44" s="224">
        <v>116.7919913320714</v>
      </c>
      <c r="E44" s="224">
        <v>634</v>
      </c>
      <c r="F44" s="224">
        <v>0</v>
      </c>
      <c r="G44" s="224">
        <v>19.961962287949859</v>
      </c>
      <c r="H44" s="224">
        <v>29.197997833017858</v>
      </c>
      <c r="I44" s="224">
        <v>0</v>
      </c>
      <c r="J44" s="224">
        <v>21.558988347660829</v>
      </c>
      <c r="K44" s="224">
        <v>78.278289647613988</v>
      </c>
    </row>
    <row r="45" spans="1:11" ht="14.4" x14ac:dyDescent="0.3">
      <c r="A45" s="224">
        <v>136800</v>
      </c>
      <c r="B45" s="224">
        <v>10.3</v>
      </c>
      <c r="C45" s="224">
        <v>19.960277281016111</v>
      </c>
      <c r="D45" s="224">
        <v>20.12635691357405</v>
      </c>
      <c r="E45" s="224">
        <v>634</v>
      </c>
      <c r="F45" s="224">
        <v>0</v>
      </c>
      <c r="G45" s="224">
        <v>19.960277281016111</v>
      </c>
      <c r="H45" s="224">
        <v>5.0315892283935124</v>
      </c>
      <c r="I45" s="224">
        <v>0</v>
      </c>
      <c r="J45" s="224">
        <v>21.54429326586828</v>
      </c>
      <c r="K45" s="224">
        <v>78.371347500392247</v>
      </c>
    </row>
    <row r="46" spans="1:11" ht="14.4" x14ac:dyDescent="0.3">
      <c r="A46" s="224">
        <v>140400</v>
      </c>
      <c r="B46" s="224">
        <v>10.199999999999999</v>
      </c>
      <c r="C46" s="224">
        <v>19.955755163010181</v>
      </c>
      <c r="D46" s="224">
        <v>0.88985058748115242</v>
      </c>
      <c r="E46" s="224">
        <v>634</v>
      </c>
      <c r="F46" s="224">
        <v>0</v>
      </c>
      <c r="G46" s="224">
        <v>19.955755163010181</v>
      </c>
      <c r="H46" s="224">
        <v>0.22246264687028811</v>
      </c>
      <c r="I46" s="224">
        <v>0</v>
      </c>
      <c r="J46" s="224">
        <v>21.803573716598098</v>
      </c>
      <c r="K46" s="224">
        <v>78.166696853917983</v>
      </c>
    </row>
    <row r="47" spans="1:11" ht="14.4" x14ac:dyDescent="0.3">
      <c r="A47" s="224">
        <v>144000</v>
      </c>
      <c r="B47" s="224">
        <v>9.8000000000000007</v>
      </c>
      <c r="C47" s="224">
        <v>19.952220844147789</v>
      </c>
      <c r="D47" s="224">
        <v>0</v>
      </c>
      <c r="E47" s="224">
        <v>634</v>
      </c>
      <c r="F47" s="224">
        <v>0</v>
      </c>
      <c r="G47" s="224">
        <v>19.952220844147789</v>
      </c>
      <c r="H47" s="224">
        <v>0</v>
      </c>
      <c r="I47" s="224">
        <v>0</v>
      </c>
      <c r="J47" s="224">
        <v>21.723548447160429</v>
      </c>
      <c r="K47" s="224">
        <v>78.189633151617656</v>
      </c>
    </row>
    <row r="48" spans="1:11" ht="14.4" x14ac:dyDescent="0.3">
      <c r="A48" s="224">
        <v>147600</v>
      </c>
      <c r="B48" s="224">
        <v>9.8000000000000007</v>
      </c>
      <c r="C48" s="224">
        <v>19.953379936040761</v>
      </c>
      <c r="D48" s="224">
        <v>0</v>
      </c>
      <c r="E48" s="224">
        <v>634</v>
      </c>
      <c r="F48" s="224">
        <v>0</v>
      </c>
      <c r="G48" s="224">
        <v>19.953379936040761</v>
      </c>
      <c r="H48" s="224">
        <v>0</v>
      </c>
      <c r="I48" s="224">
        <v>0</v>
      </c>
      <c r="J48" s="224">
        <v>21.80452623584598</v>
      </c>
      <c r="K48" s="224">
        <v>78.137597336766206</v>
      </c>
    </row>
    <row r="49" spans="1:11" ht="14.4" x14ac:dyDescent="0.3">
      <c r="A49" s="224">
        <v>151200</v>
      </c>
      <c r="B49" s="224">
        <v>9.5</v>
      </c>
      <c r="C49" s="224">
        <v>19.9528858611883</v>
      </c>
      <c r="D49" s="224">
        <v>0</v>
      </c>
      <c r="E49" s="224">
        <v>634</v>
      </c>
      <c r="F49" s="224">
        <v>0</v>
      </c>
      <c r="G49" s="224">
        <v>19.9528858611883</v>
      </c>
      <c r="H49" s="224">
        <v>0</v>
      </c>
      <c r="I49" s="224">
        <v>0</v>
      </c>
      <c r="J49" s="224">
        <v>21.771234514487858</v>
      </c>
      <c r="K49" s="224">
        <v>78.18166436551634</v>
      </c>
    </row>
    <row r="50" spans="1:11" ht="14.4" x14ac:dyDescent="0.3">
      <c r="A50" s="224">
        <v>154800</v>
      </c>
      <c r="B50" s="224">
        <v>9.6</v>
      </c>
      <c r="C50" s="224">
        <v>19.954146700347511</v>
      </c>
      <c r="D50" s="224">
        <v>0</v>
      </c>
      <c r="E50" s="224">
        <v>634</v>
      </c>
      <c r="F50" s="224">
        <v>0</v>
      </c>
      <c r="G50" s="224">
        <v>19.954146700347511</v>
      </c>
      <c r="H50" s="224">
        <v>0</v>
      </c>
      <c r="I50" s="224">
        <v>0</v>
      </c>
      <c r="J50" s="224">
        <v>21.768790917468639</v>
      </c>
      <c r="K50" s="224">
        <v>78.183287571966261</v>
      </c>
    </row>
    <row r="51" spans="1:11" ht="14.4" x14ac:dyDescent="0.3">
      <c r="A51" s="224">
        <v>158400</v>
      </c>
      <c r="B51" s="224">
        <v>9.8000000000000007</v>
      </c>
      <c r="C51" s="224">
        <v>19.95384661077431</v>
      </c>
      <c r="D51" s="224">
        <v>0</v>
      </c>
      <c r="E51" s="224">
        <v>634</v>
      </c>
      <c r="F51" s="224">
        <v>0</v>
      </c>
      <c r="G51" s="224">
        <v>19.95384661077431</v>
      </c>
      <c r="H51" s="224">
        <v>0</v>
      </c>
      <c r="I51" s="224">
        <v>0</v>
      </c>
      <c r="J51" s="224">
        <v>21.68085921795522</v>
      </c>
      <c r="K51" s="224">
        <v>78.259738390363793</v>
      </c>
    </row>
    <row r="52" spans="1:11" ht="14.4" x14ac:dyDescent="0.3">
      <c r="A52" s="224">
        <v>162000</v>
      </c>
      <c r="B52" s="224">
        <v>10</v>
      </c>
      <c r="C52" s="224">
        <v>19.956508618774851</v>
      </c>
      <c r="D52" s="224">
        <v>0</v>
      </c>
      <c r="E52" s="224">
        <v>634</v>
      </c>
      <c r="F52" s="224">
        <v>0</v>
      </c>
      <c r="G52" s="224">
        <v>19.956508618774851</v>
      </c>
      <c r="H52" s="224">
        <v>0</v>
      </c>
      <c r="I52" s="224">
        <v>0</v>
      </c>
      <c r="J52" s="224">
        <v>21.598880381774268</v>
      </c>
      <c r="K52" s="224">
        <v>78.349217267885933</v>
      </c>
    </row>
    <row r="53" spans="1:11" ht="14.4" x14ac:dyDescent="0.3">
      <c r="A53" s="224">
        <v>165600</v>
      </c>
      <c r="B53" s="224">
        <v>10.199999999999999</v>
      </c>
      <c r="C53" s="224">
        <v>19.951409981825169</v>
      </c>
      <c r="D53" s="224">
        <v>0</v>
      </c>
      <c r="E53" s="224">
        <v>634</v>
      </c>
      <c r="F53" s="224">
        <v>0</v>
      </c>
      <c r="G53" s="224">
        <v>19.951409981825169</v>
      </c>
      <c r="H53" s="224">
        <v>0</v>
      </c>
      <c r="I53" s="224">
        <v>0</v>
      </c>
      <c r="J53" s="224">
        <v>20.817703458773298</v>
      </c>
      <c r="K53" s="224">
        <v>78.716957507193968</v>
      </c>
    </row>
    <row r="54" spans="1:11" ht="14.4" x14ac:dyDescent="0.3">
      <c r="A54" s="224">
        <v>169200</v>
      </c>
      <c r="B54" s="224">
        <v>9.8000000000000007</v>
      </c>
      <c r="C54" s="224">
        <v>19.825674619687732</v>
      </c>
      <c r="D54" s="224">
        <v>0</v>
      </c>
      <c r="E54" s="224">
        <v>634</v>
      </c>
      <c r="F54" s="224">
        <v>0</v>
      </c>
      <c r="G54" s="224">
        <v>19.825674619687732</v>
      </c>
      <c r="H54" s="224">
        <v>0</v>
      </c>
      <c r="I54" s="224">
        <v>0</v>
      </c>
      <c r="J54" s="224">
        <v>19.83939506574761</v>
      </c>
      <c r="K54" s="224">
        <v>79.776673274131994</v>
      </c>
    </row>
    <row r="55" spans="1:11" ht="14.4" x14ac:dyDescent="0.3">
      <c r="A55" s="224">
        <v>172800</v>
      </c>
      <c r="B55" s="224">
        <v>9.4</v>
      </c>
      <c r="C55" s="224">
        <v>19.80049457886232</v>
      </c>
      <c r="D55" s="224">
        <v>0</v>
      </c>
      <c r="E55" s="224">
        <v>0</v>
      </c>
      <c r="F55" s="224">
        <v>0</v>
      </c>
      <c r="G55" s="224">
        <v>19.80049457886232</v>
      </c>
      <c r="H55" s="224">
        <v>0</v>
      </c>
      <c r="I55" s="224">
        <v>0</v>
      </c>
      <c r="J55" s="224">
        <v>19.815998732421019</v>
      </c>
      <c r="K55" s="224">
        <v>79.960077873082199</v>
      </c>
    </row>
    <row r="56" spans="1:11" ht="14.4" x14ac:dyDescent="0.3">
      <c r="A56" s="224">
        <v>176400</v>
      </c>
      <c r="B56" s="224">
        <v>8.8000000000000007</v>
      </c>
      <c r="C56" s="224">
        <v>19.58360816981487</v>
      </c>
      <c r="D56" s="224">
        <v>0</v>
      </c>
      <c r="E56" s="224">
        <v>634</v>
      </c>
      <c r="F56" s="224">
        <v>0</v>
      </c>
      <c r="G56" s="224">
        <v>19.58360816981487</v>
      </c>
      <c r="H56" s="224">
        <v>0</v>
      </c>
      <c r="I56" s="224">
        <v>0</v>
      </c>
      <c r="J56" s="224">
        <v>19.597379405552061</v>
      </c>
      <c r="K56" s="224">
        <v>79.992870960631308</v>
      </c>
    </row>
    <row r="57" spans="1:11" ht="14.4" x14ac:dyDescent="0.3">
      <c r="A57" s="224">
        <v>180000</v>
      </c>
      <c r="B57" s="224">
        <v>7.9</v>
      </c>
      <c r="C57" s="224">
        <v>19.738007151889139</v>
      </c>
      <c r="D57" s="224">
        <v>0</v>
      </c>
      <c r="E57" s="224">
        <v>634</v>
      </c>
      <c r="F57" s="224">
        <v>0</v>
      </c>
      <c r="G57" s="224">
        <v>19.738007151889139</v>
      </c>
      <c r="H57" s="224">
        <v>0</v>
      </c>
      <c r="I57" s="224">
        <v>0</v>
      </c>
      <c r="J57" s="224">
        <v>19.688592661434079</v>
      </c>
      <c r="K57" s="224">
        <v>79.998725882545955</v>
      </c>
    </row>
    <row r="58" spans="1:11" ht="14.4" x14ac:dyDescent="0.3">
      <c r="A58" s="224">
        <v>183600</v>
      </c>
      <c r="B58" s="224">
        <v>7.8</v>
      </c>
      <c r="C58" s="224">
        <v>19.696847024995659</v>
      </c>
      <c r="D58" s="224">
        <v>0</v>
      </c>
      <c r="E58" s="224">
        <v>634</v>
      </c>
      <c r="F58" s="224">
        <v>0</v>
      </c>
      <c r="G58" s="224">
        <v>19.696847024995659</v>
      </c>
      <c r="H58" s="224">
        <v>0</v>
      </c>
      <c r="I58" s="224">
        <v>0</v>
      </c>
      <c r="J58" s="224">
        <v>19.69376288373606</v>
      </c>
      <c r="K58" s="224">
        <v>79.99977191064076</v>
      </c>
    </row>
    <row r="59" spans="1:11" ht="14.4" x14ac:dyDescent="0.3">
      <c r="A59" s="224">
        <v>187200</v>
      </c>
      <c r="B59" s="224">
        <v>7.7</v>
      </c>
      <c r="C59" s="224">
        <v>19.681841225256491</v>
      </c>
      <c r="D59" s="224">
        <v>0</v>
      </c>
      <c r="E59" s="224">
        <v>634</v>
      </c>
      <c r="F59" s="224">
        <v>0</v>
      </c>
      <c r="G59" s="224">
        <v>19.681841225256491</v>
      </c>
      <c r="H59" s="224">
        <v>0</v>
      </c>
      <c r="I59" s="224">
        <v>0</v>
      </c>
      <c r="J59" s="224">
        <v>19.667808112372359</v>
      </c>
      <c r="K59" s="224">
        <v>79.999959245710471</v>
      </c>
    </row>
    <row r="60" spans="1:11" ht="14.4" x14ac:dyDescent="0.3">
      <c r="A60" s="224">
        <v>190800</v>
      </c>
      <c r="B60" s="224">
        <v>7.6</v>
      </c>
      <c r="C60" s="224">
        <v>19.658228800141721</v>
      </c>
      <c r="D60" s="224">
        <v>0</v>
      </c>
      <c r="E60" s="224">
        <v>634</v>
      </c>
      <c r="F60" s="224">
        <v>0</v>
      </c>
      <c r="G60" s="224">
        <v>19.658228800141721</v>
      </c>
      <c r="H60" s="224">
        <v>0</v>
      </c>
      <c r="I60" s="224">
        <v>0</v>
      </c>
      <c r="J60" s="224">
        <v>19.680436107725761</v>
      </c>
      <c r="K60" s="224">
        <v>79.999992702470536</v>
      </c>
    </row>
    <row r="61" spans="1:11" ht="14.4" x14ac:dyDescent="0.3">
      <c r="A61" s="224">
        <v>194400</v>
      </c>
      <c r="B61" s="224">
        <v>7.4</v>
      </c>
      <c r="C61" s="224">
        <v>19.641296714575638</v>
      </c>
      <c r="D61" s="224">
        <v>0</v>
      </c>
      <c r="E61" s="224">
        <v>634</v>
      </c>
      <c r="F61" s="224">
        <v>0</v>
      </c>
      <c r="G61" s="224">
        <v>19.641296714575638</v>
      </c>
      <c r="H61" s="224">
        <v>0</v>
      </c>
      <c r="I61" s="224">
        <v>0</v>
      </c>
      <c r="J61" s="224">
        <v>19.65300077673901</v>
      </c>
      <c r="K61" s="224">
        <v>79.999998696238464</v>
      </c>
    </row>
    <row r="62" spans="1:11" ht="14.4" x14ac:dyDescent="0.3">
      <c r="A62" s="224">
        <v>198000</v>
      </c>
      <c r="B62" s="224">
        <v>7.1</v>
      </c>
      <c r="C62" s="224">
        <v>19.62815765508573</v>
      </c>
      <c r="D62" s="224">
        <v>0</v>
      </c>
      <c r="E62" s="224">
        <v>634</v>
      </c>
      <c r="F62" s="224">
        <v>0</v>
      </c>
      <c r="G62" s="224">
        <v>19.62815765508573</v>
      </c>
      <c r="H62" s="224">
        <v>0</v>
      </c>
      <c r="I62" s="224">
        <v>0</v>
      </c>
      <c r="J62" s="224">
        <v>20.726627365122081</v>
      </c>
      <c r="K62" s="224">
        <v>79.612410684808992</v>
      </c>
    </row>
    <row r="63" spans="1:11" ht="14.4" x14ac:dyDescent="0.3">
      <c r="A63" s="224">
        <v>201600</v>
      </c>
      <c r="B63" s="224">
        <v>6.9</v>
      </c>
      <c r="C63" s="224">
        <v>19.918838202716572</v>
      </c>
      <c r="D63" s="224">
        <v>24.785689170109229</v>
      </c>
      <c r="E63" s="224">
        <v>634</v>
      </c>
      <c r="F63" s="224">
        <v>0</v>
      </c>
      <c r="G63" s="224">
        <v>19.918838202716572</v>
      </c>
      <c r="H63" s="224">
        <v>6.1964222925273074</v>
      </c>
      <c r="I63" s="224">
        <v>0</v>
      </c>
      <c r="J63" s="224">
        <v>23.01378909223844</v>
      </c>
      <c r="K63" s="224">
        <v>77.112752117878117</v>
      </c>
    </row>
    <row r="64" spans="1:11" ht="14.4" x14ac:dyDescent="0.3">
      <c r="A64" s="224">
        <v>205200</v>
      </c>
      <c r="B64" s="224">
        <v>7.1</v>
      </c>
      <c r="C64" s="224">
        <v>19.918678812017859</v>
      </c>
      <c r="D64" s="224">
        <v>89.220943694846937</v>
      </c>
      <c r="E64" s="224">
        <v>634</v>
      </c>
      <c r="F64" s="224">
        <v>0</v>
      </c>
      <c r="G64" s="224">
        <v>19.918678812017859</v>
      </c>
      <c r="H64" s="224">
        <v>22.305235923711731</v>
      </c>
      <c r="I64" s="224">
        <v>0</v>
      </c>
      <c r="J64" s="224">
        <v>22.98016094561422</v>
      </c>
      <c r="K64" s="224">
        <v>77.027327521639279</v>
      </c>
    </row>
    <row r="65" spans="1:11" ht="14.4" x14ac:dyDescent="0.3">
      <c r="A65" s="224">
        <v>208800</v>
      </c>
      <c r="B65" s="224">
        <v>7.6</v>
      </c>
      <c r="C65" s="224">
        <v>19.93228348372061</v>
      </c>
      <c r="D65" s="224">
        <v>177.90141997161629</v>
      </c>
      <c r="E65" s="224">
        <v>634</v>
      </c>
      <c r="F65" s="224">
        <v>0</v>
      </c>
      <c r="G65" s="224">
        <v>19.93228348372061</v>
      </c>
      <c r="H65" s="224">
        <v>44.47535499290408</v>
      </c>
      <c r="I65" s="224">
        <v>0</v>
      </c>
      <c r="J65" s="224">
        <v>22.579514195286759</v>
      </c>
      <c r="K65" s="224">
        <v>77.291721295564969</v>
      </c>
    </row>
    <row r="66" spans="1:11" ht="14.4" x14ac:dyDescent="0.3">
      <c r="A66" s="224">
        <v>212400</v>
      </c>
      <c r="B66" s="224">
        <v>7.1</v>
      </c>
      <c r="C66" s="224">
        <v>19.93852915484235</v>
      </c>
      <c r="D66" s="224">
        <v>104.79803906711339</v>
      </c>
      <c r="E66" s="224">
        <v>634</v>
      </c>
      <c r="F66" s="224">
        <v>0</v>
      </c>
      <c r="G66" s="224">
        <v>19.93852915484235</v>
      </c>
      <c r="H66" s="224">
        <v>26.199509766778348</v>
      </c>
      <c r="I66" s="224">
        <v>0</v>
      </c>
      <c r="J66" s="224">
        <v>22.145829909376651</v>
      </c>
      <c r="K66" s="224">
        <v>77.718050458295195</v>
      </c>
    </row>
    <row r="67" spans="1:11" ht="14.4" x14ac:dyDescent="0.3">
      <c r="A67" s="224">
        <v>216000</v>
      </c>
      <c r="B67" s="224">
        <v>7.2</v>
      </c>
      <c r="C67" s="224">
        <v>19.937169415378609</v>
      </c>
      <c r="D67" s="224">
        <v>200.4037880346217</v>
      </c>
      <c r="E67" s="224">
        <v>634</v>
      </c>
      <c r="F67" s="224">
        <v>0</v>
      </c>
      <c r="G67" s="224">
        <v>19.937169415378609</v>
      </c>
      <c r="H67" s="224">
        <v>50.100947008655417</v>
      </c>
      <c r="I67" s="224">
        <v>0</v>
      </c>
      <c r="J67" s="224">
        <v>22.400847261671132</v>
      </c>
      <c r="K67" s="224">
        <v>77.566670759943236</v>
      </c>
    </row>
    <row r="68" spans="1:11" ht="14.4" x14ac:dyDescent="0.3">
      <c r="A68" s="224">
        <v>219600</v>
      </c>
      <c r="B68" s="224">
        <v>7.4</v>
      </c>
      <c r="C68" s="224">
        <v>19.94857993908845</v>
      </c>
      <c r="D68" s="224">
        <v>183.87922556289601</v>
      </c>
      <c r="E68" s="224">
        <v>634</v>
      </c>
      <c r="F68" s="224">
        <v>0</v>
      </c>
      <c r="G68" s="224">
        <v>19.94857993908845</v>
      </c>
      <c r="H68" s="224">
        <v>45.969806390724003</v>
      </c>
      <c r="I68" s="224">
        <v>0</v>
      </c>
      <c r="J68" s="224">
        <v>21.994432637234588</v>
      </c>
      <c r="K68" s="224">
        <v>77.87522099779504</v>
      </c>
    </row>
    <row r="69" spans="1:11" ht="14.4" x14ac:dyDescent="0.3">
      <c r="A69" s="224">
        <v>223200</v>
      </c>
      <c r="B69" s="224">
        <v>7</v>
      </c>
      <c r="C69" s="224">
        <v>19.948943286262921</v>
      </c>
      <c r="D69" s="224">
        <v>100.5310847066109</v>
      </c>
      <c r="E69" s="224">
        <v>634</v>
      </c>
      <c r="F69" s="224">
        <v>0</v>
      </c>
      <c r="G69" s="224">
        <v>19.948943286262921</v>
      </c>
      <c r="H69" s="224">
        <v>25.132771176652739</v>
      </c>
      <c r="I69" s="224">
        <v>0</v>
      </c>
      <c r="J69" s="224">
        <v>21.945805723611649</v>
      </c>
      <c r="K69" s="224">
        <v>77.990758402061005</v>
      </c>
    </row>
    <row r="70" spans="1:11" ht="14.4" x14ac:dyDescent="0.3">
      <c r="A70" s="224">
        <v>226800</v>
      </c>
      <c r="B70" s="224">
        <v>6</v>
      </c>
      <c r="C70" s="224">
        <v>19.929445523747809</v>
      </c>
      <c r="D70" s="224">
        <v>3.2214783049335969</v>
      </c>
      <c r="E70" s="224">
        <v>634</v>
      </c>
      <c r="F70" s="224">
        <v>0</v>
      </c>
      <c r="G70" s="224">
        <v>19.929445523747809</v>
      </c>
      <c r="H70" s="224">
        <v>0.80536957623339922</v>
      </c>
      <c r="I70" s="224">
        <v>0</v>
      </c>
      <c r="J70" s="224">
        <v>22.288307874408439</v>
      </c>
      <c r="K70" s="224">
        <v>77.759794814496658</v>
      </c>
    </row>
    <row r="71" spans="1:11" ht="14.4" x14ac:dyDescent="0.3">
      <c r="A71" s="224">
        <v>230400</v>
      </c>
      <c r="B71" s="224">
        <v>5.4</v>
      </c>
      <c r="C71" s="224">
        <v>19.928907774665859</v>
      </c>
      <c r="D71" s="224">
        <v>0</v>
      </c>
      <c r="E71" s="224">
        <v>634</v>
      </c>
      <c r="F71" s="224">
        <v>0</v>
      </c>
      <c r="G71" s="224">
        <v>19.928907774665859</v>
      </c>
      <c r="H71" s="224">
        <v>0</v>
      </c>
      <c r="I71" s="224">
        <v>0</v>
      </c>
      <c r="J71" s="224">
        <v>22.60563853337592</v>
      </c>
      <c r="K71" s="224">
        <v>77.388970004456851</v>
      </c>
    </row>
    <row r="72" spans="1:11" ht="14.4" x14ac:dyDescent="0.3">
      <c r="A72" s="224">
        <v>234000</v>
      </c>
      <c r="B72" s="224">
        <v>4.8</v>
      </c>
      <c r="C72" s="224">
        <v>19.926151742073571</v>
      </c>
      <c r="D72" s="224">
        <v>0</v>
      </c>
      <c r="E72" s="224">
        <v>634</v>
      </c>
      <c r="F72" s="224">
        <v>0</v>
      </c>
      <c r="G72" s="224">
        <v>19.926151742073571</v>
      </c>
      <c r="H72" s="224">
        <v>0</v>
      </c>
      <c r="I72" s="224">
        <v>0</v>
      </c>
      <c r="J72" s="224">
        <v>22.696021481635508</v>
      </c>
      <c r="K72" s="224">
        <v>77.255253922783666</v>
      </c>
    </row>
    <row r="73" spans="1:11" ht="14.4" x14ac:dyDescent="0.3">
      <c r="A73" s="224">
        <v>237600</v>
      </c>
      <c r="B73" s="224">
        <v>4.5999999999999996</v>
      </c>
      <c r="C73" s="224">
        <v>19.923291490306081</v>
      </c>
      <c r="D73" s="224">
        <v>0</v>
      </c>
      <c r="E73" s="224">
        <v>634</v>
      </c>
      <c r="F73" s="224">
        <v>0</v>
      </c>
      <c r="G73" s="224">
        <v>19.923291490306081</v>
      </c>
      <c r="H73" s="224">
        <v>0</v>
      </c>
      <c r="I73" s="224">
        <v>0</v>
      </c>
      <c r="J73" s="224">
        <v>22.81399819519665</v>
      </c>
      <c r="K73" s="224">
        <v>77.136367831698436</v>
      </c>
    </row>
    <row r="74" spans="1:11" ht="14.4" x14ac:dyDescent="0.3">
      <c r="A74" s="224">
        <v>241200</v>
      </c>
      <c r="B74" s="224">
        <v>4.5999999999999996</v>
      </c>
      <c r="C74" s="224">
        <v>19.92322412964522</v>
      </c>
      <c r="D74" s="224">
        <v>0</v>
      </c>
      <c r="E74" s="224">
        <v>634</v>
      </c>
      <c r="F74" s="224">
        <v>0</v>
      </c>
      <c r="G74" s="224">
        <v>19.92322412964522</v>
      </c>
      <c r="H74" s="224">
        <v>0</v>
      </c>
      <c r="I74" s="224">
        <v>0</v>
      </c>
      <c r="J74" s="224">
        <v>22.806742849523829</v>
      </c>
      <c r="K74" s="224">
        <v>77.112715914180981</v>
      </c>
    </row>
    <row r="75" spans="1:11" ht="14.4" x14ac:dyDescent="0.3">
      <c r="A75" s="224">
        <v>244800</v>
      </c>
      <c r="B75" s="224">
        <v>5</v>
      </c>
      <c r="C75" s="224">
        <v>19.925201490396962</v>
      </c>
      <c r="D75" s="224">
        <v>0</v>
      </c>
      <c r="E75" s="224">
        <v>634</v>
      </c>
      <c r="F75" s="224">
        <v>0</v>
      </c>
      <c r="G75" s="224">
        <v>19.925201490396962</v>
      </c>
      <c r="H75" s="224">
        <v>0</v>
      </c>
      <c r="I75" s="224">
        <v>0</v>
      </c>
      <c r="J75" s="224">
        <v>22.77767717566535</v>
      </c>
      <c r="K75" s="224">
        <v>77.12892593711608</v>
      </c>
    </row>
    <row r="76" spans="1:11" ht="14.4" x14ac:dyDescent="0.3">
      <c r="A76" s="224">
        <v>248400</v>
      </c>
      <c r="B76" s="224">
        <v>5.4</v>
      </c>
      <c r="C76" s="224">
        <v>19.929535786690149</v>
      </c>
      <c r="D76" s="224">
        <v>0</v>
      </c>
      <c r="E76" s="224">
        <v>634</v>
      </c>
      <c r="F76" s="224">
        <v>0</v>
      </c>
      <c r="G76" s="224">
        <v>19.929535786690149</v>
      </c>
      <c r="H76" s="224">
        <v>0</v>
      </c>
      <c r="I76" s="224">
        <v>0</v>
      </c>
      <c r="J76" s="224">
        <v>22.659921346659839</v>
      </c>
      <c r="K76" s="224">
        <v>77.233210171336196</v>
      </c>
    </row>
    <row r="77" spans="1:11" ht="14.4" x14ac:dyDescent="0.3">
      <c r="A77" s="224">
        <v>252000</v>
      </c>
      <c r="B77" s="224">
        <v>5.2</v>
      </c>
      <c r="C77" s="224">
        <v>19.930341670189961</v>
      </c>
      <c r="D77" s="224">
        <v>0</v>
      </c>
      <c r="E77" s="224">
        <v>634</v>
      </c>
      <c r="F77" s="224">
        <v>0</v>
      </c>
      <c r="G77" s="224">
        <v>19.930341670189961</v>
      </c>
      <c r="H77" s="224">
        <v>0</v>
      </c>
      <c r="I77" s="224">
        <v>0</v>
      </c>
      <c r="J77" s="224">
        <v>22.475449985358129</v>
      </c>
      <c r="K77" s="224">
        <v>77.376103098008286</v>
      </c>
    </row>
    <row r="78" spans="1:11" ht="14.4" x14ac:dyDescent="0.3">
      <c r="A78" s="224">
        <v>255600</v>
      </c>
      <c r="B78" s="224">
        <v>5.8</v>
      </c>
      <c r="C78" s="224">
        <v>19.68372269099951</v>
      </c>
      <c r="D78" s="224">
        <v>0</v>
      </c>
      <c r="E78" s="224">
        <v>634</v>
      </c>
      <c r="F78" s="224">
        <v>0</v>
      </c>
      <c r="G78" s="224">
        <v>19.68372269099951</v>
      </c>
      <c r="H78" s="224">
        <v>0</v>
      </c>
      <c r="I78" s="224">
        <v>0</v>
      </c>
      <c r="J78" s="224">
        <v>19.72078235908284</v>
      </c>
      <c r="K78" s="224">
        <v>79.520935396030836</v>
      </c>
    </row>
    <row r="79" spans="1:11" ht="14.4" x14ac:dyDescent="0.3">
      <c r="A79" s="224">
        <v>259200</v>
      </c>
      <c r="B79" s="224">
        <v>6.5</v>
      </c>
      <c r="C79" s="224">
        <v>19.633947683283171</v>
      </c>
      <c r="D79" s="224">
        <v>0</v>
      </c>
      <c r="E79" s="224">
        <v>0</v>
      </c>
      <c r="F79" s="224">
        <v>0</v>
      </c>
      <c r="G79" s="224">
        <v>19.633947683283171</v>
      </c>
      <c r="H79" s="224">
        <v>0</v>
      </c>
      <c r="I79" s="224">
        <v>0</v>
      </c>
      <c r="J79" s="224">
        <v>19.675381904871308</v>
      </c>
      <c r="K79" s="224">
        <v>79.914485899712375</v>
      </c>
    </row>
    <row r="80" spans="1:11" ht="14.4" x14ac:dyDescent="0.3">
      <c r="A80" s="224">
        <v>262800</v>
      </c>
      <c r="B80" s="224">
        <v>7</v>
      </c>
      <c r="C80" s="224">
        <v>19.485031927721231</v>
      </c>
      <c r="D80" s="224">
        <v>0</v>
      </c>
      <c r="E80" s="224">
        <v>634</v>
      </c>
      <c r="F80" s="224">
        <v>0</v>
      </c>
      <c r="G80" s="224">
        <v>19.485031927721231</v>
      </c>
      <c r="H80" s="224">
        <v>0</v>
      </c>
      <c r="I80" s="224">
        <v>0</v>
      </c>
      <c r="J80" s="224">
        <v>19.482429464762529</v>
      </c>
      <c r="K80" s="224">
        <v>79.98472929920861</v>
      </c>
    </row>
    <row r="81" spans="1:11" ht="14.4" x14ac:dyDescent="0.3">
      <c r="A81" s="224">
        <v>266400</v>
      </c>
      <c r="B81" s="224">
        <v>6.8</v>
      </c>
      <c r="C81" s="224">
        <v>19.650510831891491</v>
      </c>
      <c r="D81" s="224">
        <v>0</v>
      </c>
      <c r="E81" s="224">
        <v>634</v>
      </c>
      <c r="F81" s="224">
        <v>0</v>
      </c>
      <c r="G81" s="224">
        <v>19.650510831891491</v>
      </c>
      <c r="H81" s="224">
        <v>0</v>
      </c>
      <c r="I81" s="224">
        <v>0</v>
      </c>
      <c r="J81" s="224">
        <v>19.59863546875183</v>
      </c>
      <c r="K81" s="224">
        <v>79.997271332741576</v>
      </c>
    </row>
    <row r="82" spans="1:11" ht="14.4" x14ac:dyDescent="0.3">
      <c r="A82" s="224">
        <v>270000</v>
      </c>
      <c r="B82" s="224">
        <v>7</v>
      </c>
      <c r="C82" s="224">
        <v>19.624726028598079</v>
      </c>
      <c r="D82" s="224">
        <v>0</v>
      </c>
      <c r="E82" s="224">
        <v>634</v>
      </c>
      <c r="F82" s="224">
        <v>0</v>
      </c>
      <c r="G82" s="224">
        <v>19.624726028598079</v>
      </c>
      <c r="H82" s="224">
        <v>0</v>
      </c>
      <c r="I82" s="224">
        <v>0</v>
      </c>
      <c r="J82" s="224">
        <v>19.622862230379241</v>
      </c>
      <c r="K82" s="224">
        <v>79.999511294787325</v>
      </c>
    </row>
    <row r="83" spans="1:11" ht="14.4" x14ac:dyDescent="0.3">
      <c r="A83" s="224">
        <v>273600</v>
      </c>
      <c r="B83" s="224">
        <v>7.1</v>
      </c>
      <c r="C83" s="224">
        <v>19.620228237702289</v>
      </c>
      <c r="D83" s="224">
        <v>0</v>
      </c>
      <c r="E83" s="224">
        <v>634</v>
      </c>
      <c r="F83" s="224">
        <v>0</v>
      </c>
      <c r="G83" s="224">
        <v>19.620228237702289</v>
      </c>
      <c r="H83" s="224">
        <v>0</v>
      </c>
      <c r="I83" s="224">
        <v>0</v>
      </c>
      <c r="J83" s="224">
        <v>19.586415468931499</v>
      </c>
      <c r="K83" s="224">
        <v>79.999912687815737</v>
      </c>
    </row>
    <row r="84" spans="1:11" ht="14.4" x14ac:dyDescent="0.3">
      <c r="A84" s="224">
        <v>277200</v>
      </c>
      <c r="B84" s="224">
        <v>6.9</v>
      </c>
      <c r="C84" s="224">
        <v>19.597085854945181</v>
      </c>
      <c r="D84" s="224">
        <v>0</v>
      </c>
      <c r="E84" s="224">
        <v>634</v>
      </c>
      <c r="F84" s="224">
        <v>0</v>
      </c>
      <c r="G84" s="224">
        <v>19.597085854945181</v>
      </c>
      <c r="H84" s="224">
        <v>0</v>
      </c>
      <c r="I84" s="224">
        <v>0</v>
      </c>
      <c r="J84" s="224">
        <v>19.611172141448751</v>
      </c>
      <c r="K84" s="224">
        <v>79.999984362909302</v>
      </c>
    </row>
    <row r="85" spans="1:11" ht="14.4" x14ac:dyDescent="0.3">
      <c r="A85" s="224">
        <v>280800</v>
      </c>
      <c r="B85" s="224">
        <v>7</v>
      </c>
      <c r="C85" s="224">
        <v>19.57722631706406</v>
      </c>
      <c r="D85" s="224">
        <v>0</v>
      </c>
      <c r="E85" s="224">
        <v>634</v>
      </c>
      <c r="F85" s="224">
        <v>0</v>
      </c>
      <c r="G85" s="224">
        <v>19.57722631706406</v>
      </c>
      <c r="H85" s="224">
        <v>0</v>
      </c>
      <c r="I85" s="224">
        <v>0</v>
      </c>
      <c r="J85" s="224">
        <v>19.59897368354288</v>
      </c>
      <c r="K85" s="224">
        <v>79.999996981671131</v>
      </c>
    </row>
    <row r="86" spans="1:11" ht="14.4" x14ac:dyDescent="0.3">
      <c r="A86" s="224">
        <v>284400</v>
      </c>
      <c r="B86" s="224">
        <v>7.2</v>
      </c>
      <c r="C86" s="224">
        <v>19.566750409618098</v>
      </c>
      <c r="D86" s="224">
        <v>0</v>
      </c>
      <c r="E86" s="224">
        <v>634</v>
      </c>
      <c r="F86" s="224">
        <v>0</v>
      </c>
      <c r="G86" s="224">
        <v>19.566750409618098</v>
      </c>
      <c r="H86" s="224">
        <v>0</v>
      </c>
      <c r="I86" s="224">
        <v>0</v>
      </c>
      <c r="J86" s="224">
        <v>19.64039082408846</v>
      </c>
      <c r="K86" s="224">
        <v>79.97831994285022</v>
      </c>
    </row>
    <row r="87" spans="1:11" ht="14.4" x14ac:dyDescent="0.3">
      <c r="A87" s="224">
        <v>288000</v>
      </c>
      <c r="B87" s="224">
        <v>7.6</v>
      </c>
      <c r="C87" s="224">
        <v>19.908971861584071</v>
      </c>
      <c r="D87" s="224">
        <v>3.5271659967713012</v>
      </c>
      <c r="E87" s="224">
        <v>634</v>
      </c>
      <c r="F87" s="224">
        <v>0</v>
      </c>
      <c r="G87" s="224">
        <v>19.908971861584071</v>
      </c>
      <c r="H87" s="224">
        <v>0.88179149919282529</v>
      </c>
      <c r="I87" s="224">
        <v>0</v>
      </c>
      <c r="J87" s="224">
        <v>23.39865479142674</v>
      </c>
      <c r="K87" s="224">
        <v>76.786341442391901</v>
      </c>
    </row>
    <row r="88" spans="1:11" ht="14.4" x14ac:dyDescent="0.3">
      <c r="A88" s="224">
        <v>291600</v>
      </c>
      <c r="B88" s="224">
        <v>8</v>
      </c>
      <c r="C88" s="224">
        <v>19.91779991087839</v>
      </c>
      <c r="D88" s="224">
        <v>16.335152001125952</v>
      </c>
      <c r="E88" s="224">
        <v>634</v>
      </c>
      <c r="F88" s="224">
        <v>0</v>
      </c>
      <c r="G88" s="224">
        <v>19.91779991087839</v>
      </c>
      <c r="H88" s="224">
        <v>4.083788000281487</v>
      </c>
      <c r="I88" s="224">
        <v>0</v>
      </c>
      <c r="J88" s="224">
        <v>23.057698656190439</v>
      </c>
      <c r="K88" s="224">
        <v>76.82293020250863</v>
      </c>
    </row>
    <row r="89" spans="1:11" ht="14.4" x14ac:dyDescent="0.3">
      <c r="A89" s="224">
        <v>295200</v>
      </c>
      <c r="B89" s="224">
        <v>8.5</v>
      </c>
      <c r="C89" s="224">
        <v>19.92494899455702</v>
      </c>
      <c r="D89" s="224">
        <v>48.180837410054707</v>
      </c>
      <c r="E89" s="224">
        <v>634</v>
      </c>
      <c r="F89" s="224">
        <v>0</v>
      </c>
      <c r="G89" s="224">
        <v>19.92494899455702</v>
      </c>
      <c r="H89" s="224">
        <v>12.04520935251368</v>
      </c>
      <c r="I89" s="224">
        <v>0</v>
      </c>
      <c r="J89" s="224">
        <v>22.84123049028867</v>
      </c>
      <c r="K89" s="224">
        <v>77.014924160156383</v>
      </c>
    </row>
    <row r="90" spans="1:11" ht="14.4" x14ac:dyDescent="0.3">
      <c r="A90" s="224">
        <v>298800</v>
      </c>
      <c r="B90" s="224">
        <v>8.8000000000000007</v>
      </c>
      <c r="C90" s="224">
        <v>19.932635702606358</v>
      </c>
      <c r="D90" s="224">
        <v>29.103410761068659</v>
      </c>
      <c r="E90" s="224">
        <v>634</v>
      </c>
      <c r="F90" s="224">
        <v>0</v>
      </c>
      <c r="G90" s="224">
        <v>19.932635702606358</v>
      </c>
      <c r="H90" s="224">
        <v>7.2758526902671647</v>
      </c>
      <c r="I90" s="224">
        <v>0</v>
      </c>
      <c r="J90" s="224">
        <v>22.53503517688203</v>
      </c>
      <c r="K90" s="224">
        <v>77.314176307908042</v>
      </c>
    </row>
    <row r="91" spans="1:11" ht="14.4" x14ac:dyDescent="0.3">
      <c r="A91" s="224">
        <v>302400</v>
      </c>
      <c r="B91" s="224">
        <v>9</v>
      </c>
      <c r="C91" s="224">
        <v>19.933836810732739</v>
      </c>
      <c r="D91" s="224">
        <v>19.89004307471809</v>
      </c>
      <c r="E91" s="224">
        <v>634</v>
      </c>
      <c r="F91" s="224">
        <v>0</v>
      </c>
      <c r="G91" s="224">
        <v>19.933836810732739</v>
      </c>
      <c r="H91" s="224">
        <v>4.9725107686795234</v>
      </c>
      <c r="I91" s="224">
        <v>0</v>
      </c>
      <c r="J91" s="224">
        <v>22.492777613271091</v>
      </c>
      <c r="K91" s="224">
        <v>77.448047509879942</v>
      </c>
    </row>
    <row r="92" spans="1:11" ht="14.4" x14ac:dyDescent="0.3">
      <c r="A92" s="224">
        <v>306000</v>
      </c>
      <c r="B92" s="224">
        <v>8.8000000000000007</v>
      </c>
      <c r="C92" s="224">
        <v>19.937186449705411</v>
      </c>
      <c r="D92" s="224">
        <v>9.4095034425090756</v>
      </c>
      <c r="E92" s="224">
        <v>634</v>
      </c>
      <c r="F92" s="224">
        <v>0</v>
      </c>
      <c r="G92" s="224">
        <v>19.937186449705411</v>
      </c>
      <c r="H92" s="224">
        <v>2.3523758606272689</v>
      </c>
      <c r="I92" s="224">
        <v>0</v>
      </c>
      <c r="J92" s="224">
        <v>22.318230297228599</v>
      </c>
      <c r="K92" s="224">
        <v>77.588174130183106</v>
      </c>
    </row>
    <row r="93" spans="1:11" ht="14.4" x14ac:dyDescent="0.3">
      <c r="A93" s="224">
        <v>309600</v>
      </c>
      <c r="B93" s="224">
        <v>8.8000000000000007</v>
      </c>
      <c r="C93" s="224">
        <v>19.939631789563361</v>
      </c>
      <c r="D93" s="224">
        <v>7.0590853996772456</v>
      </c>
      <c r="E93" s="224">
        <v>634</v>
      </c>
      <c r="F93" s="224">
        <v>0</v>
      </c>
      <c r="G93" s="224">
        <v>19.939631789563361</v>
      </c>
      <c r="H93" s="224">
        <v>1.7647713499193109</v>
      </c>
      <c r="I93" s="224">
        <v>0</v>
      </c>
      <c r="J93" s="224">
        <v>22.30294058312268</v>
      </c>
      <c r="K93" s="224">
        <v>77.6189876263592</v>
      </c>
    </row>
    <row r="94" spans="1:11" ht="14.4" x14ac:dyDescent="0.3">
      <c r="A94" s="224">
        <v>313200</v>
      </c>
      <c r="B94" s="224">
        <v>8.8000000000000007</v>
      </c>
      <c r="C94" s="224">
        <v>19.940605853625399</v>
      </c>
      <c r="D94" s="224">
        <v>0</v>
      </c>
      <c r="E94" s="224">
        <v>634</v>
      </c>
      <c r="F94" s="224">
        <v>0</v>
      </c>
      <c r="G94" s="224">
        <v>19.940605853625399</v>
      </c>
      <c r="H94" s="224">
        <v>0</v>
      </c>
      <c r="I94" s="224">
        <v>0</v>
      </c>
      <c r="J94" s="224">
        <v>22.150056075143731</v>
      </c>
      <c r="K94" s="224">
        <v>77.718855356290021</v>
      </c>
    </row>
    <row r="95" spans="1:11" ht="14.4" x14ac:dyDescent="0.3">
      <c r="A95" s="224">
        <v>316800</v>
      </c>
      <c r="B95" s="224">
        <v>8.6</v>
      </c>
      <c r="C95" s="224">
        <v>19.94289890187666</v>
      </c>
      <c r="D95" s="224">
        <v>0</v>
      </c>
      <c r="E95" s="224">
        <v>634</v>
      </c>
      <c r="F95" s="224">
        <v>0</v>
      </c>
      <c r="G95" s="224">
        <v>19.94289890187666</v>
      </c>
      <c r="H95" s="224">
        <v>0</v>
      </c>
      <c r="I95" s="224">
        <v>0</v>
      </c>
      <c r="J95" s="224">
        <v>22.158049937741399</v>
      </c>
      <c r="K95" s="224">
        <v>77.756459043910596</v>
      </c>
    </row>
    <row r="96" spans="1:11" ht="14.4" x14ac:dyDescent="0.3">
      <c r="A96" s="224">
        <v>320400</v>
      </c>
      <c r="B96" s="224">
        <v>8.1</v>
      </c>
      <c r="C96" s="224">
        <v>19.947081044538049</v>
      </c>
      <c r="D96" s="224">
        <v>0</v>
      </c>
      <c r="E96" s="224">
        <v>634</v>
      </c>
      <c r="F96" s="224">
        <v>0</v>
      </c>
      <c r="G96" s="224">
        <v>19.947081044538049</v>
      </c>
      <c r="H96" s="224">
        <v>0</v>
      </c>
      <c r="I96" s="224">
        <v>0</v>
      </c>
      <c r="J96" s="224">
        <v>22.124885344659599</v>
      </c>
      <c r="K96" s="224">
        <v>77.789480209126651</v>
      </c>
    </row>
    <row r="97" spans="1:11" ht="14.4" x14ac:dyDescent="0.3">
      <c r="A97" s="224">
        <v>324000</v>
      </c>
      <c r="B97" s="224">
        <v>7.9</v>
      </c>
      <c r="C97" s="224">
        <v>19.94186398148145</v>
      </c>
      <c r="D97" s="224">
        <v>0</v>
      </c>
      <c r="E97" s="224">
        <v>634</v>
      </c>
      <c r="F97" s="224">
        <v>0</v>
      </c>
      <c r="G97" s="224">
        <v>19.94186398148145</v>
      </c>
      <c r="H97" s="224">
        <v>0</v>
      </c>
      <c r="I97" s="224">
        <v>0</v>
      </c>
      <c r="J97" s="224">
        <v>22.16273668852061</v>
      </c>
      <c r="K97" s="224">
        <v>77.756086764543014</v>
      </c>
    </row>
    <row r="98" spans="1:11" ht="14.4" x14ac:dyDescent="0.3">
      <c r="A98" s="224">
        <v>327600</v>
      </c>
      <c r="B98" s="224">
        <v>8</v>
      </c>
      <c r="C98" s="224">
        <v>19.937137157371851</v>
      </c>
      <c r="D98" s="224">
        <v>0</v>
      </c>
      <c r="E98" s="224">
        <v>634</v>
      </c>
      <c r="F98" s="224">
        <v>0</v>
      </c>
      <c r="G98" s="224">
        <v>19.937137157371851</v>
      </c>
      <c r="H98" s="224">
        <v>0</v>
      </c>
      <c r="I98" s="224">
        <v>0</v>
      </c>
      <c r="J98" s="224">
        <v>22.18777343681943</v>
      </c>
      <c r="K98" s="224">
        <v>77.760610852070528</v>
      </c>
    </row>
    <row r="99" spans="1:11" ht="14.4" x14ac:dyDescent="0.3">
      <c r="A99" s="224">
        <v>331200</v>
      </c>
      <c r="B99" s="224">
        <v>8.1999999999999993</v>
      </c>
      <c r="C99" s="224">
        <v>19.944154073686381</v>
      </c>
      <c r="D99" s="224">
        <v>0</v>
      </c>
      <c r="E99" s="224">
        <v>634</v>
      </c>
      <c r="F99" s="224">
        <v>0</v>
      </c>
      <c r="G99" s="224">
        <v>19.944154073686381</v>
      </c>
      <c r="H99" s="224">
        <v>0</v>
      </c>
      <c r="I99" s="224">
        <v>0</v>
      </c>
      <c r="J99" s="224">
        <v>22.1155028979463</v>
      </c>
      <c r="K99" s="224">
        <v>77.814186711730287</v>
      </c>
    </row>
    <row r="100" spans="1:11" ht="14.4" x14ac:dyDescent="0.3">
      <c r="A100" s="224">
        <v>334800</v>
      </c>
      <c r="B100" s="224">
        <v>8.1</v>
      </c>
      <c r="C100" s="224">
        <v>19.947554573558069</v>
      </c>
      <c r="D100" s="224">
        <v>0</v>
      </c>
      <c r="E100" s="224">
        <v>634</v>
      </c>
      <c r="F100" s="224">
        <v>0</v>
      </c>
      <c r="G100" s="224">
        <v>19.947554573558069</v>
      </c>
      <c r="H100" s="224">
        <v>0</v>
      </c>
      <c r="I100" s="224">
        <v>0</v>
      </c>
      <c r="J100" s="224">
        <v>22.017246510284199</v>
      </c>
      <c r="K100" s="224">
        <v>77.903336269464617</v>
      </c>
    </row>
    <row r="101" spans="1:11" ht="14.4" x14ac:dyDescent="0.3">
      <c r="A101" s="224">
        <v>338400</v>
      </c>
      <c r="B101" s="224">
        <v>7.8</v>
      </c>
      <c r="C101" s="224">
        <v>19.952370741967488</v>
      </c>
      <c r="D101" s="224">
        <v>0</v>
      </c>
      <c r="E101" s="224">
        <v>634</v>
      </c>
      <c r="F101" s="224">
        <v>0</v>
      </c>
      <c r="G101" s="224">
        <v>19.952370741967488</v>
      </c>
      <c r="H101" s="224">
        <v>0</v>
      </c>
      <c r="I101" s="224">
        <v>0</v>
      </c>
      <c r="J101" s="224">
        <v>22.132730799740209</v>
      </c>
      <c r="K101" s="224">
        <v>77.866911810243764</v>
      </c>
    </row>
    <row r="102" spans="1:11" ht="14.4" x14ac:dyDescent="0.3">
      <c r="A102" s="224">
        <v>342000</v>
      </c>
      <c r="B102" s="224">
        <v>7.4</v>
      </c>
      <c r="C102" s="224">
        <v>19.75346467881959</v>
      </c>
      <c r="D102" s="224">
        <v>0</v>
      </c>
      <c r="E102" s="224">
        <v>634</v>
      </c>
      <c r="F102" s="224">
        <v>0</v>
      </c>
      <c r="G102" s="224">
        <v>19.75346467881959</v>
      </c>
      <c r="H102" s="224">
        <v>0</v>
      </c>
      <c r="I102" s="224">
        <v>0</v>
      </c>
      <c r="J102" s="224">
        <v>19.792189389134041</v>
      </c>
      <c r="K102" s="224">
        <v>79.607562164355969</v>
      </c>
    </row>
    <row r="103" spans="1:11" ht="14.4" x14ac:dyDescent="0.3">
      <c r="A103" s="224">
        <v>345600</v>
      </c>
      <c r="B103" s="224">
        <v>7.5</v>
      </c>
      <c r="C103" s="224">
        <v>19.702990312374101</v>
      </c>
      <c r="D103" s="224">
        <v>0</v>
      </c>
      <c r="E103" s="224">
        <v>0</v>
      </c>
      <c r="F103" s="224">
        <v>0</v>
      </c>
      <c r="G103" s="224">
        <v>19.702990312374101</v>
      </c>
      <c r="H103" s="224">
        <v>0</v>
      </c>
      <c r="I103" s="224">
        <v>0</v>
      </c>
      <c r="J103" s="224">
        <v>19.72592862030784</v>
      </c>
      <c r="K103" s="224">
        <v>79.929845956895832</v>
      </c>
    </row>
    <row r="104" spans="1:11" ht="14.4" x14ac:dyDescent="0.3">
      <c r="A104" s="224">
        <v>349200</v>
      </c>
      <c r="B104" s="224">
        <v>7.3</v>
      </c>
      <c r="C104" s="224">
        <v>19.55776733122822</v>
      </c>
      <c r="D104" s="224">
        <v>0</v>
      </c>
      <c r="E104" s="224">
        <v>634</v>
      </c>
      <c r="F104" s="224">
        <v>0</v>
      </c>
      <c r="G104" s="224">
        <v>19.55776733122822</v>
      </c>
      <c r="H104" s="224">
        <v>0</v>
      </c>
      <c r="I104" s="224">
        <v>0</v>
      </c>
      <c r="J104" s="224">
        <v>19.51815285481203</v>
      </c>
      <c r="K104" s="224">
        <v>79.986988933161115</v>
      </c>
    </row>
    <row r="105" spans="1:11" ht="14.4" x14ac:dyDescent="0.3">
      <c r="A105" s="224">
        <v>352800</v>
      </c>
      <c r="B105" s="224">
        <v>6.4</v>
      </c>
      <c r="C105" s="224">
        <v>19.656471399185449</v>
      </c>
      <c r="D105" s="224">
        <v>0</v>
      </c>
      <c r="E105" s="224">
        <v>634</v>
      </c>
      <c r="F105" s="224">
        <v>0</v>
      </c>
      <c r="G105" s="224">
        <v>19.656471399185449</v>
      </c>
      <c r="H105" s="224">
        <v>0</v>
      </c>
      <c r="I105" s="224">
        <v>0</v>
      </c>
      <c r="J105" s="224">
        <v>19.657220628641159</v>
      </c>
      <c r="K105" s="224">
        <v>79.997505033109519</v>
      </c>
    </row>
    <row r="106" spans="1:11" ht="14.4" x14ac:dyDescent="0.3">
      <c r="A106" s="224">
        <v>356400</v>
      </c>
      <c r="B106" s="224">
        <v>6.7</v>
      </c>
      <c r="C106" s="224">
        <v>19.619659453494851</v>
      </c>
      <c r="D106" s="224">
        <v>0</v>
      </c>
      <c r="E106" s="224">
        <v>634</v>
      </c>
      <c r="F106" s="224">
        <v>0</v>
      </c>
      <c r="G106" s="224">
        <v>19.619659453494851</v>
      </c>
      <c r="H106" s="224">
        <v>0</v>
      </c>
      <c r="I106" s="224">
        <v>0</v>
      </c>
      <c r="J106" s="224">
        <v>19.63747413670291</v>
      </c>
      <c r="K106" s="224">
        <v>79.999553790011859</v>
      </c>
    </row>
    <row r="107" spans="1:11" ht="14.4" x14ac:dyDescent="0.3">
      <c r="A107" s="224">
        <v>360000</v>
      </c>
      <c r="B107" s="224">
        <v>6.8</v>
      </c>
      <c r="C107" s="224">
        <v>19.609505230959989</v>
      </c>
      <c r="D107" s="224">
        <v>0</v>
      </c>
      <c r="E107" s="224">
        <v>634</v>
      </c>
      <c r="F107" s="224">
        <v>0</v>
      </c>
      <c r="G107" s="224">
        <v>19.609505230959989</v>
      </c>
      <c r="H107" s="224">
        <v>0</v>
      </c>
      <c r="I107" s="224">
        <v>0</v>
      </c>
      <c r="J107" s="224">
        <v>19.631391319951678</v>
      </c>
      <c r="K107" s="224">
        <v>79.999920260584062</v>
      </c>
    </row>
    <row r="108" spans="1:11" ht="14.4" x14ac:dyDescent="0.3">
      <c r="A108" s="224">
        <v>363600</v>
      </c>
      <c r="B108" s="224">
        <v>6.9</v>
      </c>
      <c r="C108" s="224">
        <v>19.598147937733881</v>
      </c>
      <c r="D108" s="224">
        <v>0</v>
      </c>
      <c r="E108" s="224">
        <v>634</v>
      </c>
      <c r="F108" s="224">
        <v>0</v>
      </c>
      <c r="G108" s="224">
        <v>19.598147937733881</v>
      </c>
      <c r="H108" s="224">
        <v>0</v>
      </c>
      <c r="I108" s="224">
        <v>0</v>
      </c>
      <c r="J108" s="224">
        <v>19.615772165333919</v>
      </c>
      <c r="K108" s="224">
        <v>79.99998572627598</v>
      </c>
    </row>
    <row r="109" spans="1:11" ht="14.4" x14ac:dyDescent="0.3">
      <c r="A109" s="224">
        <v>367200</v>
      </c>
      <c r="B109" s="224">
        <v>7.2</v>
      </c>
      <c r="C109" s="224">
        <v>19.591882988552829</v>
      </c>
      <c r="D109" s="224">
        <v>0</v>
      </c>
      <c r="E109" s="224">
        <v>634</v>
      </c>
      <c r="F109" s="224">
        <v>0</v>
      </c>
      <c r="G109" s="224">
        <v>19.591882988552829</v>
      </c>
      <c r="H109" s="224">
        <v>0</v>
      </c>
      <c r="I109" s="224">
        <v>0</v>
      </c>
      <c r="J109" s="224">
        <v>19.5784190756393</v>
      </c>
      <c r="K109" s="224">
        <v>79.999997446907884</v>
      </c>
    </row>
    <row r="110" spans="1:11" ht="14.4" x14ac:dyDescent="0.3">
      <c r="A110" s="224">
        <v>370800</v>
      </c>
      <c r="B110" s="224">
        <v>7.2</v>
      </c>
      <c r="C110" s="224">
        <v>19.577978872692949</v>
      </c>
      <c r="D110" s="224">
        <v>0</v>
      </c>
      <c r="E110" s="224">
        <v>634</v>
      </c>
      <c r="F110" s="224">
        <v>0</v>
      </c>
      <c r="G110" s="224">
        <v>19.577978872692949</v>
      </c>
      <c r="H110" s="224">
        <v>0</v>
      </c>
      <c r="I110" s="224">
        <v>0</v>
      </c>
      <c r="J110" s="224">
        <v>19.416674321297759</v>
      </c>
      <c r="K110" s="224">
        <v>80.070308487132735</v>
      </c>
    </row>
    <row r="111" spans="1:11" ht="14.4" x14ac:dyDescent="0.3">
      <c r="A111" s="224">
        <v>374400</v>
      </c>
      <c r="B111" s="224">
        <v>7</v>
      </c>
      <c r="C111" s="224">
        <v>19.910992510437989</v>
      </c>
      <c r="D111" s="224">
        <v>0</v>
      </c>
      <c r="E111" s="224">
        <v>634</v>
      </c>
      <c r="F111" s="224">
        <v>0</v>
      </c>
      <c r="G111" s="224">
        <v>19.910992510437989</v>
      </c>
      <c r="H111" s="224">
        <v>0</v>
      </c>
      <c r="I111" s="224">
        <v>0</v>
      </c>
      <c r="J111" s="224">
        <v>23.338096232644691</v>
      </c>
      <c r="K111" s="224">
        <v>76.860884375394036</v>
      </c>
    </row>
    <row r="112" spans="1:11" ht="14.4" x14ac:dyDescent="0.3">
      <c r="A112" s="224">
        <v>378000</v>
      </c>
      <c r="B112" s="224">
        <v>7.1</v>
      </c>
      <c r="C112" s="224">
        <v>19.91332036454779</v>
      </c>
      <c r="D112" s="224">
        <v>0</v>
      </c>
      <c r="E112" s="224">
        <v>634</v>
      </c>
      <c r="F112" s="224">
        <v>0</v>
      </c>
      <c r="G112" s="224">
        <v>19.91332036454779</v>
      </c>
      <c r="H112" s="224">
        <v>0</v>
      </c>
      <c r="I112" s="224">
        <v>0</v>
      </c>
      <c r="J112" s="224">
        <v>23.122984609289801</v>
      </c>
      <c r="K112" s="224">
        <v>76.763862181801727</v>
      </c>
    </row>
    <row r="113" spans="1:11" ht="14.4" x14ac:dyDescent="0.3">
      <c r="A113" s="224">
        <v>381600</v>
      </c>
      <c r="B113" s="224">
        <v>7.4</v>
      </c>
      <c r="C113" s="224">
        <v>19.913242195232311</v>
      </c>
      <c r="D113" s="224">
        <v>7.0680007032734267</v>
      </c>
      <c r="E113" s="224">
        <v>634</v>
      </c>
      <c r="F113" s="224">
        <v>0</v>
      </c>
      <c r="G113" s="224">
        <v>19.913242195232311</v>
      </c>
      <c r="H113" s="224">
        <v>1.7670001758183571</v>
      </c>
      <c r="I113" s="224">
        <v>0</v>
      </c>
      <c r="J113" s="224">
        <v>23.044712795884809</v>
      </c>
      <c r="K113" s="224">
        <v>76.816108195677998</v>
      </c>
    </row>
    <row r="114" spans="1:11" ht="14.4" x14ac:dyDescent="0.3">
      <c r="A114" s="224">
        <v>385200</v>
      </c>
      <c r="B114" s="224">
        <v>8.4</v>
      </c>
      <c r="C114" s="224">
        <v>19.926472320322439</v>
      </c>
      <c r="D114" s="224">
        <v>9.4141972594781773</v>
      </c>
      <c r="E114" s="224">
        <v>634</v>
      </c>
      <c r="F114" s="224">
        <v>0</v>
      </c>
      <c r="G114" s="224">
        <v>19.926472320322439</v>
      </c>
      <c r="H114" s="224">
        <v>2.3535493148695439</v>
      </c>
      <c r="I114" s="224">
        <v>0</v>
      </c>
      <c r="J114" s="224">
        <v>22.838395231420829</v>
      </c>
      <c r="K114" s="224">
        <v>77.006012164766588</v>
      </c>
    </row>
    <row r="115" spans="1:11" ht="14.4" x14ac:dyDescent="0.3">
      <c r="A115" s="224">
        <v>388800</v>
      </c>
      <c r="B115" s="224">
        <v>9.4</v>
      </c>
      <c r="C115" s="224">
        <v>19.937152781197799</v>
      </c>
      <c r="D115" s="224">
        <v>9.4141954044933875</v>
      </c>
      <c r="E115" s="224">
        <v>634</v>
      </c>
      <c r="F115" s="224">
        <v>0</v>
      </c>
      <c r="G115" s="224">
        <v>19.937152781197799</v>
      </c>
      <c r="H115" s="224">
        <v>2.3535488511233469</v>
      </c>
      <c r="I115" s="224">
        <v>0</v>
      </c>
      <c r="J115" s="224">
        <v>22.483728098140261</v>
      </c>
      <c r="K115" s="224">
        <v>77.338956935021599</v>
      </c>
    </row>
    <row r="116" spans="1:11" ht="14.4" x14ac:dyDescent="0.3">
      <c r="A116" s="224">
        <v>392400</v>
      </c>
      <c r="B116" s="224">
        <v>10.6</v>
      </c>
      <c r="C116" s="224">
        <v>19.94866571131249</v>
      </c>
      <c r="D116" s="224">
        <v>19.861735670398229</v>
      </c>
      <c r="E116" s="224">
        <v>634</v>
      </c>
      <c r="F116" s="224">
        <v>0</v>
      </c>
      <c r="G116" s="224">
        <v>19.94866571131249</v>
      </c>
      <c r="H116" s="224">
        <v>4.9654339175995563</v>
      </c>
      <c r="I116" s="224">
        <v>0</v>
      </c>
      <c r="J116" s="224">
        <v>22.13547635399496</v>
      </c>
      <c r="K116" s="224">
        <v>77.680258001190495</v>
      </c>
    </row>
    <row r="117" spans="1:11" ht="14.4" x14ac:dyDescent="0.3">
      <c r="A117" s="224">
        <v>396000</v>
      </c>
      <c r="B117" s="224">
        <v>9.3000000000000007</v>
      </c>
      <c r="C117" s="224">
        <v>19.94324511819072</v>
      </c>
      <c r="D117" s="224">
        <v>7.0596087894364414</v>
      </c>
      <c r="E117" s="224">
        <v>634</v>
      </c>
      <c r="F117" s="224">
        <v>0</v>
      </c>
      <c r="G117" s="224">
        <v>19.94324511819072</v>
      </c>
      <c r="H117" s="224">
        <v>1.7649021973591099</v>
      </c>
      <c r="I117" s="224">
        <v>0</v>
      </c>
      <c r="J117" s="224">
        <v>21.961558888672659</v>
      </c>
      <c r="K117" s="224">
        <v>77.999652297694823</v>
      </c>
    </row>
    <row r="118" spans="1:11" ht="14.4" x14ac:dyDescent="0.3">
      <c r="A118" s="224">
        <v>399600</v>
      </c>
      <c r="B118" s="224">
        <v>8.1999999999999993</v>
      </c>
      <c r="C118" s="224">
        <v>19.939371004330461</v>
      </c>
      <c r="D118" s="224">
        <v>0</v>
      </c>
      <c r="E118" s="224">
        <v>634</v>
      </c>
      <c r="F118" s="224">
        <v>0</v>
      </c>
      <c r="G118" s="224">
        <v>19.939371004330461</v>
      </c>
      <c r="H118" s="224">
        <v>0</v>
      </c>
      <c r="I118" s="224">
        <v>0</v>
      </c>
      <c r="J118" s="224">
        <v>22.149355110375819</v>
      </c>
      <c r="K118" s="224">
        <v>77.844661780374793</v>
      </c>
    </row>
    <row r="119" spans="1:11" ht="14.4" x14ac:dyDescent="0.3">
      <c r="A119" s="224">
        <v>403200</v>
      </c>
      <c r="B119" s="224">
        <v>8.1</v>
      </c>
      <c r="C119" s="224">
        <v>19.93975578776416</v>
      </c>
      <c r="D119" s="224">
        <v>0</v>
      </c>
      <c r="E119" s="224">
        <v>634</v>
      </c>
      <c r="F119" s="224">
        <v>0</v>
      </c>
      <c r="G119" s="224">
        <v>19.93975578776416</v>
      </c>
      <c r="H119" s="224">
        <v>0</v>
      </c>
      <c r="I119" s="224">
        <v>0</v>
      </c>
      <c r="J119" s="224">
        <v>22.275037342593428</v>
      </c>
      <c r="K119" s="224">
        <v>77.678065423481755</v>
      </c>
    </row>
    <row r="120" spans="1:11" ht="14.4" x14ac:dyDescent="0.3">
      <c r="A120" s="224">
        <v>406800</v>
      </c>
      <c r="B120" s="224">
        <v>7.7</v>
      </c>
      <c r="C120" s="224">
        <v>19.937731310302411</v>
      </c>
      <c r="D120" s="224">
        <v>0</v>
      </c>
      <c r="E120" s="224">
        <v>634</v>
      </c>
      <c r="F120" s="224">
        <v>0</v>
      </c>
      <c r="G120" s="224">
        <v>19.937731310302411</v>
      </c>
      <c r="H120" s="224">
        <v>0</v>
      </c>
      <c r="I120" s="224">
        <v>0</v>
      </c>
      <c r="J120" s="224">
        <v>22.22441029795997</v>
      </c>
      <c r="K120" s="224">
        <v>77.699886282206933</v>
      </c>
    </row>
    <row r="121" spans="1:11" ht="14.4" x14ac:dyDescent="0.3">
      <c r="A121" s="224">
        <v>410400</v>
      </c>
      <c r="B121" s="224">
        <v>7.4</v>
      </c>
      <c r="C121" s="224">
        <v>19.93969500902687</v>
      </c>
      <c r="D121" s="224">
        <v>0</v>
      </c>
      <c r="E121" s="224">
        <v>634</v>
      </c>
      <c r="F121" s="224">
        <v>0</v>
      </c>
      <c r="G121" s="224">
        <v>19.93969500902687</v>
      </c>
      <c r="H121" s="224">
        <v>0</v>
      </c>
      <c r="I121" s="224">
        <v>0</v>
      </c>
      <c r="J121" s="224">
        <v>22.26088843963262</v>
      </c>
      <c r="K121" s="224">
        <v>77.672219020988337</v>
      </c>
    </row>
    <row r="122" spans="1:11" ht="14.4" x14ac:dyDescent="0.3">
      <c r="A122" s="224">
        <v>414000</v>
      </c>
      <c r="B122" s="224">
        <v>7.3</v>
      </c>
      <c r="C122" s="224">
        <v>19.93880697672072</v>
      </c>
      <c r="D122" s="224">
        <v>0</v>
      </c>
      <c r="E122" s="224">
        <v>634</v>
      </c>
      <c r="F122" s="224">
        <v>0</v>
      </c>
      <c r="G122" s="224">
        <v>19.93880697672072</v>
      </c>
      <c r="H122" s="224">
        <v>0</v>
      </c>
      <c r="I122" s="224">
        <v>0</v>
      </c>
      <c r="J122" s="224">
        <v>22.263250868361968</v>
      </c>
      <c r="K122" s="224">
        <v>77.656098776376524</v>
      </c>
    </row>
    <row r="123" spans="1:11" ht="14.4" x14ac:dyDescent="0.3">
      <c r="A123" s="224">
        <v>417600</v>
      </c>
      <c r="B123" s="224">
        <v>7.4</v>
      </c>
      <c r="C123" s="224">
        <v>19.941590710695099</v>
      </c>
      <c r="D123" s="224">
        <v>0</v>
      </c>
      <c r="E123" s="224">
        <v>634</v>
      </c>
      <c r="F123" s="224">
        <v>0</v>
      </c>
      <c r="G123" s="224">
        <v>19.941590710695099</v>
      </c>
      <c r="H123" s="224">
        <v>0</v>
      </c>
      <c r="I123" s="224">
        <v>0</v>
      </c>
      <c r="J123" s="224">
        <v>22.30176631178437</v>
      </c>
      <c r="K123" s="224">
        <v>77.650268921509863</v>
      </c>
    </row>
    <row r="124" spans="1:11" ht="14.4" x14ac:dyDescent="0.3">
      <c r="A124" s="224">
        <v>421200</v>
      </c>
      <c r="B124" s="224">
        <v>7.3</v>
      </c>
      <c r="C124" s="224">
        <v>19.941861418554659</v>
      </c>
      <c r="D124" s="224">
        <v>0</v>
      </c>
      <c r="E124" s="224">
        <v>634</v>
      </c>
      <c r="F124" s="224">
        <v>0</v>
      </c>
      <c r="G124" s="224">
        <v>19.941861418554659</v>
      </c>
      <c r="H124" s="224">
        <v>0</v>
      </c>
      <c r="I124" s="224">
        <v>0</v>
      </c>
      <c r="J124" s="224">
        <v>22.19804045271966</v>
      </c>
      <c r="K124" s="224">
        <v>77.727496828016257</v>
      </c>
    </row>
    <row r="125" spans="1:11" ht="14.4" x14ac:dyDescent="0.3">
      <c r="A125" s="224">
        <v>424800</v>
      </c>
      <c r="B125" s="224">
        <v>7.1</v>
      </c>
      <c r="C125" s="224">
        <v>19.943014657801889</v>
      </c>
      <c r="D125" s="224">
        <v>0</v>
      </c>
      <c r="E125" s="224">
        <v>634</v>
      </c>
      <c r="F125" s="224">
        <v>0</v>
      </c>
      <c r="G125" s="224">
        <v>19.943014657801889</v>
      </c>
      <c r="H125" s="224">
        <v>0</v>
      </c>
      <c r="I125" s="224">
        <v>0</v>
      </c>
      <c r="J125" s="224">
        <v>21.922258416269951</v>
      </c>
      <c r="K125" s="224">
        <v>77.836211847373988</v>
      </c>
    </row>
    <row r="126" spans="1:11" ht="14.4" x14ac:dyDescent="0.3">
      <c r="A126" s="224">
        <v>428400</v>
      </c>
      <c r="B126" s="224">
        <v>7.1</v>
      </c>
      <c r="C126" s="224">
        <v>19.730733997256451</v>
      </c>
      <c r="D126" s="224">
        <v>0</v>
      </c>
      <c r="E126" s="224">
        <v>634</v>
      </c>
      <c r="F126" s="224">
        <v>0</v>
      </c>
      <c r="G126" s="224">
        <v>19.730733997256451</v>
      </c>
      <c r="H126" s="224">
        <v>0</v>
      </c>
      <c r="I126" s="224">
        <v>0</v>
      </c>
      <c r="J126" s="224">
        <v>19.759159998008968</v>
      </c>
      <c r="K126" s="224">
        <v>79.611819480315631</v>
      </c>
    </row>
    <row r="127" spans="1:11" ht="14.4" x14ac:dyDescent="0.3">
      <c r="A127" s="224">
        <v>432000</v>
      </c>
      <c r="B127" s="224">
        <v>7</v>
      </c>
      <c r="C127" s="224">
        <v>19.701907102332591</v>
      </c>
      <c r="D127" s="224">
        <v>0</v>
      </c>
      <c r="E127" s="224">
        <v>0</v>
      </c>
      <c r="F127" s="224">
        <v>0</v>
      </c>
      <c r="G127" s="224">
        <v>19.701907102332591</v>
      </c>
      <c r="H127" s="224">
        <v>0</v>
      </c>
      <c r="I127" s="224">
        <v>0</v>
      </c>
      <c r="J127" s="224">
        <v>19.718459245612038</v>
      </c>
      <c r="K127" s="224">
        <v>79.932177820303139</v>
      </c>
    </row>
    <row r="128" spans="1:11" ht="14.4" x14ac:dyDescent="0.3">
      <c r="A128" s="224">
        <v>435600</v>
      </c>
      <c r="B128" s="224">
        <v>6.8</v>
      </c>
      <c r="C128" s="224">
        <v>19.50097387857404</v>
      </c>
      <c r="D128" s="224">
        <v>0</v>
      </c>
      <c r="E128" s="224">
        <v>634</v>
      </c>
      <c r="F128" s="224">
        <v>0</v>
      </c>
      <c r="G128" s="224">
        <v>19.50097387857404</v>
      </c>
      <c r="H128" s="224">
        <v>0</v>
      </c>
      <c r="I128" s="224">
        <v>0</v>
      </c>
      <c r="J128" s="224">
        <v>19.500017710348001</v>
      </c>
      <c r="K128" s="224">
        <v>79.98788725856825</v>
      </c>
    </row>
    <row r="129" spans="1:11" ht="14.4" x14ac:dyDescent="0.3">
      <c r="A129" s="224">
        <v>439200</v>
      </c>
      <c r="B129" s="224">
        <v>6.9</v>
      </c>
      <c r="C129" s="224">
        <v>19.644363971059171</v>
      </c>
      <c r="D129" s="224">
        <v>0</v>
      </c>
      <c r="E129" s="224">
        <v>634</v>
      </c>
      <c r="F129" s="224">
        <v>0</v>
      </c>
      <c r="G129" s="224">
        <v>19.644363971059171</v>
      </c>
      <c r="H129" s="224">
        <v>0</v>
      </c>
      <c r="I129" s="224">
        <v>0</v>
      </c>
      <c r="J129" s="224">
        <v>19.613336022423699</v>
      </c>
      <c r="K129" s="224">
        <v>79.997835259655631</v>
      </c>
    </row>
    <row r="130" spans="1:11" ht="14.4" x14ac:dyDescent="0.3">
      <c r="A130" s="224">
        <v>442800</v>
      </c>
      <c r="B130" s="224">
        <v>6.1</v>
      </c>
      <c r="C130" s="224">
        <v>19.63243379543843</v>
      </c>
      <c r="D130" s="224">
        <v>0</v>
      </c>
      <c r="E130" s="224">
        <v>634</v>
      </c>
      <c r="F130" s="224">
        <v>0</v>
      </c>
      <c r="G130" s="224">
        <v>19.63243379543843</v>
      </c>
      <c r="H130" s="224">
        <v>0</v>
      </c>
      <c r="I130" s="224">
        <v>0</v>
      </c>
      <c r="J130" s="224">
        <v>19.619170720913171</v>
      </c>
      <c r="K130" s="224">
        <v>79.999612728053123</v>
      </c>
    </row>
    <row r="131" spans="1:11" ht="14.4" x14ac:dyDescent="0.3">
      <c r="A131" s="224">
        <v>446400</v>
      </c>
      <c r="B131" s="224">
        <v>6.1</v>
      </c>
      <c r="C131" s="224">
        <v>19.593897106492051</v>
      </c>
      <c r="D131" s="224">
        <v>0</v>
      </c>
      <c r="E131" s="224">
        <v>634</v>
      </c>
      <c r="F131" s="224">
        <v>0</v>
      </c>
      <c r="G131" s="224">
        <v>19.593897106492051</v>
      </c>
      <c r="H131" s="224">
        <v>0</v>
      </c>
      <c r="I131" s="224">
        <v>0</v>
      </c>
      <c r="J131" s="224">
        <v>19.577090070968271</v>
      </c>
      <c r="K131" s="224">
        <v>79.99993080277811</v>
      </c>
    </row>
    <row r="132" spans="1:11" ht="14.4" x14ac:dyDescent="0.3">
      <c r="A132" s="224">
        <v>450000</v>
      </c>
      <c r="B132" s="224">
        <v>5.6</v>
      </c>
      <c r="C132" s="224">
        <v>19.561947442409672</v>
      </c>
      <c r="D132" s="224">
        <v>0</v>
      </c>
      <c r="E132" s="224">
        <v>634</v>
      </c>
      <c r="F132" s="224">
        <v>0</v>
      </c>
      <c r="G132" s="224">
        <v>19.561947442409672</v>
      </c>
      <c r="H132" s="224">
        <v>0</v>
      </c>
      <c r="I132" s="224">
        <v>0</v>
      </c>
      <c r="J132" s="224">
        <v>19.59873259315837</v>
      </c>
      <c r="K132" s="224">
        <v>79.999987604061303</v>
      </c>
    </row>
    <row r="133" spans="1:11" ht="14.4" x14ac:dyDescent="0.3">
      <c r="A133" s="224">
        <v>453600</v>
      </c>
      <c r="B133" s="224">
        <v>4.7</v>
      </c>
      <c r="C133" s="224">
        <v>19.537751542401249</v>
      </c>
      <c r="D133" s="224">
        <v>0</v>
      </c>
      <c r="E133" s="224">
        <v>634</v>
      </c>
      <c r="F133" s="224">
        <v>0</v>
      </c>
      <c r="G133" s="224">
        <v>19.537751542401249</v>
      </c>
      <c r="H133" s="224">
        <v>0</v>
      </c>
      <c r="I133" s="224">
        <v>0</v>
      </c>
      <c r="J133" s="224">
        <v>19.551817619907659</v>
      </c>
      <c r="K133" s="224">
        <v>79.999997898874369</v>
      </c>
    </row>
    <row r="134" spans="1:11" ht="14.4" x14ac:dyDescent="0.3">
      <c r="A134" s="224">
        <v>457200</v>
      </c>
      <c r="B134" s="224">
        <v>4.9000000000000004</v>
      </c>
      <c r="C134" s="224">
        <v>19.491561293704951</v>
      </c>
      <c r="D134" s="224">
        <v>0</v>
      </c>
      <c r="E134" s="224">
        <v>634</v>
      </c>
      <c r="F134" s="224">
        <v>0</v>
      </c>
      <c r="G134" s="224">
        <v>19.491561293704951</v>
      </c>
      <c r="H134" s="224">
        <v>0</v>
      </c>
      <c r="I134" s="224">
        <v>0</v>
      </c>
      <c r="J134" s="224">
        <v>20.150668323337928</v>
      </c>
      <c r="K134" s="224">
        <v>79.792857528504214</v>
      </c>
    </row>
    <row r="135" spans="1:11" ht="14.4" x14ac:dyDescent="0.3">
      <c r="A135" s="224">
        <v>460800</v>
      </c>
      <c r="B135" s="224">
        <v>5.7</v>
      </c>
      <c r="C135" s="224">
        <v>19.89093088854564</v>
      </c>
      <c r="D135" s="224">
        <v>9.4580113297615931</v>
      </c>
      <c r="E135" s="224">
        <v>634</v>
      </c>
      <c r="F135" s="224">
        <v>0</v>
      </c>
      <c r="G135" s="224">
        <v>19.89093088854564</v>
      </c>
      <c r="H135" s="224">
        <v>2.3645028324403978</v>
      </c>
      <c r="I135" s="224">
        <v>0</v>
      </c>
      <c r="J135" s="224">
        <v>23.938496720018939</v>
      </c>
      <c r="K135" s="224">
        <v>76.229694631775658</v>
      </c>
    </row>
    <row r="136" spans="1:11" ht="14.4" x14ac:dyDescent="0.3">
      <c r="A136" s="224">
        <v>464400</v>
      </c>
      <c r="B136" s="224">
        <v>6.1</v>
      </c>
      <c r="C136" s="224">
        <v>19.90198475445527</v>
      </c>
      <c r="D136" s="224">
        <v>64.76975716696839</v>
      </c>
      <c r="E136" s="224">
        <v>634</v>
      </c>
      <c r="F136" s="224">
        <v>0</v>
      </c>
      <c r="G136" s="224">
        <v>19.90198475445527</v>
      </c>
      <c r="H136" s="224">
        <v>16.192439291742101</v>
      </c>
      <c r="I136" s="224">
        <v>0</v>
      </c>
      <c r="J136" s="224">
        <v>23.582428365477131</v>
      </c>
      <c r="K136" s="224">
        <v>76.296565465813728</v>
      </c>
    </row>
    <row r="137" spans="1:11" ht="14.4" x14ac:dyDescent="0.3">
      <c r="A137" s="224">
        <v>468000</v>
      </c>
      <c r="B137" s="224">
        <v>6.6</v>
      </c>
      <c r="C137" s="224">
        <v>19.912754597293649</v>
      </c>
      <c r="D137" s="224">
        <v>41.492935713558879</v>
      </c>
      <c r="E137" s="224">
        <v>634</v>
      </c>
      <c r="F137" s="224">
        <v>0</v>
      </c>
      <c r="G137" s="224">
        <v>19.912754597293649</v>
      </c>
      <c r="H137" s="224">
        <v>10.37323392838972</v>
      </c>
      <c r="I137" s="224">
        <v>0</v>
      </c>
      <c r="J137" s="224">
        <v>23.226716709284489</v>
      </c>
      <c r="K137" s="224">
        <v>76.602131959022969</v>
      </c>
    </row>
    <row r="138" spans="1:11" ht="14.4" x14ac:dyDescent="0.3">
      <c r="A138" s="224">
        <v>471600</v>
      </c>
      <c r="B138" s="224">
        <v>7</v>
      </c>
      <c r="C138" s="224">
        <v>19.9151404253411</v>
      </c>
      <c r="D138" s="224">
        <v>57.31757161417061</v>
      </c>
      <c r="E138" s="224">
        <v>634</v>
      </c>
      <c r="F138" s="224">
        <v>0</v>
      </c>
      <c r="G138" s="224">
        <v>19.9151404253411</v>
      </c>
      <c r="H138" s="224">
        <v>14.329392903542651</v>
      </c>
      <c r="I138" s="224">
        <v>0</v>
      </c>
      <c r="J138" s="224">
        <v>23.103538113242951</v>
      </c>
      <c r="K138" s="224">
        <v>76.777990438490036</v>
      </c>
    </row>
    <row r="139" spans="1:11" ht="14.4" x14ac:dyDescent="0.3">
      <c r="A139" s="224">
        <v>475200</v>
      </c>
      <c r="B139" s="224">
        <v>7.4</v>
      </c>
      <c r="C139" s="224">
        <v>19.923929142531119</v>
      </c>
      <c r="D139" s="224">
        <v>135.01246498246971</v>
      </c>
      <c r="E139" s="224">
        <v>634</v>
      </c>
      <c r="F139" s="224">
        <v>0</v>
      </c>
      <c r="G139" s="224">
        <v>19.923929142531119</v>
      </c>
      <c r="H139" s="224">
        <v>33.753116245617427</v>
      </c>
      <c r="I139" s="224">
        <v>0</v>
      </c>
      <c r="J139" s="224">
        <v>22.846713379134531</v>
      </c>
      <c r="K139" s="224">
        <v>77.011142826823999</v>
      </c>
    </row>
    <row r="140" spans="1:11" ht="14.4" x14ac:dyDescent="0.3">
      <c r="A140" s="224">
        <v>478800</v>
      </c>
      <c r="B140" s="224">
        <v>7</v>
      </c>
      <c r="C140" s="224">
        <v>19.92994311855081</v>
      </c>
      <c r="D140" s="224">
        <v>84.193237725418285</v>
      </c>
      <c r="E140" s="224">
        <v>634</v>
      </c>
      <c r="F140" s="224">
        <v>0</v>
      </c>
      <c r="G140" s="224">
        <v>19.92994311855081</v>
      </c>
      <c r="H140" s="224">
        <v>21.048309431354571</v>
      </c>
      <c r="I140" s="224">
        <v>0</v>
      </c>
      <c r="J140" s="224">
        <v>22.503870101576979</v>
      </c>
      <c r="K140" s="224">
        <v>77.378499583983313</v>
      </c>
    </row>
    <row r="141" spans="1:11" ht="14.4" x14ac:dyDescent="0.3">
      <c r="A141" s="224">
        <v>482400</v>
      </c>
      <c r="B141" s="224">
        <v>6.7</v>
      </c>
      <c r="C141" s="224">
        <v>19.930684408315962</v>
      </c>
      <c r="D141" s="224">
        <v>94.686101717720845</v>
      </c>
      <c r="E141" s="224">
        <v>634</v>
      </c>
      <c r="F141" s="224">
        <v>0</v>
      </c>
      <c r="G141" s="224">
        <v>19.930684408315962</v>
      </c>
      <c r="H141" s="224">
        <v>23.671525429430211</v>
      </c>
      <c r="I141" s="224">
        <v>0</v>
      </c>
      <c r="J141" s="224">
        <v>22.581148183914429</v>
      </c>
      <c r="K141" s="224">
        <v>77.335090565109581</v>
      </c>
    </row>
    <row r="142" spans="1:11" ht="14.4" x14ac:dyDescent="0.3">
      <c r="A142" s="224">
        <v>486000</v>
      </c>
      <c r="B142" s="224">
        <v>6</v>
      </c>
      <c r="C142" s="224">
        <v>19.930312970021351</v>
      </c>
      <c r="D142" s="224">
        <v>4.9566657100404274</v>
      </c>
      <c r="E142" s="224">
        <v>634</v>
      </c>
      <c r="F142" s="224">
        <v>0</v>
      </c>
      <c r="G142" s="224">
        <v>19.930312970021351</v>
      </c>
      <c r="H142" s="224">
        <v>1.2391664275101071</v>
      </c>
      <c r="I142" s="224">
        <v>0</v>
      </c>
      <c r="J142" s="224">
        <v>22.50815702180644</v>
      </c>
      <c r="K142" s="224">
        <v>77.38918838522801</v>
      </c>
    </row>
    <row r="143" spans="1:11" ht="14.4" x14ac:dyDescent="0.3">
      <c r="A143" s="224">
        <v>489600</v>
      </c>
      <c r="B143" s="224">
        <v>5.5</v>
      </c>
      <c r="C143" s="224">
        <v>19.920510639210601</v>
      </c>
      <c r="D143" s="224">
        <v>0</v>
      </c>
      <c r="E143" s="224">
        <v>634</v>
      </c>
      <c r="F143" s="224">
        <v>0</v>
      </c>
      <c r="G143" s="224">
        <v>19.920510639210601</v>
      </c>
      <c r="H143" s="224">
        <v>0</v>
      </c>
      <c r="I143" s="224">
        <v>0</v>
      </c>
      <c r="J143" s="224">
        <v>22.83708943013319</v>
      </c>
      <c r="K143" s="224">
        <v>77.114082017839593</v>
      </c>
    </row>
    <row r="144" spans="1:11" ht="14.4" x14ac:dyDescent="0.3">
      <c r="A144" s="224">
        <v>493200</v>
      </c>
      <c r="B144" s="224">
        <v>4.7</v>
      </c>
      <c r="C144" s="224">
        <v>19.920694707298189</v>
      </c>
      <c r="D144" s="224">
        <v>0</v>
      </c>
      <c r="E144" s="224">
        <v>634</v>
      </c>
      <c r="F144" s="224">
        <v>0</v>
      </c>
      <c r="G144" s="224">
        <v>19.920694707298189</v>
      </c>
      <c r="H144" s="224">
        <v>0</v>
      </c>
      <c r="I144" s="224">
        <v>0</v>
      </c>
      <c r="J144" s="224">
        <v>22.91772807580816</v>
      </c>
      <c r="K144" s="224">
        <v>77.007286785293076</v>
      </c>
    </row>
    <row r="145" spans="1:11" ht="14.4" x14ac:dyDescent="0.3">
      <c r="A145" s="224">
        <v>496800</v>
      </c>
      <c r="B145" s="224">
        <v>4.4000000000000004</v>
      </c>
      <c r="C145" s="224">
        <v>19.915542543567291</v>
      </c>
      <c r="D145" s="224">
        <v>0</v>
      </c>
      <c r="E145" s="224">
        <v>634</v>
      </c>
      <c r="F145" s="224">
        <v>0</v>
      </c>
      <c r="G145" s="224">
        <v>19.915542543567291</v>
      </c>
      <c r="H145" s="224">
        <v>0</v>
      </c>
      <c r="I145" s="224">
        <v>0</v>
      </c>
      <c r="J145" s="224">
        <v>23.05946979724731</v>
      </c>
      <c r="K145" s="224">
        <v>76.872776374681521</v>
      </c>
    </row>
    <row r="146" spans="1:11" ht="14.4" x14ac:dyDescent="0.3">
      <c r="A146" s="224">
        <v>500400</v>
      </c>
      <c r="B146" s="224">
        <v>4.5</v>
      </c>
      <c r="C146" s="224">
        <v>19.921182714424219</v>
      </c>
      <c r="D146" s="224">
        <v>0</v>
      </c>
      <c r="E146" s="224">
        <v>634</v>
      </c>
      <c r="F146" s="224">
        <v>0</v>
      </c>
      <c r="G146" s="224">
        <v>19.921182714424219</v>
      </c>
      <c r="H146" s="224">
        <v>0</v>
      </c>
      <c r="I146" s="224">
        <v>0</v>
      </c>
      <c r="J146" s="224">
        <v>23.17668287550239</v>
      </c>
      <c r="K146" s="224">
        <v>76.791370798660239</v>
      </c>
    </row>
    <row r="147" spans="1:11" ht="14.4" x14ac:dyDescent="0.3">
      <c r="A147" s="224">
        <v>504000</v>
      </c>
      <c r="B147" s="224">
        <v>5.2</v>
      </c>
      <c r="C147" s="224">
        <v>19.917910265065949</v>
      </c>
      <c r="D147" s="224">
        <v>0</v>
      </c>
      <c r="E147" s="224">
        <v>634</v>
      </c>
      <c r="F147" s="224">
        <v>0</v>
      </c>
      <c r="G147" s="224">
        <v>19.917910265065949</v>
      </c>
      <c r="H147" s="224">
        <v>0</v>
      </c>
      <c r="I147" s="224">
        <v>0</v>
      </c>
      <c r="J147" s="224">
        <v>23.00309276290767</v>
      </c>
      <c r="K147" s="224">
        <v>76.88861662825596</v>
      </c>
    </row>
    <row r="148" spans="1:11" ht="14.4" x14ac:dyDescent="0.3">
      <c r="A148" s="224">
        <v>507600</v>
      </c>
      <c r="B148" s="224">
        <v>5.2</v>
      </c>
      <c r="C148" s="224">
        <v>19.923718466152369</v>
      </c>
      <c r="D148" s="224">
        <v>0</v>
      </c>
      <c r="E148" s="224">
        <v>634</v>
      </c>
      <c r="F148" s="224">
        <v>0</v>
      </c>
      <c r="G148" s="224">
        <v>19.923718466152369</v>
      </c>
      <c r="H148" s="224">
        <v>0</v>
      </c>
      <c r="I148" s="224">
        <v>0</v>
      </c>
      <c r="J148" s="224">
        <v>22.803683568649511</v>
      </c>
      <c r="K148" s="224">
        <v>77.07262538381282</v>
      </c>
    </row>
    <row r="149" spans="1:11" ht="14.4" x14ac:dyDescent="0.3">
      <c r="A149" s="224">
        <v>511200</v>
      </c>
      <c r="B149" s="224">
        <v>5.8</v>
      </c>
      <c r="C149" s="224">
        <v>19.924964265320611</v>
      </c>
      <c r="D149" s="224">
        <v>0</v>
      </c>
      <c r="E149" s="224">
        <v>634</v>
      </c>
      <c r="F149" s="224">
        <v>0</v>
      </c>
      <c r="G149" s="224">
        <v>19.924964265320611</v>
      </c>
      <c r="H149" s="224">
        <v>0</v>
      </c>
      <c r="I149" s="224">
        <v>0</v>
      </c>
      <c r="J149" s="224">
        <v>22.834412118074329</v>
      </c>
      <c r="K149" s="224">
        <v>77.109644928788981</v>
      </c>
    </row>
    <row r="150" spans="1:11" ht="14.4" x14ac:dyDescent="0.3">
      <c r="A150" s="224">
        <v>514800</v>
      </c>
      <c r="B150" s="224">
        <v>5.9</v>
      </c>
      <c r="C150" s="224">
        <v>19.68180173804085</v>
      </c>
      <c r="D150" s="224">
        <v>0</v>
      </c>
      <c r="E150" s="224">
        <v>634</v>
      </c>
      <c r="F150" s="224">
        <v>0</v>
      </c>
      <c r="G150" s="224">
        <v>19.68180173804085</v>
      </c>
      <c r="H150" s="224">
        <v>0</v>
      </c>
      <c r="I150" s="224">
        <v>0</v>
      </c>
      <c r="J150" s="224">
        <v>19.731822838013681</v>
      </c>
      <c r="K150" s="224">
        <v>79.467390363770988</v>
      </c>
    </row>
    <row r="151" spans="1:11" ht="14.4" x14ac:dyDescent="0.3">
      <c r="A151" s="224">
        <v>518400</v>
      </c>
      <c r="B151" s="224">
        <v>4.7</v>
      </c>
      <c r="C151" s="224">
        <v>19.75287880605892</v>
      </c>
      <c r="D151" s="224">
        <v>0</v>
      </c>
      <c r="E151" s="224">
        <v>0</v>
      </c>
      <c r="F151" s="224">
        <v>0</v>
      </c>
      <c r="G151" s="224">
        <v>19.75287880605892</v>
      </c>
      <c r="H151" s="224">
        <v>0</v>
      </c>
      <c r="I151" s="224">
        <v>0</v>
      </c>
      <c r="J151" s="224">
        <v>19.718868863209678</v>
      </c>
      <c r="K151" s="224">
        <v>79.899500473859277</v>
      </c>
    </row>
    <row r="152" spans="1:11" ht="14.4" x14ac:dyDescent="0.3">
      <c r="A152" s="224">
        <v>522000</v>
      </c>
      <c r="B152" s="224">
        <v>4.2</v>
      </c>
      <c r="C152" s="224">
        <v>19.43876822219897</v>
      </c>
      <c r="D152" s="224">
        <v>0</v>
      </c>
      <c r="E152" s="224">
        <v>634</v>
      </c>
      <c r="F152" s="224">
        <v>0</v>
      </c>
      <c r="G152" s="224">
        <v>19.43876822219897</v>
      </c>
      <c r="H152" s="224">
        <v>0</v>
      </c>
      <c r="I152" s="224">
        <v>0</v>
      </c>
      <c r="J152" s="224">
        <v>19.40490379817815</v>
      </c>
      <c r="K152" s="224">
        <v>79.981646011398752</v>
      </c>
    </row>
    <row r="153" spans="1:11" ht="14.4" x14ac:dyDescent="0.3">
      <c r="A153" s="224">
        <v>525600</v>
      </c>
      <c r="B153" s="224">
        <v>4</v>
      </c>
      <c r="C153" s="224">
        <v>19.54063934003883</v>
      </c>
      <c r="D153" s="224">
        <v>0</v>
      </c>
      <c r="E153" s="224">
        <v>634</v>
      </c>
      <c r="F153" s="224">
        <v>0</v>
      </c>
      <c r="G153" s="224">
        <v>19.54063934003883</v>
      </c>
      <c r="H153" s="224">
        <v>0</v>
      </c>
      <c r="I153" s="224">
        <v>0</v>
      </c>
      <c r="J153" s="224">
        <v>19.530963484954281</v>
      </c>
      <c r="K153" s="224">
        <v>79.996723365886169</v>
      </c>
    </row>
    <row r="154" spans="1:11" ht="14.4" x14ac:dyDescent="0.3">
      <c r="A154" s="224">
        <v>529200</v>
      </c>
      <c r="B154" s="224">
        <v>4.8</v>
      </c>
      <c r="C154" s="224">
        <v>19.507313405802989</v>
      </c>
      <c r="D154" s="224">
        <v>0</v>
      </c>
      <c r="E154" s="224">
        <v>634</v>
      </c>
      <c r="F154" s="224">
        <v>0</v>
      </c>
      <c r="G154" s="224">
        <v>19.507313405802989</v>
      </c>
      <c r="H154" s="224">
        <v>0</v>
      </c>
      <c r="I154" s="224">
        <v>0</v>
      </c>
      <c r="J154" s="224">
        <v>19.5698181419516</v>
      </c>
      <c r="K154" s="224">
        <v>79.999368463424545</v>
      </c>
    </row>
    <row r="155" spans="1:11" ht="14.4" x14ac:dyDescent="0.3">
      <c r="A155" s="224">
        <v>532800</v>
      </c>
      <c r="B155" s="224">
        <v>5</v>
      </c>
      <c r="C155" s="224">
        <v>19.511440496589149</v>
      </c>
      <c r="D155" s="224">
        <v>0</v>
      </c>
      <c r="E155" s="224">
        <v>634</v>
      </c>
      <c r="F155" s="224">
        <v>0</v>
      </c>
      <c r="G155" s="224">
        <v>19.511440496589149</v>
      </c>
      <c r="H155" s="224">
        <v>0</v>
      </c>
      <c r="I155" s="224">
        <v>0</v>
      </c>
      <c r="J155" s="224">
        <v>19.524879207948981</v>
      </c>
      <c r="K155" s="224">
        <v>79.999886880714527</v>
      </c>
    </row>
    <row r="156" spans="1:11" ht="14.4" x14ac:dyDescent="0.3">
      <c r="A156" s="224">
        <v>536400</v>
      </c>
      <c r="B156" s="224">
        <v>5</v>
      </c>
      <c r="C156" s="224">
        <v>19.504023814649301</v>
      </c>
      <c r="D156" s="224">
        <v>0</v>
      </c>
      <c r="E156" s="224">
        <v>634</v>
      </c>
      <c r="F156" s="224">
        <v>0</v>
      </c>
      <c r="G156" s="224">
        <v>19.504023814649301</v>
      </c>
      <c r="H156" s="224">
        <v>0</v>
      </c>
      <c r="I156" s="224">
        <v>0</v>
      </c>
      <c r="J156" s="224">
        <v>19.47650223743074</v>
      </c>
      <c r="K156" s="224">
        <v>79.99997974743043</v>
      </c>
    </row>
    <row r="157" spans="1:11" ht="14.4" x14ac:dyDescent="0.3">
      <c r="A157" s="224">
        <v>540000</v>
      </c>
      <c r="B157" s="224">
        <v>4.5999999999999996</v>
      </c>
      <c r="C157" s="224">
        <v>19.476777890239429</v>
      </c>
      <c r="D157" s="224">
        <v>0</v>
      </c>
      <c r="E157" s="224">
        <v>634</v>
      </c>
      <c r="F157" s="224">
        <v>0</v>
      </c>
      <c r="G157" s="224">
        <v>19.476777890239429</v>
      </c>
      <c r="H157" s="224">
        <v>0</v>
      </c>
      <c r="I157" s="224">
        <v>0</v>
      </c>
      <c r="J157" s="224">
        <v>19.463720069490542</v>
      </c>
      <c r="K157" s="224">
        <v>79.999996377115338</v>
      </c>
    </row>
    <row r="158" spans="1:11" ht="14.4" x14ac:dyDescent="0.3">
      <c r="A158" s="224">
        <v>543600</v>
      </c>
      <c r="B158" s="224">
        <v>4.5999999999999996</v>
      </c>
      <c r="C158" s="224">
        <v>19.446211373846921</v>
      </c>
      <c r="D158" s="224">
        <v>0</v>
      </c>
      <c r="E158" s="224">
        <v>634</v>
      </c>
      <c r="F158" s="224">
        <v>0</v>
      </c>
      <c r="G158" s="224">
        <v>19.446211373846921</v>
      </c>
      <c r="H158" s="224">
        <v>0</v>
      </c>
      <c r="I158" s="224">
        <v>0</v>
      </c>
      <c r="J158" s="224">
        <v>20.478863122730338</v>
      </c>
      <c r="K158" s="224">
        <v>79.644728407589042</v>
      </c>
    </row>
    <row r="159" spans="1:11" ht="14.4" x14ac:dyDescent="0.3">
      <c r="A159" s="224">
        <v>547200</v>
      </c>
      <c r="B159" s="224">
        <v>4.9000000000000004</v>
      </c>
      <c r="C159" s="224">
        <v>19.879676290434109</v>
      </c>
      <c r="D159" s="224">
        <v>7.1489698463676774</v>
      </c>
      <c r="E159" s="224">
        <v>634</v>
      </c>
      <c r="F159" s="224">
        <v>0</v>
      </c>
      <c r="G159" s="224">
        <v>19.879676290434109</v>
      </c>
      <c r="H159" s="224">
        <v>1.7872424615919189</v>
      </c>
      <c r="I159" s="224">
        <v>0</v>
      </c>
      <c r="J159" s="224">
        <v>24.31465533170514</v>
      </c>
      <c r="K159" s="224">
        <v>75.869877990648192</v>
      </c>
    </row>
    <row r="160" spans="1:11" ht="14.4" x14ac:dyDescent="0.3">
      <c r="A160" s="224">
        <v>550800</v>
      </c>
      <c r="B160" s="224">
        <v>5.2</v>
      </c>
      <c r="C160" s="224">
        <v>19.887577448107169</v>
      </c>
      <c r="D160" s="224">
        <v>38.270190941620491</v>
      </c>
      <c r="E160" s="224">
        <v>634</v>
      </c>
      <c r="F160" s="224">
        <v>0</v>
      </c>
      <c r="G160" s="224">
        <v>19.887577448107169</v>
      </c>
      <c r="H160" s="224">
        <v>9.5675477354051228</v>
      </c>
      <c r="I160" s="224">
        <v>0</v>
      </c>
      <c r="J160" s="224">
        <v>24.01609237512411</v>
      </c>
      <c r="K160" s="224">
        <v>75.83465479978608</v>
      </c>
    </row>
    <row r="161" spans="1:11" ht="14.4" x14ac:dyDescent="0.3">
      <c r="A161" s="224">
        <v>554400</v>
      </c>
      <c r="B161" s="224">
        <v>5.8</v>
      </c>
      <c r="C161" s="224">
        <v>19.897927440041219</v>
      </c>
      <c r="D161" s="224">
        <v>81.310436945745664</v>
      </c>
      <c r="E161" s="224">
        <v>634</v>
      </c>
      <c r="F161" s="224">
        <v>0</v>
      </c>
      <c r="G161" s="224">
        <v>19.897927440041219</v>
      </c>
      <c r="H161" s="224">
        <v>20.32760923643642</v>
      </c>
      <c r="I161" s="224">
        <v>0</v>
      </c>
      <c r="J161" s="224">
        <v>23.751686705212961</v>
      </c>
      <c r="K161" s="224">
        <v>76.05445179569648</v>
      </c>
    </row>
    <row r="162" spans="1:11" ht="14.4" x14ac:dyDescent="0.3">
      <c r="A162" s="224">
        <v>558000</v>
      </c>
      <c r="B162" s="224">
        <v>6.2</v>
      </c>
      <c r="C162" s="224">
        <v>19.905214077515861</v>
      </c>
      <c r="D162" s="224">
        <v>38.236769059037179</v>
      </c>
      <c r="E162" s="224">
        <v>634</v>
      </c>
      <c r="F162" s="224">
        <v>0</v>
      </c>
      <c r="G162" s="224">
        <v>19.905214077515861</v>
      </c>
      <c r="H162" s="224">
        <v>9.5591922647592948</v>
      </c>
      <c r="I162" s="224">
        <v>0</v>
      </c>
      <c r="J162" s="224">
        <v>23.406344597246481</v>
      </c>
      <c r="K162" s="224">
        <v>76.404578846111519</v>
      </c>
    </row>
    <row r="163" spans="1:11" ht="14.4" x14ac:dyDescent="0.3">
      <c r="A163" s="224">
        <v>561600</v>
      </c>
      <c r="B163" s="224">
        <v>6.5</v>
      </c>
      <c r="C163" s="224">
        <v>19.911118108464301</v>
      </c>
      <c r="D163" s="224">
        <v>35.962344699839043</v>
      </c>
      <c r="E163" s="224">
        <v>634</v>
      </c>
      <c r="F163" s="224">
        <v>0</v>
      </c>
      <c r="G163" s="224">
        <v>19.911118108464301</v>
      </c>
      <c r="H163" s="224">
        <v>8.9905861749597591</v>
      </c>
      <c r="I163" s="224">
        <v>0</v>
      </c>
      <c r="J163" s="224">
        <v>23.37042012324109</v>
      </c>
      <c r="K163" s="224">
        <v>76.514072604896697</v>
      </c>
    </row>
    <row r="164" spans="1:11" ht="14.4" x14ac:dyDescent="0.3">
      <c r="A164" s="224">
        <v>565200</v>
      </c>
      <c r="B164" s="224">
        <v>6.7</v>
      </c>
      <c r="C164" s="224">
        <v>19.91468817442523</v>
      </c>
      <c r="D164" s="224">
        <v>29.044704661819029</v>
      </c>
      <c r="E164" s="224">
        <v>634</v>
      </c>
      <c r="F164" s="224">
        <v>0</v>
      </c>
      <c r="G164" s="224">
        <v>19.91468817442523</v>
      </c>
      <c r="H164" s="224">
        <v>7.2611761654547564</v>
      </c>
      <c r="I164" s="224">
        <v>0</v>
      </c>
      <c r="J164" s="224">
        <v>23.176984924401779</v>
      </c>
      <c r="K164" s="224">
        <v>76.698530640033908</v>
      </c>
    </row>
    <row r="165" spans="1:11" ht="14.4" x14ac:dyDescent="0.3">
      <c r="A165" s="224">
        <v>568800</v>
      </c>
      <c r="B165" s="224">
        <v>6.7</v>
      </c>
      <c r="C165" s="224">
        <v>19.918761066046709</v>
      </c>
      <c r="D165" s="224">
        <v>32.67242537268055</v>
      </c>
      <c r="E165" s="224">
        <v>634</v>
      </c>
      <c r="F165" s="224">
        <v>0</v>
      </c>
      <c r="G165" s="224">
        <v>19.918761066046709</v>
      </c>
      <c r="H165" s="224">
        <v>8.1681063431701375</v>
      </c>
      <c r="I165" s="224">
        <v>0</v>
      </c>
      <c r="J165" s="224">
        <v>23.011738744970302</v>
      </c>
      <c r="K165" s="224">
        <v>76.848929857153593</v>
      </c>
    </row>
    <row r="166" spans="1:11" ht="14.4" x14ac:dyDescent="0.3">
      <c r="A166" s="224">
        <v>572400</v>
      </c>
      <c r="B166" s="224">
        <v>6.5</v>
      </c>
      <c r="C166" s="224">
        <v>19.925919451817091</v>
      </c>
      <c r="D166" s="224">
        <v>9.0527636113096328</v>
      </c>
      <c r="E166" s="224">
        <v>634</v>
      </c>
      <c r="F166" s="224">
        <v>0</v>
      </c>
      <c r="G166" s="224">
        <v>19.925919451817091</v>
      </c>
      <c r="H166" s="224">
        <v>2.2631909028274082</v>
      </c>
      <c r="I166" s="224">
        <v>0</v>
      </c>
      <c r="J166" s="224">
        <v>22.927987221979851</v>
      </c>
      <c r="K166" s="224">
        <v>76.945503624708564</v>
      </c>
    </row>
    <row r="167" spans="1:11" ht="14.4" x14ac:dyDescent="0.3">
      <c r="A167" s="224">
        <v>576000</v>
      </c>
      <c r="B167" s="224">
        <v>5.6</v>
      </c>
      <c r="C167" s="224">
        <v>19.9174153510899</v>
      </c>
      <c r="D167" s="224">
        <v>0</v>
      </c>
      <c r="E167" s="224">
        <v>634</v>
      </c>
      <c r="F167" s="224">
        <v>0</v>
      </c>
      <c r="G167" s="224">
        <v>19.9174153510899</v>
      </c>
      <c r="H167" s="224">
        <v>0</v>
      </c>
      <c r="I167" s="224">
        <v>0</v>
      </c>
      <c r="J167" s="224">
        <v>22.950842521434598</v>
      </c>
      <c r="K167" s="224">
        <v>76.959298914645061</v>
      </c>
    </row>
    <row r="168" spans="1:11" ht="14.4" x14ac:dyDescent="0.3">
      <c r="A168" s="224">
        <v>579600</v>
      </c>
      <c r="B168" s="224">
        <v>5.3</v>
      </c>
      <c r="C168" s="224">
        <v>19.91376528920155</v>
      </c>
      <c r="D168" s="224">
        <v>0</v>
      </c>
      <c r="E168" s="224">
        <v>634</v>
      </c>
      <c r="F168" s="224">
        <v>0</v>
      </c>
      <c r="G168" s="224">
        <v>19.91376528920155</v>
      </c>
      <c r="H168" s="224">
        <v>0</v>
      </c>
      <c r="I168" s="224">
        <v>0</v>
      </c>
      <c r="J168" s="224">
        <v>23.11535572920026</v>
      </c>
      <c r="K168" s="224">
        <v>76.816677854347702</v>
      </c>
    </row>
    <row r="169" spans="1:11" ht="14.4" x14ac:dyDescent="0.3">
      <c r="A169" s="224">
        <v>583200</v>
      </c>
      <c r="B169" s="224">
        <v>5.8</v>
      </c>
      <c r="C169" s="224">
        <v>19.918549226205261</v>
      </c>
      <c r="D169" s="224">
        <v>0</v>
      </c>
      <c r="E169" s="224">
        <v>634</v>
      </c>
      <c r="F169" s="224">
        <v>0</v>
      </c>
      <c r="G169" s="224">
        <v>19.918549226205261</v>
      </c>
      <c r="H169" s="224">
        <v>0</v>
      </c>
      <c r="I169" s="224">
        <v>0</v>
      </c>
      <c r="J169" s="224">
        <v>23.077042092423689</v>
      </c>
      <c r="K169" s="224">
        <v>76.814204332500864</v>
      </c>
    </row>
    <row r="170" spans="1:11" ht="14.4" x14ac:dyDescent="0.3">
      <c r="A170" s="224">
        <v>586800</v>
      </c>
      <c r="B170" s="224">
        <v>5.8</v>
      </c>
      <c r="C170" s="224">
        <v>19.920752949547541</v>
      </c>
      <c r="D170" s="224">
        <v>0</v>
      </c>
      <c r="E170" s="224">
        <v>634</v>
      </c>
      <c r="F170" s="224">
        <v>0</v>
      </c>
      <c r="G170" s="224">
        <v>19.920752949547541</v>
      </c>
      <c r="H170" s="224">
        <v>0</v>
      </c>
      <c r="I170" s="224">
        <v>0</v>
      </c>
      <c r="J170" s="224">
        <v>22.91764588839672</v>
      </c>
      <c r="K170" s="224">
        <v>76.965573918087799</v>
      </c>
    </row>
    <row r="171" spans="1:11" ht="14.4" x14ac:dyDescent="0.3">
      <c r="A171" s="224">
        <v>590400</v>
      </c>
      <c r="B171" s="224">
        <v>5.2</v>
      </c>
      <c r="C171" s="224">
        <v>19.923272301142291</v>
      </c>
      <c r="D171" s="224">
        <v>0</v>
      </c>
      <c r="E171" s="224">
        <v>634</v>
      </c>
      <c r="F171" s="224">
        <v>0</v>
      </c>
      <c r="G171" s="224">
        <v>19.923272301142291</v>
      </c>
      <c r="H171" s="224">
        <v>0</v>
      </c>
      <c r="I171" s="224">
        <v>0</v>
      </c>
      <c r="J171" s="224">
        <v>22.84064769474886</v>
      </c>
      <c r="K171" s="224">
        <v>77.0412768093897</v>
      </c>
    </row>
    <row r="172" spans="1:11" ht="14.4" x14ac:dyDescent="0.3">
      <c r="A172" s="224">
        <v>594000</v>
      </c>
      <c r="B172" s="224">
        <v>4.8</v>
      </c>
      <c r="C172" s="224">
        <v>19.918101013760008</v>
      </c>
      <c r="D172" s="224">
        <v>0</v>
      </c>
      <c r="E172" s="224">
        <v>634</v>
      </c>
      <c r="F172" s="224">
        <v>0</v>
      </c>
      <c r="G172" s="224">
        <v>19.918101013760008</v>
      </c>
      <c r="H172" s="224">
        <v>0</v>
      </c>
      <c r="I172" s="224">
        <v>0</v>
      </c>
      <c r="J172" s="224">
        <v>22.95940205706875</v>
      </c>
      <c r="K172" s="224">
        <v>76.97007611229435</v>
      </c>
    </row>
    <row r="173" spans="1:11" ht="14.4" x14ac:dyDescent="0.3">
      <c r="A173" s="224">
        <v>597600</v>
      </c>
      <c r="B173" s="224">
        <v>4</v>
      </c>
      <c r="C173" s="224">
        <v>19.9160050598582</v>
      </c>
      <c r="D173" s="224">
        <v>0</v>
      </c>
      <c r="E173" s="224">
        <v>634</v>
      </c>
      <c r="F173" s="224">
        <v>0</v>
      </c>
      <c r="G173" s="224">
        <v>19.9160050598582</v>
      </c>
      <c r="H173" s="224">
        <v>0</v>
      </c>
      <c r="I173" s="224">
        <v>0</v>
      </c>
      <c r="J173" s="224">
        <v>22.85996346056637</v>
      </c>
      <c r="K173" s="224">
        <v>76.97414390702275</v>
      </c>
    </row>
    <row r="174" spans="1:11" ht="14.4" x14ac:dyDescent="0.3">
      <c r="A174" s="224">
        <v>601200</v>
      </c>
      <c r="B174" s="224">
        <v>3.7</v>
      </c>
      <c r="C174" s="224">
        <v>19.60755920372382</v>
      </c>
      <c r="D174" s="224">
        <v>0</v>
      </c>
      <c r="E174" s="224">
        <v>0</v>
      </c>
      <c r="F174" s="224">
        <v>0</v>
      </c>
      <c r="G174" s="224">
        <v>19.60755920372382</v>
      </c>
      <c r="H174" s="224">
        <v>0</v>
      </c>
      <c r="I174" s="224">
        <v>0</v>
      </c>
      <c r="J174" s="224">
        <v>19.658234660059708</v>
      </c>
      <c r="K174" s="224">
        <v>79.460593993362224</v>
      </c>
    </row>
    <row r="175" spans="1:11" ht="14.4" x14ac:dyDescent="0.3">
      <c r="A175" s="224">
        <v>604800</v>
      </c>
      <c r="B175" s="224">
        <v>2.8</v>
      </c>
      <c r="C175" s="224">
        <v>19.342241757570559</v>
      </c>
      <c r="D175" s="224">
        <v>0</v>
      </c>
      <c r="E175" s="224">
        <v>0</v>
      </c>
      <c r="F175" s="224">
        <v>0</v>
      </c>
      <c r="G175" s="224">
        <v>19.342241757570559</v>
      </c>
      <c r="H175" s="224">
        <v>0</v>
      </c>
      <c r="I175" s="224">
        <v>0</v>
      </c>
      <c r="J175" s="224">
        <v>19.36405215152211</v>
      </c>
      <c r="K175" s="224">
        <v>79.89971025308607</v>
      </c>
    </row>
    <row r="176" spans="1:11" ht="14.4" x14ac:dyDescent="0.3">
      <c r="A176" s="224">
        <v>608400</v>
      </c>
      <c r="B176" s="224">
        <v>2.1</v>
      </c>
      <c r="C176" s="224">
        <v>19.28403941005682</v>
      </c>
      <c r="D176" s="224">
        <v>0</v>
      </c>
      <c r="E176" s="224">
        <v>634</v>
      </c>
      <c r="F176" s="224">
        <v>0</v>
      </c>
      <c r="G176" s="224">
        <v>19.28403941005682</v>
      </c>
      <c r="H176" s="224">
        <v>0</v>
      </c>
      <c r="I176" s="224">
        <v>0</v>
      </c>
      <c r="J176" s="224">
        <v>19.295065996626079</v>
      </c>
      <c r="K176" s="224">
        <v>79.980017622080652</v>
      </c>
    </row>
    <row r="177" spans="1:11" ht="14.4" x14ac:dyDescent="0.3">
      <c r="A177" s="224">
        <v>612000</v>
      </c>
      <c r="B177" s="224">
        <v>2</v>
      </c>
      <c r="C177" s="224">
        <v>19.424141602463092</v>
      </c>
      <c r="D177" s="224">
        <v>0</v>
      </c>
      <c r="E177" s="224">
        <v>634</v>
      </c>
      <c r="F177" s="224">
        <v>0</v>
      </c>
      <c r="G177" s="224">
        <v>19.424141602463092</v>
      </c>
      <c r="H177" s="224">
        <v>0</v>
      </c>
      <c r="I177" s="224">
        <v>0</v>
      </c>
      <c r="J177" s="224">
        <v>19.379650681092951</v>
      </c>
      <c r="K177" s="224">
        <v>79.996427911804915</v>
      </c>
    </row>
    <row r="178" spans="1:11" ht="14.4" x14ac:dyDescent="0.3">
      <c r="A178" s="224">
        <v>615600</v>
      </c>
      <c r="B178" s="224">
        <v>1.7</v>
      </c>
      <c r="C178" s="224">
        <v>19.390172902600451</v>
      </c>
      <c r="D178" s="224">
        <v>0</v>
      </c>
      <c r="E178" s="224">
        <v>634</v>
      </c>
      <c r="F178" s="224">
        <v>0</v>
      </c>
      <c r="G178" s="224">
        <v>19.390172902600451</v>
      </c>
      <c r="H178" s="224">
        <v>0</v>
      </c>
      <c r="I178" s="224">
        <v>0</v>
      </c>
      <c r="J178" s="224">
        <v>19.389222488559351</v>
      </c>
      <c r="K178" s="224">
        <v>79.999360748421253</v>
      </c>
    </row>
    <row r="179" spans="1:11" ht="14.4" x14ac:dyDescent="0.3">
      <c r="A179" s="224">
        <v>619200</v>
      </c>
      <c r="B179" s="224">
        <v>1.7</v>
      </c>
      <c r="C179" s="224">
        <v>19.354531349019279</v>
      </c>
      <c r="D179" s="224">
        <v>0</v>
      </c>
      <c r="E179" s="224">
        <v>634</v>
      </c>
      <c r="F179" s="224">
        <v>0</v>
      </c>
      <c r="G179" s="224">
        <v>19.354531349019279</v>
      </c>
      <c r="H179" s="224">
        <v>0</v>
      </c>
      <c r="I179" s="224">
        <v>0</v>
      </c>
      <c r="J179" s="224">
        <v>19.341526875059369</v>
      </c>
      <c r="K179" s="224">
        <v>79.999885798091427</v>
      </c>
    </row>
    <row r="180" spans="1:11" ht="14.4" x14ac:dyDescent="0.3">
      <c r="A180" s="224">
        <v>622800</v>
      </c>
      <c r="B180" s="224">
        <v>1.6</v>
      </c>
      <c r="C180" s="224">
        <v>19.314321331423091</v>
      </c>
      <c r="D180" s="224">
        <v>0</v>
      </c>
      <c r="E180" s="224">
        <v>634</v>
      </c>
      <c r="F180" s="224">
        <v>0</v>
      </c>
      <c r="G180" s="224">
        <v>19.314321331423091</v>
      </c>
      <c r="H180" s="224">
        <v>0</v>
      </c>
      <c r="I180" s="224">
        <v>0</v>
      </c>
      <c r="J180" s="224">
        <v>19.35590747139576</v>
      </c>
      <c r="K180" s="224">
        <v>79.999979538994381</v>
      </c>
    </row>
    <row r="181" spans="1:11" ht="14.4" x14ac:dyDescent="0.3">
      <c r="A181" s="224">
        <v>626400</v>
      </c>
      <c r="B181" s="224">
        <v>1.4</v>
      </c>
      <c r="C181" s="224">
        <v>19.284309156028758</v>
      </c>
      <c r="D181" s="224">
        <v>0</v>
      </c>
      <c r="E181" s="224">
        <v>634</v>
      </c>
      <c r="F181" s="224">
        <v>0</v>
      </c>
      <c r="G181" s="224">
        <v>19.284309156028758</v>
      </c>
      <c r="H181" s="224">
        <v>0</v>
      </c>
      <c r="I181" s="224">
        <v>0</v>
      </c>
      <c r="J181" s="224">
        <v>19.300147110748931</v>
      </c>
      <c r="K181" s="224">
        <v>79.999996345309981</v>
      </c>
    </row>
    <row r="182" spans="1:11" ht="14.4" x14ac:dyDescent="0.3">
      <c r="A182" s="224">
        <v>630000</v>
      </c>
      <c r="B182" s="224">
        <v>2</v>
      </c>
      <c r="C182" s="224">
        <v>19.25719759759772</v>
      </c>
      <c r="D182" s="224">
        <v>0</v>
      </c>
      <c r="E182" s="224">
        <v>634</v>
      </c>
      <c r="F182" s="224">
        <v>0</v>
      </c>
      <c r="G182" s="224">
        <v>19.25719759759772</v>
      </c>
      <c r="H182" s="224">
        <v>0</v>
      </c>
      <c r="I182" s="224">
        <v>0</v>
      </c>
      <c r="J182" s="224">
        <v>20.90412276311287</v>
      </c>
      <c r="K182" s="224">
        <v>79.426565662004052</v>
      </c>
    </row>
    <row r="183" spans="1:11" ht="14.4" x14ac:dyDescent="0.3">
      <c r="A183" s="224">
        <v>633600</v>
      </c>
      <c r="B183" s="224">
        <v>2.9</v>
      </c>
      <c r="C183" s="224">
        <v>19.839781508265819</v>
      </c>
      <c r="D183" s="224">
        <v>35.926688707330939</v>
      </c>
      <c r="E183" s="224">
        <v>634</v>
      </c>
      <c r="F183" s="224">
        <v>0</v>
      </c>
      <c r="G183" s="224">
        <v>19.839781508265819</v>
      </c>
      <c r="H183" s="224">
        <v>8.9816721768327348</v>
      </c>
      <c r="I183" s="224">
        <v>0</v>
      </c>
      <c r="J183" s="224">
        <v>25.573012204028309</v>
      </c>
      <c r="K183" s="224">
        <v>74.641940637300621</v>
      </c>
    </row>
    <row r="184" spans="1:11" ht="14.4" x14ac:dyDescent="0.3">
      <c r="A184" s="224">
        <v>637200</v>
      </c>
      <c r="B184" s="224">
        <v>4.5</v>
      </c>
      <c r="C184" s="224">
        <v>19.865512198762229</v>
      </c>
      <c r="D184" s="224">
        <v>122.2989722604175</v>
      </c>
      <c r="E184" s="224">
        <v>634</v>
      </c>
      <c r="F184" s="224">
        <v>0</v>
      </c>
      <c r="G184" s="224">
        <v>19.865512198762229</v>
      </c>
      <c r="H184" s="224">
        <v>30.574743065104379</v>
      </c>
      <c r="I184" s="224">
        <v>0</v>
      </c>
      <c r="J184" s="224">
        <v>25.08957341542963</v>
      </c>
      <c r="K184" s="224">
        <v>74.726107238968837</v>
      </c>
    </row>
    <row r="185" spans="1:11" ht="14.4" x14ac:dyDescent="0.3">
      <c r="A185" s="224">
        <v>640800</v>
      </c>
      <c r="B185" s="224">
        <v>4.3</v>
      </c>
      <c r="C185" s="224">
        <v>19.869953990457919</v>
      </c>
      <c r="D185" s="224">
        <v>48.21848427313838</v>
      </c>
      <c r="E185" s="224">
        <v>634</v>
      </c>
      <c r="F185" s="224">
        <v>0</v>
      </c>
      <c r="G185" s="224">
        <v>19.869953990457919</v>
      </c>
      <c r="H185" s="224">
        <v>12.05462106828459</v>
      </c>
      <c r="I185" s="224">
        <v>0</v>
      </c>
      <c r="J185" s="224">
        <v>24.400721851739501</v>
      </c>
      <c r="K185" s="224">
        <v>75.364466260793122</v>
      </c>
    </row>
    <row r="186" spans="1:11" ht="14.4" x14ac:dyDescent="0.3">
      <c r="A186" s="224">
        <v>644400</v>
      </c>
      <c r="B186" s="224">
        <v>4.8</v>
      </c>
      <c r="C186" s="224">
        <v>19.874825145264818</v>
      </c>
      <c r="D186" s="224">
        <v>29.11397723737219</v>
      </c>
      <c r="E186" s="224">
        <v>634</v>
      </c>
      <c r="F186" s="224">
        <v>0</v>
      </c>
      <c r="G186" s="224">
        <v>19.874825145264818</v>
      </c>
      <c r="H186" s="224">
        <v>7.2784943093430474</v>
      </c>
      <c r="I186" s="224">
        <v>0</v>
      </c>
      <c r="J186" s="224">
        <v>24.399571593494059</v>
      </c>
      <c r="K186" s="224">
        <v>75.408183608235532</v>
      </c>
    </row>
    <row r="187" spans="1:11" ht="14.4" x14ac:dyDescent="0.3">
      <c r="A187" s="224">
        <v>648000</v>
      </c>
      <c r="B187" s="224">
        <v>5.4</v>
      </c>
      <c r="C187" s="224">
        <v>19.879738495356911</v>
      </c>
      <c r="D187" s="224">
        <v>50.644434222884342</v>
      </c>
      <c r="E187" s="224">
        <v>634</v>
      </c>
      <c r="F187" s="224">
        <v>0</v>
      </c>
      <c r="G187" s="224">
        <v>19.879738495356911</v>
      </c>
      <c r="H187" s="224">
        <v>12.66110855572108</v>
      </c>
      <c r="I187" s="224">
        <v>0</v>
      </c>
      <c r="J187" s="224">
        <v>24.254124179847171</v>
      </c>
      <c r="K187" s="224">
        <v>75.588244273409074</v>
      </c>
    </row>
    <row r="188" spans="1:11" ht="14.4" x14ac:dyDescent="0.3">
      <c r="A188" s="224">
        <v>651600</v>
      </c>
      <c r="B188" s="224">
        <v>5.4</v>
      </c>
      <c r="C188" s="224">
        <v>19.89484675231602</v>
      </c>
      <c r="D188" s="224">
        <v>51.125064396104733</v>
      </c>
      <c r="E188" s="224">
        <v>634</v>
      </c>
      <c r="F188" s="224">
        <v>0</v>
      </c>
      <c r="G188" s="224">
        <v>19.89484675231602</v>
      </c>
      <c r="H188" s="224">
        <v>12.78126609902618</v>
      </c>
      <c r="I188" s="224">
        <v>0</v>
      </c>
      <c r="J188" s="224">
        <v>23.900615307559221</v>
      </c>
      <c r="K188" s="224">
        <v>75.902965682082524</v>
      </c>
    </row>
    <row r="189" spans="1:11" ht="14.4" x14ac:dyDescent="0.3">
      <c r="A189" s="224">
        <v>655200</v>
      </c>
      <c r="B189" s="224">
        <v>5.4</v>
      </c>
      <c r="C189" s="224">
        <v>19.894696555854431</v>
      </c>
      <c r="D189" s="224">
        <v>25.914597128112678</v>
      </c>
      <c r="E189" s="224">
        <v>634</v>
      </c>
      <c r="F189" s="224">
        <v>0</v>
      </c>
      <c r="G189" s="224">
        <v>19.894696555854431</v>
      </c>
      <c r="H189" s="224">
        <v>6.4786492820281696</v>
      </c>
      <c r="I189" s="224">
        <v>0</v>
      </c>
      <c r="J189" s="224">
        <v>23.766052453589609</v>
      </c>
      <c r="K189" s="224">
        <v>76.078412803000205</v>
      </c>
    </row>
    <row r="190" spans="1:11" ht="14.4" x14ac:dyDescent="0.3">
      <c r="A190" s="224">
        <v>658800</v>
      </c>
      <c r="B190" s="224">
        <v>5.2</v>
      </c>
      <c r="C190" s="224">
        <v>19.89696230705367</v>
      </c>
      <c r="D190" s="224">
        <v>7.6614691262014656</v>
      </c>
      <c r="E190" s="224">
        <v>634</v>
      </c>
      <c r="F190" s="224">
        <v>0</v>
      </c>
      <c r="G190" s="224">
        <v>19.89696230705367</v>
      </c>
      <c r="H190" s="224">
        <v>1.9153672815503671</v>
      </c>
      <c r="I190" s="224">
        <v>0</v>
      </c>
      <c r="J190" s="224">
        <v>23.685696488829411</v>
      </c>
      <c r="K190" s="224">
        <v>76.164565734328136</v>
      </c>
    </row>
    <row r="191" spans="1:11" ht="14.4" x14ac:dyDescent="0.3">
      <c r="A191" s="224">
        <v>662400</v>
      </c>
      <c r="B191" s="224">
        <v>5.4</v>
      </c>
      <c r="C191" s="224">
        <v>19.89556885707265</v>
      </c>
      <c r="D191" s="224">
        <v>0</v>
      </c>
      <c r="E191" s="224">
        <v>634</v>
      </c>
      <c r="F191" s="224">
        <v>0</v>
      </c>
      <c r="G191" s="224">
        <v>19.89556885707265</v>
      </c>
      <c r="H191" s="224">
        <v>0</v>
      </c>
      <c r="I191" s="224">
        <v>0</v>
      </c>
      <c r="J191" s="224">
        <v>23.65703005934602</v>
      </c>
      <c r="K191" s="224">
        <v>76.204420516246628</v>
      </c>
    </row>
    <row r="192" spans="1:11" ht="14.4" x14ac:dyDescent="0.3">
      <c r="A192" s="224">
        <v>666000</v>
      </c>
      <c r="B192" s="224">
        <v>5.3</v>
      </c>
      <c r="C192" s="224">
        <v>19.905231580470971</v>
      </c>
      <c r="D192" s="224">
        <v>0</v>
      </c>
      <c r="E192" s="224">
        <v>634</v>
      </c>
      <c r="F192" s="224">
        <v>0</v>
      </c>
      <c r="G192" s="224">
        <v>19.905231580470971</v>
      </c>
      <c r="H192" s="224">
        <v>0</v>
      </c>
      <c r="I192" s="224">
        <v>0</v>
      </c>
      <c r="J192" s="224">
        <v>23.570199703239169</v>
      </c>
      <c r="K192" s="224">
        <v>76.299992322548405</v>
      </c>
    </row>
    <row r="193" spans="1:11" ht="14.4" x14ac:dyDescent="0.3">
      <c r="A193" s="224">
        <v>669600</v>
      </c>
      <c r="B193" s="224">
        <v>5</v>
      </c>
      <c r="C193" s="224">
        <v>19.901335675005171</v>
      </c>
      <c r="D193" s="224">
        <v>0</v>
      </c>
      <c r="E193" s="224">
        <v>634</v>
      </c>
      <c r="F193" s="224">
        <v>0</v>
      </c>
      <c r="G193" s="224">
        <v>19.901335675005171</v>
      </c>
      <c r="H193" s="224">
        <v>0</v>
      </c>
      <c r="I193" s="224">
        <v>0</v>
      </c>
      <c r="J193" s="224">
        <v>23.492977996893728</v>
      </c>
      <c r="K193" s="224">
        <v>76.391771560259571</v>
      </c>
    </row>
    <row r="194" spans="1:11" ht="14.4" x14ac:dyDescent="0.3">
      <c r="A194" s="224">
        <v>673200</v>
      </c>
      <c r="B194" s="224">
        <v>5.2</v>
      </c>
      <c r="C194" s="224">
        <v>19.906890942449039</v>
      </c>
      <c r="D194" s="224">
        <v>0</v>
      </c>
      <c r="E194" s="224">
        <v>634</v>
      </c>
      <c r="F194" s="224">
        <v>0</v>
      </c>
      <c r="G194" s="224">
        <v>19.906890942449039</v>
      </c>
      <c r="H194" s="224">
        <v>0</v>
      </c>
      <c r="I194" s="224">
        <v>0</v>
      </c>
      <c r="J194" s="224">
        <v>23.438860459884449</v>
      </c>
      <c r="K194" s="224">
        <v>76.422888805624353</v>
      </c>
    </row>
    <row r="195" spans="1:11" ht="14.4" x14ac:dyDescent="0.3">
      <c r="A195" s="224">
        <v>676800</v>
      </c>
      <c r="B195" s="224">
        <v>5.4</v>
      </c>
      <c r="C195" s="224">
        <v>19.910452597468769</v>
      </c>
      <c r="D195" s="224">
        <v>0</v>
      </c>
      <c r="E195" s="224">
        <v>634</v>
      </c>
      <c r="F195" s="224">
        <v>0</v>
      </c>
      <c r="G195" s="224">
        <v>19.910452597468769</v>
      </c>
      <c r="H195" s="224">
        <v>0</v>
      </c>
      <c r="I195" s="224">
        <v>0</v>
      </c>
      <c r="J195" s="224">
        <v>23.337711901235132</v>
      </c>
      <c r="K195" s="224">
        <v>76.533870762403851</v>
      </c>
    </row>
    <row r="196" spans="1:11" ht="14.4" x14ac:dyDescent="0.3">
      <c r="A196" s="224">
        <v>680400</v>
      </c>
      <c r="B196" s="224">
        <v>5.5</v>
      </c>
      <c r="C196" s="224">
        <v>19.910904312676141</v>
      </c>
      <c r="D196" s="224">
        <v>0</v>
      </c>
      <c r="E196" s="224">
        <v>634</v>
      </c>
      <c r="F196" s="224">
        <v>0</v>
      </c>
      <c r="G196" s="224">
        <v>19.910904312676141</v>
      </c>
      <c r="H196" s="224">
        <v>0</v>
      </c>
      <c r="I196" s="224">
        <v>0</v>
      </c>
      <c r="J196" s="224">
        <v>23.25378642479588</v>
      </c>
      <c r="K196" s="224">
        <v>76.65480951554197</v>
      </c>
    </row>
    <row r="197" spans="1:11" ht="14.4" x14ac:dyDescent="0.3">
      <c r="A197" s="224">
        <v>684000</v>
      </c>
      <c r="B197" s="224">
        <v>4.9000000000000004</v>
      </c>
      <c r="C197" s="224">
        <v>19.917475568400491</v>
      </c>
      <c r="D197" s="224">
        <v>0</v>
      </c>
      <c r="E197" s="224">
        <v>634</v>
      </c>
      <c r="F197" s="224">
        <v>0</v>
      </c>
      <c r="G197" s="224">
        <v>19.917475568400491</v>
      </c>
      <c r="H197" s="224">
        <v>0</v>
      </c>
      <c r="I197" s="224">
        <v>0</v>
      </c>
      <c r="J197" s="224">
        <v>23.212053114981501</v>
      </c>
      <c r="K197" s="224">
        <v>76.725157050879986</v>
      </c>
    </row>
    <row r="198" spans="1:11" ht="14.4" x14ac:dyDescent="0.3">
      <c r="A198" s="224">
        <v>687600</v>
      </c>
      <c r="B198" s="224">
        <v>4.5</v>
      </c>
      <c r="C198" s="224">
        <v>19.611296559285009</v>
      </c>
      <c r="D198" s="224">
        <v>0</v>
      </c>
      <c r="E198" s="224">
        <v>634</v>
      </c>
      <c r="F198" s="224">
        <v>0</v>
      </c>
      <c r="G198" s="224">
        <v>19.611296559285009</v>
      </c>
      <c r="H198" s="224">
        <v>0</v>
      </c>
      <c r="I198" s="224">
        <v>0</v>
      </c>
      <c r="J198" s="224">
        <v>19.66528529077339</v>
      </c>
      <c r="K198" s="224">
        <v>79.366987467161451</v>
      </c>
    </row>
    <row r="199" spans="1:11" ht="14.4" x14ac:dyDescent="0.3">
      <c r="A199" s="224">
        <v>691200</v>
      </c>
      <c r="B199" s="224">
        <v>4.8</v>
      </c>
      <c r="C199" s="224">
        <v>19.540888925820742</v>
      </c>
      <c r="D199" s="224">
        <v>0</v>
      </c>
      <c r="E199" s="224">
        <v>0</v>
      </c>
      <c r="F199" s="224">
        <v>0</v>
      </c>
      <c r="G199" s="224">
        <v>19.540888925820742</v>
      </c>
      <c r="H199" s="224">
        <v>0</v>
      </c>
      <c r="I199" s="224">
        <v>0</v>
      </c>
      <c r="J199" s="224">
        <v>19.563741007069279</v>
      </c>
      <c r="K199" s="224">
        <v>79.886780582904933</v>
      </c>
    </row>
    <row r="200" spans="1:11" ht="14.4" x14ac:dyDescent="0.3">
      <c r="A200" s="224">
        <v>694800</v>
      </c>
      <c r="B200" s="224">
        <v>5</v>
      </c>
      <c r="C200" s="224">
        <v>19.391111691478091</v>
      </c>
      <c r="D200" s="224">
        <v>0</v>
      </c>
      <c r="E200" s="224">
        <v>634</v>
      </c>
      <c r="F200" s="224">
        <v>0</v>
      </c>
      <c r="G200" s="224">
        <v>19.391111691478091</v>
      </c>
      <c r="H200" s="224">
        <v>0</v>
      </c>
      <c r="I200" s="224">
        <v>0</v>
      </c>
      <c r="J200" s="224">
        <v>19.356538312276559</v>
      </c>
      <c r="K200" s="224">
        <v>79.979777200333714</v>
      </c>
    </row>
    <row r="201" spans="1:11" ht="14.4" x14ac:dyDescent="0.3">
      <c r="A201" s="224">
        <v>698400</v>
      </c>
      <c r="B201" s="224">
        <v>4.0999999999999996</v>
      </c>
      <c r="C201" s="224">
        <v>19.503579650361761</v>
      </c>
      <c r="D201" s="224">
        <v>0</v>
      </c>
      <c r="E201" s="224">
        <v>634</v>
      </c>
      <c r="F201" s="224">
        <v>0</v>
      </c>
      <c r="G201" s="224">
        <v>19.503579650361761</v>
      </c>
      <c r="H201" s="224">
        <v>0</v>
      </c>
      <c r="I201" s="224">
        <v>0</v>
      </c>
      <c r="J201" s="224">
        <v>19.4841647645558</v>
      </c>
      <c r="K201" s="224">
        <v>79.996384640328785</v>
      </c>
    </row>
    <row r="202" spans="1:11" ht="14.4" x14ac:dyDescent="0.3">
      <c r="A202" s="224">
        <v>702000</v>
      </c>
      <c r="B202" s="224">
        <v>3.2</v>
      </c>
      <c r="C202" s="224">
        <v>19.454360555282129</v>
      </c>
      <c r="D202" s="224">
        <v>0</v>
      </c>
      <c r="E202" s="224">
        <v>634</v>
      </c>
      <c r="F202" s="224">
        <v>0</v>
      </c>
      <c r="G202" s="224">
        <v>19.454360555282129</v>
      </c>
      <c r="H202" s="224">
        <v>0</v>
      </c>
      <c r="I202" s="224">
        <v>0</v>
      </c>
      <c r="J202" s="224">
        <v>19.461804668080848</v>
      </c>
      <c r="K202" s="224">
        <v>79.999353493027314</v>
      </c>
    </row>
    <row r="203" spans="1:11" ht="14.4" x14ac:dyDescent="0.3">
      <c r="A203" s="224">
        <v>705600</v>
      </c>
      <c r="B203" s="224">
        <v>3.9</v>
      </c>
      <c r="C203" s="224">
        <v>19.414073917592241</v>
      </c>
      <c r="D203" s="224">
        <v>0</v>
      </c>
      <c r="E203" s="224">
        <v>634</v>
      </c>
      <c r="F203" s="224">
        <v>0</v>
      </c>
      <c r="G203" s="224">
        <v>19.414073917592241</v>
      </c>
      <c r="H203" s="224">
        <v>0</v>
      </c>
      <c r="I203" s="224">
        <v>0</v>
      </c>
      <c r="J203" s="224">
        <v>19.385718316493751</v>
      </c>
      <c r="K203" s="224">
        <v>79.999884066369432</v>
      </c>
    </row>
    <row r="204" spans="1:11" ht="14.4" x14ac:dyDescent="0.3">
      <c r="A204" s="224">
        <v>709200</v>
      </c>
      <c r="B204" s="224">
        <v>2.7</v>
      </c>
      <c r="C204" s="224">
        <v>19.404759004731151</v>
      </c>
      <c r="D204" s="224">
        <v>0</v>
      </c>
      <c r="E204" s="224">
        <v>634</v>
      </c>
      <c r="F204" s="224">
        <v>0</v>
      </c>
      <c r="G204" s="224">
        <v>19.404759004731151</v>
      </c>
      <c r="H204" s="224">
        <v>0</v>
      </c>
      <c r="I204" s="224">
        <v>0</v>
      </c>
      <c r="J204" s="224">
        <v>19.400362549737181</v>
      </c>
      <c r="K204" s="224">
        <v>79.999979685886871</v>
      </c>
    </row>
    <row r="205" spans="1:11" ht="14.4" x14ac:dyDescent="0.3">
      <c r="A205" s="224">
        <v>712800</v>
      </c>
      <c r="B205" s="224">
        <v>2.1</v>
      </c>
      <c r="C205" s="224">
        <v>19.346011762086349</v>
      </c>
      <c r="D205" s="224">
        <v>0</v>
      </c>
      <c r="E205" s="224">
        <v>634</v>
      </c>
      <c r="F205" s="224">
        <v>0</v>
      </c>
      <c r="G205" s="224">
        <v>19.346011762086349</v>
      </c>
      <c r="H205" s="224">
        <v>0</v>
      </c>
      <c r="I205" s="224">
        <v>0</v>
      </c>
      <c r="J205" s="224">
        <v>19.34464707977763</v>
      </c>
      <c r="K205" s="224">
        <v>79.999996368679632</v>
      </c>
    </row>
    <row r="206" spans="1:11" ht="14.4" x14ac:dyDescent="0.3">
      <c r="A206" s="224">
        <v>716400</v>
      </c>
      <c r="B206" s="224">
        <v>2.4</v>
      </c>
      <c r="C206" s="224">
        <v>19.302232876838598</v>
      </c>
      <c r="D206" s="224">
        <v>0</v>
      </c>
      <c r="E206" s="224">
        <v>634</v>
      </c>
      <c r="F206" s="224">
        <v>0</v>
      </c>
      <c r="G206" s="224">
        <v>19.302232876838598</v>
      </c>
      <c r="H206" s="224">
        <v>0</v>
      </c>
      <c r="I206" s="224">
        <v>0</v>
      </c>
      <c r="J206" s="224">
        <v>21.060992583600321</v>
      </c>
      <c r="K206" s="224">
        <v>79.387312216494877</v>
      </c>
    </row>
    <row r="207" spans="1:11" ht="14.4" x14ac:dyDescent="0.3">
      <c r="A207" s="224">
        <v>720000</v>
      </c>
      <c r="B207" s="224">
        <v>3.5</v>
      </c>
      <c r="C207" s="224">
        <v>19.84817484829879</v>
      </c>
      <c r="D207" s="224">
        <v>34.271934734215208</v>
      </c>
      <c r="E207" s="224">
        <v>634</v>
      </c>
      <c r="F207" s="224">
        <v>0</v>
      </c>
      <c r="G207" s="224">
        <v>19.84817484829879</v>
      </c>
      <c r="H207" s="224">
        <v>8.5679836835538019</v>
      </c>
      <c r="I207" s="224">
        <v>0</v>
      </c>
      <c r="J207" s="224">
        <v>25.320892584552752</v>
      </c>
      <c r="K207" s="224">
        <v>74.879018227853791</v>
      </c>
    </row>
    <row r="208" spans="1:11" ht="14.4" x14ac:dyDescent="0.3">
      <c r="A208" s="224">
        <v>723600</v>
      </c>
      <c r="B208" s="224">
        <v>4.8</v>
      </c>
      <c r="C208" s="224">
        <v>19.860310010935098</v>
      </c>
      <c r="D208" s="224">
        <v>111.3867249508548</v>
      </c>
      <c r="E208" s="224">
        <v>634</v>
      </c>
      <c r="F208" s="224">
        <v>0</v>
      </c>
      <c r="G208" s="224">
        <v>19.860310010935098</v>
      </c>
      <c r="H208" s="224">
        <v>27.8466812377137</v>
      </c>
      <c r="I208" s="224">
        <v>0</v>
      </c>
      <c r="J208" s="224">
        <v>24.79295059478174</v>
      </c>
      <c r="K208" s="224">
        <v>75.023502759841733</v>
      </c>
    </row>
    <row r="209" spans="1:11" ht="14.4" x14ac:dyDescent="0.3">
      <c r="A209" s="224">
        <v>727200</v>
      </c>
      <c r="B209" s="224">
        <v>4.7</v>
      </c>
      <c r="C209" s="224">
        <v>19.882470318634951</v>
      </c>
      <c r="D209" s="224">
        <v>122.73265026876319</v>
      </c>
      <c r="E209" s="224">
        <v>634</v>
      </c>
      <c r="F209" s="224">
        <v>0</v>
      </c>
      <c r="G209" s="224">
        <v>19.882470318634951</v>
      </c>
      <c r="H209" s="224">
        <v>30.683162567190809</v>
      </c>
      <c r="I209" s="224">
        <v>0</v>
      </c>
      <c r="J209" s="224">
        <v>24.15759916158332</v>
      </c>
      <c r="K209" s="224">
        <v>75.58796625411955</v>
      </c>
    </row>
    <row r="210" spans="1:11" ht="14.4" x14ac:dyDescent="0.3">
      <c r="A210" s="224">
        <v>730800</v>
      </c>
      <c r="B210" s="224">
        <v>5.0999999999999996</v>
      </c>
      <c r="C210" s="224">
        <v>19.88854618304785</v>
      </c>
      <c r="D210" s="224">
        <v>124.92898361556389</v>
      </c>
      <c r="E210" s="224">
        <v>634</v>
      </c>
      <c r="F210" s="224">
        <v>0</v>
      </c>
      <c r="G210" s="224">
        <v>19.88854618304785</v>
      </c>
      <c r="H210" s="224">
        <v>31.232245903890981</v>
      </c>
      <c r="I210" s="224">
        <v>0</v>
      </c>
      <c r="J210" s="224">
        <v>23.977929863451219</v>
      </c>
      <c r="K210" s="224">
        <v>75.820741174651886</v>
      </c>
    </row>
    <row r="211" spans="1:11" ht="14.4" x14ac:dyDescent="0.3">
      <c r="A211" s="224">
        <v>734400</v>
      </c>
      <c r="B211" s="224">
        <v>5.0999999999999996</v>
      </c>
      <c r="C211" s="224">
        <v>19.89320887641902</v>
      </c>
      <c r="D211" s="224">
        <v>141.00807596547921</v>
      </c>
      <c r="E211" s="224">
        <v>634</v>
      </c>
      <c r="F211" s="224">
        <v>0</v>
      </c>
      <c r="G211" s="224">
        <v>19.89320887641902</v>
      </c>
      <c r="H211" s="224">
        <v>35.252018991369788</v>
      </c>
      <c r="I211" s="224">
        <v>0</v>
      </c>
      <c r="J211" s="224">
        <v>23.767466043686969</v>
      </c>
      <c r="K211" s="224">
        <v>76.06107712346099</v>
      </c>
    </row>
    <row r="212" spans="1:11" ht="14.4" x14ac:dyDescent="0.3">
      <c r="A212" s="224">
        <v>738000</v>
      </c>
      <c r="B212" s="224">
        <v>5.5</v>
      </c>
      <c r="C212" s="224">
        <v>19.90011751997352</v>
      </c>
      <c r="D212" s="224">
        <v>115.1776966559469</v>
      </c>
      <c r="E212" s="224">
        <v>634</v>
      </c>
      <c r="F212" s="224">
        <v>0</v>
      </c>
      <c r="G212" s="224">
        <v>19.90011751997352</v>
      </c>
      <c r="H212" s="224">
        <v>28.794424163986719</v>
      </c>
      <c r="I212" s="224">
        <v>0</v>
      </c>
      <c r="J212" s="224">
        <v>23.5776403533295</v>
      </c>
      <c r="K212" s="224">
        <v>76.259372942611961</v>
      </c>
    </row>
    <row r="213" spans="1:11" ht="14.4" x14ac:dyDescent="0.3">
      <c r="A213" s="224">
        <v>741600</v>
      </c>
      <c r="B213" s="224">
        <v>5.0999999999999996</v>
      </c>
      <c r="C213" s="224">
        <v>19.899084035946139</v>
      </c>
      <c r="D213" s="224">
        <v>74.806717729384573</v>
      </c>
      <c r="E213" s="224">
        <v>634</v>
      </c>
      <c r="F213" s="224">
        <v>0</v>
      </c>
      <c r="G213" s="224">
        <v>19.899084035946139</v>
      </c>
      <c r="H213" s="224">
        <v>18.70167943234614</v>
      </c>
      <c r="I213" s="224">
        <v>0</v>
      </c>
      <c r="J213" s="224">
        <v>23.465705679305479</v>
      </c>
      <c r="K213" s="224">
        <v>76.410180782727423</v>
      </c>
    </row>
    <row r="214" spans="1:11" ht="14.4" x14ac:dyDescent="0.3">
      <c r="A214" s="224">
        <v>745200</v>
      </c>
      <c r="B214" s="224">
        <v>4.5</v>
      </c>
      <c r="C214" s="224">
        <v>19.89579786366378</v>
      </c>
      <c r="D214" s="224">
        <v>16.76897719581531</v>
      </c>
      <c r="E214" s="224">
        <v>634</v>
      </c>
      <c r="F214" s="224">
        <v>0</v>
      </c>
      <c r="G214" s="224">
        <v>19.89579786366378</v>
      </c>
      <c r="H214" s="224">
        <v>4.1922442989538284</v>
      </c>
      <c r="I214" s="224">
        <v>0</v>
      </c>
      <c r="J214" s="224">
        <v>23.59799373380114</v>
      </c>
      <c r="K214" s="224">
        <v>76.343059592982343</v>
      </c>
    </row>
    <row r="215" spans="1:11" ht="14.4" x14ac:dyDescent="0.3">
      <c r="A215" s="224">
        <v>748800</v>
      </c>
      <c r="B215" s="224">
        <v>4.2</v>
      </c>
      <c r="C215" s="224">
        <v>19.895130840469498</v>
      </c>
      <c r="D215" s="224">
        <v>0</v>
      </c>
      <c r="E215" s="224">
        <v>634</v>
      </c>
      <c r="F215" s="224">
        <v>0</v>
      </c>
      <c r="G215" s="224">
        <v>19.895130840469498</v>
      </c>
      <c r="H215" s="224">
        <v>0</v>
      </c>
      <c r="I215" s="224">
        <v>0</v>
      </c>
      <c r="J215" s="224">
        <v>23.704667833599519</v>
      </c>
      <c r="K215" s="224">
        <v>76.210584515123386</v>
      </c>
    </row>
    <row r="216" spans="1:11" ht="14.4" x14ac:dyDescent="0.3">
      <c r="A216" s="224">
        <v>752400</v>
      </c>
      <c r="B216" s="224">
        <v>4.3</v>
      </c>
      <c r="C216" s="224">
        <v>19.896163338437631</v>
      </c>
      <c r="D216" s="224">
        <v>0</v>
      </c>
      <c r="E216" s="224">
        <v>634</v>
      </c>
      <c r="F216" s="224">
        <v>0</v>
      </c>
      <c r="G216" s="224">
        <v>19.896163338437631</v>
      </c>
      <c r="H216" s="224">
        <v>0</v>
      </c>
      <c r="I216" s="224">
        <v>0</v>
      </c>
      <c r="J216" s="224">
        <v>23.715228839174621</v>
      </c>
      <c r="K216" s="224">
        <v>76.18240281951573</v>
      </c>
    </row>
    <row r="217" spans="1:11" ht="14.4" x14ac:dyDescent="0.3">
      <c r="A217" s="224">
        <v>756000</v>
      </c>
      <c r="B217" s="224">
        <v>4.2</v>
      </c>
      <c r="C217" s="224">
        <v>19.900726419047661</v>
      </c>
      <c r="D217" s="224">
        <v>0</v>
      </c>
      <c r="E217" s="224">
        <v>634</v>
      </c>
      <c r="F217" s="224">
        <v>0</v>
      </c>
      <c r="G217" s="224">
        <v>19.900726419047661</v>
      </c>
      <c r="H217" s="224">
        <v>0</v>
      </c>
      <c r="I217" s="224">
        <v>0</v>
      </c>
      <c r="J217" s="224">
        <v>23.51998844940271</v>
      </c>
      <c r="K217" s="224">
        <v>76.294133337501833</v>
      </c>
    </row>
    <row r="218" spans="1:11" ht="14.4" x14ac:dyDescent="0.3">
      <c r="A218" s="224">
        <v>759600</v>
      </c>
      <c r="B218" s="224">
        <v>4.2</v>
      </c>
      <c r="C218" s="224">
        <v>19.898956207227059</v>
      </c>
      <c r="D218" s="224">
        <v>0</v>
      </c>
      <c r="E218" s="224">
        <v>634</v>
      </c>
      <c r="F218" s="224">
        <v>0</v>
      </c>
      <c r="G218" s="224">
        <v>19.898956207227059</v>
      </c>
      <c r="H218" s="224">
        <v>0</v>
      </c>
      <c r="I218" s="224">
        <v>0</v>
      </c>
      <c r="J218" s="224">
        <v>23.516168630642429</v>
      </c>
      <c r="K218" s="224">
        <v>76.348814071738815</v>
      </c>
    </row>
    <row r="219" spans="1:11" ht="14.4" x14ac:dyDescent="0.3">
      <c r="A219" s="224">
        <v>763200</v>
      </c>
      <c r="B219" s="224">
        <v>4.2</v>
      </c>
      <c r="C219" s="224">
        <v>19.903571699448509</v>
      </c>
      <c r="D219" s="224">
        <v>0</v>
      </c>
      <c r="E219" s="224">
        <v>634</v>
      </c>
      <c r="F219" s="224">
        <v>0</v>
      </c>
      <c r="G219" s="224">
        <v>19.903571699448509</v>
      </c>
      <c r="H219" s="224">
        <v>0</v>
      </c>
      <c r="I219" s="224">
        <v>0</v>
      </c>
      <c r="J219" s="224">
        <v>23.462308720717509</v>
      </c>
      <c r="K219" s="224">
        <v>76.408916068864116</v>
      </c>
    </row>
    <row r="220" spans="1:11" ht="14.4" x14ac:dyDescent="0.3">
      <c r="A220" s="224">
        <v>766800</v>
      </c>
      <c r="B220" s="224">
        <v>4.2</v>
      </c>
      <c r="C220" s="224">
        <v>19.9069600017562</v>
      </c>
      <c r="D220" s="224">
        <v>0</v>
      </c>
      <c r="E220" s="224">
        <v>634</v>
      </c>
      <c r="F220" s="224">
        <v>0</v>
      </c>
      <c r="G220" s="224">
        <v>19.9069600017562</v>
      </c>
      <c r="H220" s="224">
        <v>0</v>
      </c>
      <c r="I220" s="224">
        <v>0</v>
      </c>
      <c r="J220" s="224">
        <v>23.461536285911642</v>
      </c>
      <c r="K220" s="224">
        <v>76.45427473379857</v>
      </c>
    </row>
    <row r="221" spans="1:11" ht="14.4" x14ac:dyDescent="0.3">
      <c r="A221" s="224">
        <v>770400</v>
      </c>
      <c r="B221" s="224">
        <v>2.7</v>
      </c>
      <c r="C221" s="224">
        <v>19.90427623912224</v>
      </c>
      <c r="D221" s="224">
        <v>0</v>
      </c>
      <c r="E221" s="224">
        <v>634</v>
      </c>
      <c r="F221" s="224">
        <v>0</v>
      </c>
      <c r="G221" s="224">
        <v>19.90427623912224</v>
      </c>
      <c r="H221" s="224">
        <v>0</v>
      </c>
      <c r="I221" s="224">
        <v>0</v>
      </c>
      <c r="J221" s="224">
        <v>23.25894656095716</v>
      </c>
      <c r="K221" s="224">
        <v>76.572119291170168</v>
      </c>
    </row>
    <row r="222" spans="1:11" ht="14.4" x14ac:dyDescent="0.3">
      <c r="A222" s="224">
        <v>774000</v>
      </c>
      <c r="B222" s="224">
        <v>1.2</v>
      </c>
      <c r="C222" s="224">
        <v>19.54565261058492</v>
      </c>
      <c r="D222" s="224">
        <v>0</v>
      </c>
      <c r="E222" s="224">
        <v>634</v>
      </c>
      <c r="F222" s="224">
        <v>0</v>
      </c>
      <c r="G222" s="224">
        <v>19.54565261058492</v>
      </c>
      <c r="H222" s="224">
        <v>0</v>
      </c>
      <c r="I222" s="224">
        <v>0</v>
      </c>
      <c r="J222" s="224">
        <v>19.597669701784319</v>
      </c>
      <c r="K222" s="224">
        <v>79.387632118820321</v>
      </c>
    </row>
    <row r="223" spans="1:11" ht="14.4" x14ac:dyDescent="0.3">
      <c r="A223" s="224">
        <v>777600</v>
      </c>
      <c r="B223" s="224">
        <v>0.8</v>
      </c>
      <c r="C223" s="224">
        <v>19.443698170823641</v>
      </c>
      <c r="D223" s="224">
        <v>0</v>
      </c>
      <c r="E223" s="224">
        <v>0</v>
      </c>
      <c r="F223" s="224">
        <v>0</v>
      </c>
      <c r="G223" s="224">
        <v>19.443698170823641</v>
      </c>
      <c r="H223" s="224">
        <v>0</v>
      </c>
      <c r="I223" s="224">
        <v>0</v>
      </c>
      <c r="J223" s="224">
        <v>19.44726587990921</v>
      </c>
      <c r="K223" s="224">
        <v>79.890704572802022</v>
      </c>
    </row>
    <row r="224" spans="1:11" ht="14.4" x14ac:dyDescent="0.3">
      <c r="A224" s="224">
        <v>781200</v>
      </c>
      <c r="B224" s="224">
        <v>1.3</v>
      </c>
      <c r="C224" s="224">
        <v>19.20226802250982</v>
      </c>
      <c r="D224" s="224">
        <v>0</v>
      </c>
      <c r="E224" s="224">
        <v>634</v>
      </c>
      <c r="F224" s="224">
        <v>0</v>
      </c>
      <c r="G224" s="224">
        <v>19.20226802250982</v>
      </c>
      <c r="H224" s="224">
        <v>0</v>
      </c>
      <c r="I224" s="224">
        <v>0</v>
      </c>
      <c r="J224" s="224">
        <v>19.208502988416821</v>
      </c>
      <c r="K224" s="224">
        <v>79.980412617014579</v>
      </c>
    </row>
    <row r="225" spans="1:11" ht="14.4" x14ac:dyDescent="0.3">
      <c r="A225" s="224">
        <v>784800</v>
      </c>
      <c r="B225" s="224">
        <v>1.1000000000000001</v>
      </c>
      <c r="C225" s="224">
        <v>19.366953685911351</v>
      </c>
      <c r="D225" s="224">
        <v>0</v>
      </c>
      <c r="E225" s="224">
        <v>634</v>
      </c>
      <c r="F225" s="224">
        <v>0</v>
      </c>
      <c r="G225" s="224">
        <v>19.366953685911351</v>
      </c>
      <c r="H225" s="224">
        <v>0</v>
      </c>
      <c r="I225" s="224">
        <v>0</v>
      </c>
      <c r="J225" s="224">
        <v>19.357413330133031</v>
      </c>
      <c r="K225" s="224">
        <v>79.996501069384337</v>
      </c>
    </row>
    <row r="226" spans="1:11" ht="14.4" x14ac:dyDescent="0.3">
      <c r="A226" s="224">
        <v>788400</v>
      </c>
      <c r="B226" s="224">
        <v>0.6</v>
      </c>
      <c r="C226" s="224">
        <v>19.320769373385591</v>
      </c>
      <c r="D226" s="224">
        <v>0</v>
      </c>
      <c r="E226" s="224">
        <v>634</v>
      </c>
      <c r="F226" s="224">
        <v>0</v>
      </c>
      <c r="G226" s="224">
        <v>19.320769373385591</v>
      </c>
      <c r="H226" s="224">
        <v>0</v>
      </c>
      <c r="I226" s="224">
        <v>0</v>
      </c>
      <c r="J226" s="224">
        <v>19.382133236088361</v>
      </c>
      <c r="K226" s="224">
        <v>79.999373925483923</v>
      </c>
    </row>
    <row r="227" spans="1:11" ht="14.4" x14ac:dyDescent="0.3">
      <c r="A227" s="224">
        <v>792000</v>
      </c>
      <c r="B227" s="224">
        <v>1</v>
      </c>
      <c r="C227" s="224">
        <v>19.28477086859326</v>
      </c>
      <c r="D227" s="224">
        <v>0</v>
      </c>
      <c r="E227" s="224">
        <v>634</v>
      </c>
      <c r="F227" s="224">
        <v>0</v>
      </c>
      <c r="G227" s="224">
        <v>19.28477086859326</v>
      </c>
      <c r="H227" s="224">
        <v>0</v>
      </c>
      <c r="I227" s="224">
        <v>0</v>
      </c>
      <c r="J227" s="224">
        <v>19.318347097931621</v>
      </c>
      <c r="K227" s="224">
        <v>79.999888069197169</v>
      </c>
    </row>
    <row r="228" spans="1:11" ht="14.4" x14ac:dyDescent="0.3">
      <c r="A228" s="224">
        <v>795600</v>
      </c>
      <c r="B228" s="224">
        <v>0.8</v>
      </c>
      <c r="C228" s="224">
        <v>19.263159833414122</v>
      </c>
      <c r="D228" s="224">
        <v>0</v>
      </c>
      <c r="E228" s="224">
        <v>634</v>
      </c>
      <c r="F228" s="224">
        <v>0</v>
      </c>
      <c r="G228" s="224">
        <v>19.263159833414122</v>
      </c>
      <c r="H228" s="224">
        <v>0</v>
      </c>
      <c r="I228" s="224">
        <v>0</v>
      </c>
      <c r="J228" s="224">
        <v>19.300494539288248</v>
      </c>
      <c r="K228" s="224">
        <v>79.999979988026695</v>
      </c>
    </row>
    <row r="229" spans="1:11" ht="14.4" x14ac:dyDescent="0.3">
      <c r="A229" s="224">
        <v>799200</v>
      </c>
      <c r="B229" s="224">
        <v>1</v>
      </c>
      <c r="C229" s="224">
        <v>19.22951481861254</v>
      </c>
      <c r="D229" s="224">
        <v>0</v>
      </c>
      <c r="E229" s="224">
        <v>634</v>
      </c>
      <c r="F229" s="224">
        <v>0</v>
      </c>
      <c r="G229" s="224">
        <v>19.22951481861254</v>
      </c>
      <c r="H229" s="224">
        <v>0</v>
      </c>
      <c r="I229" s="224">
        <v>0</v>
      </c>
      <c r="J229" s="224">
        <v>19.250046656106441</v>
      </c>
      <c r="K229" s="224">
        <v>79.999996422979578</v>
      </c>
    </row>
    <row r="230" spans="1:11" ht="14.4" x14ac:dyDescent="0.3">
      <c r="A230" s="224">
        <v>802800</v>
      </c>
      <c r="B230" s="224">
        <v>1.1000000000000001</v>
      </c>
      <c r="C230" s="224">
        <v>19.201478621940371</v>
      </c>
      <c r="D230" s="224">
        <v>0</v>
      </c>
      <c r="E230" s="224">
        <v>634</v>
      </c>
      <c r="F230" s="224">
        <v>0</v>
      </c>
      <c r="G230" s="224">
        <v>19.201478621940371</v>
      </c>
      <c r="H230" s="224">
        <v>0</v>
      </c>
      <c r="I230" s="224">
        <v>0</v>
      </c>
      <c r="J230" s="224">
        <v>19.386652509710562</v>
      </c>
      <c r="K230" s="224">
        <v>79.953297156238179</v>
      </c>
    </row>
    <row r="231" spans="1:11" ht="14.4" x14ac:dyDescent="0.3">
      <c r="A231" s="224">
        <v>806400</v>
      </c>
      <c r="B231" s="224">
        <v>1.4</v>
      </c>
      <c r="C231" s="224">
        <v>19.814512216685099</v>
      </c>
      <c r="D231" s="224">
        <v>28.085221980124331</v>
      </c>
      <c r="E231" s="224">
        <v>634</v>
      </c>
      <c r="F231" s="224">
        <v>0</v>
      </c>
      <c r="G231" s="224">
        <v>19.814512216685099</v>
      </c>
      <c r="H231" s="224">
        <v>7.0213054950310836</v>
      </c>
      <c r="I231" s="224">
        <v>0</v>
      </c>
      <c r="J231" s="224">
        <v>26.039215468729619</v>
      </c>
      <c r="K231" s="224">
        <v>74.210575572814236</v>
      </c>
    </row>
    <row r="232" spans="1:11" ht="14.4" x14ac:dyDescent="0.3">
      <c r="A232" s="224">
        <v>810000</v>
      </c>
      <c r="B232" s="224">
        <v>2.6</v>
      </c>
      <c r="C232" s="224">
        <v>19.82960885330267</v>
      </c>
      <c r="D232" s="224">
        <v>97.883828004296191</v>
      </c>
      <c r="E232" s="224">
        <v>634</v>
      </c>
      <c r="F232" s="224">
        <v>0</v>
      </c>
      <c r="G232" s="224">
        <v>19.82960885330267</v>
      </c>
      <c r="H232" s="224">
        <v>24.470957001074051</v>
      </c>
      <c r="I232" s="224">
        <v>0</v>
      </c>
      <c r="J232" s="224">
        <v>25.67335192558355</v>
      </c>
      <c r="K232" s="224">
        <v>74.134967102514054</v>
      </c>
    </row>
    <row r="233" spans="1:11" ht="14.4" x14ac:dyDescent="0.3">
      <c r="A233" s="224">
        <v>813600</v>
      </c>
      <c r="B233" s="224">
        <v>3.3</v>
      </c>
      <c r="C233" s="224">
        <v>19.853982757572972</v>
      </c>
      <c r="D233" s="224">
        <v>101.7934173450611</v>
      </c>
      <c r="E233" s="224">
        <v>634</v>
      </c>
      <c r="F233" s="224">
        <v>0</v>
      </c>
      <c r="G233" s="224">
        <v>19.853982757572972</v>
      </c>
      <c r="H233" s="224">
        <v>25.448354336265279</v>
      </c>
      <c r="I233" s="224">
        <v>0</v>
      </c>
      <c r="J233" s="224">
        <v>25.063347720319602</v>
      </c>
      <c r="K233" s="224">
        <v>74.649777466450061</v>
      </c>
    </row>
    <row r="234" spans="1:11" ht="14.4" x14ac:dyDescent="0.3">
      <c r="A234" s="224">
        <v>817200</v>
      </c>
      <c r="B234" s="224">
        <v>3.7</v>
      </c>
      <c r="C234" s="224">
        <v>19.862243248168379</v>
      </c>
      <c r="D234" s="224">
        <v>122.17448436099581</v>
      </c>
      <c r="E234" s="224">
        <v>634</v>
      </c>
      <c r="F234" s="224">
        <v>0</v>
      </c>
      <c r="G234" s="224">
        <v>19.862243248168379</v>
      </c>
      <c r="H234" s="224">
        <v>30.543621090248951</v>
      </c>
      <c r="I234" s="224">
        <v>0</v>
      </c>
      <c r="J234" s="224">
        <v>24.738610361830631</v>
      </c>
      <c r="K234" s="224">
        <v>75.01859851220199</v>
      </c>
    </row>
    <row r="235" spans="1:11" ht="14.4" x14ac:dyDescent="0.3">
      <c r="A235" s="224">
        <v>820800</v>
      </c>
      <c r="B235" s="224">
        <v>4</v>
      </c>
      <c r="C235" s="224">
        <v>19.87227344579729</v>
      </c>
      <c r="D235" s="224">
        <v>114.28064035188321</v>
      </c>
      <c r="E235" s="224">
        <v>634</v>
      </c>
      <c r="F235" s="224">
        <v>0</v>
      </c>
      <c r="G235" s="224">
        <v>19.87227344579729</v>
      </c>
      <c r="H235" s="224">
        <v>28.570160087970802</v>
      </c>
      <c r="I235" s="224">
        <v>0</v>
      </c>
      <c r="J235" s="224">
        <v>24.432327518299608</v>
      </c>
      <c r="K235" s="224">
        <v>75.340198864907435</v>
      </c>
    </row>
    <row r="236" spans="1:11" ht="14.4" x14ac:dyDescent="0.3">
      <c r="A236" s="224">
        <v>824400</v>
      </c>
      <c r="B236" s="224">
        <v>3.8</v>
      </c>
      <c r="C236" s="224">
        <v>19.879820667754469</v>
      </c>
      <c r="D236" s="224">
        <v>78.263887862541338</v>
      </c>
      <c r="E236" s="224">
        <v>634</v>
      </c>
      <c r="F236" s="224">
        <v>0</v>
      </c>
      <c r="G236" s="224">
        <v>19.879820667754469</v>
      </c>
      <c r="H236" s="224">
        <v>19.565971965635331</v>
      </c>
      <c r="I236" s="224">
        <v>0</v>
      </c>
      <c r="J236" s="224">
        <v>24.18525758106767</v>
      </c>
      <c r="K236" s="224">
        <v>75.578850541546288</v>
      </c>
    </row>
    <row r="237" spans="1:11" ht="14.4" x14ac:dyDescent="0.3">
      <c r="A237" s="224">
        <v>828000</v>
      </c>
      <c r="B237" s="224">
        <v>3.2</v>
      </c>
      <c r="C237" s="224">
        <v>19.88156151598238</v>
      </c>
      <c r="D237" s="224">
        <v>53.472285231213448</v>
      </c>
      <c r="E237" s="224">
        <v>634</v>
      </c>
      <c r="F237" s="224">
        <v>0</v>
      </c>
      <c r="G237" s="224">
        <v>19.88156151598238</v>
      </c>
      <c r="H237" s="224">
        <v>13.36807130780336</v>
      </c>
      <c r="I237" s="224">
        <v>0</v>
      </c>
      <c r="J237" s="224">
        <v>24.27254770632991</v>
      </c>
      <c r="K237" s="224">
        <v>75.593662910928117</v>
      </c>
    </row>
    <row r="238" spans="1:11" ht="14.4" x14ac:dyDescent="0.3">
      <c r="A238" s="224">
        <v>831600</v>
      </c>
      <c r="B238" s="224">
        <v>2.8</v>
      </c>
      <c r="C238" s="224">
        <v>19.872241129978079</v>
      </c>
      <c r="D238" s="224">
        <v>14.53028548350443</v>
      </c>
      <c r="E238" s="224">
        <v>634</v>
      </c>
      <c r="F238" s="224">
        <v>0</v>
      </c>
      <c r="G238" s="224">
        <v>19.872241129978079</v>
      </c>
      <c r="H238" s="224">
        <v>3.6325713708761072</v>
      </c>
      <c r="I238" s="224">
        <v>0</v>
      </c>
      <c r="J238" s="224">
        <v>24.335716598281941</v>
      </c>
      <c r="K238" s="224">
        <v>75.551692146346269</v>
      </c>
    </row>
    <row r="239" spans="1:11" ht="14.4" x14ac:dyDescent="0.3">
      <c r="A239" s="224">
        <v>835200</v>
      </c>
      <c r="B239" s="224">
        <v>3</v>
      </c>
      <c r="C239" s="224">
        <v>19.875823395127629</v>
      </c>
      <c r="D239" s="224">
        <v>0</v>
      </c>
      <c r="E239" s="224">
        <v>634</v>
      </c>
      <c r="F239" s="224">
        <v>0</v>
      </c>
      <c r="G239" s="224">
        <v>19.875823395127629</v>
      </c>
      <c r="H239" s="224">
        <v>0</v>
      </c>
      <c r="I239" s="224">
        <v>0</v>
      </c>
      <c r="J239" s="224">
        <v>24.372307514898591</v>
      </c>
      <c r="K239" s="224">
        <v>75.48730015175741</v>
      </c>
    </row>
    <row r="240" spans="1:11" ht="14.4" x14ac:dyDescent="0.3">
      <c r="A240" s="224">
        <v>838800</v>
      </c>
      <c r="B240" s="224">
        <v>3.1</v>
      </c>
      <c r="C240" s="224">
        <v>19.877709019061019</v>
      </c>
      <c r="D240" s="224">
        <v>0</v>
      </c>
      <c r="E240" s="224">
        <v>634</v>
      </c>
      <c r="F240" s="224">
        <v>0</v>
      </c>
      <c r="G240" s="224">
        <v>19.877709019061019</v>
      </c>
      <c r="H240" s="224">
        <v>0</v>
      </c>
      <c r="I240" s="224">
        <v>0</v>
      </c>
      <c r="J240" s="224">
        <v>24.28098279440804</v>
      </c>
      <c r="K240" s="224">
        <v>75.577793555870073</v>
      </c>
    </row>
    <row r="241" spans="1:11" ht="14.4" x14ac:dyDescent="0.3">
      <c r="A241" s="224">
        <v>842400</v>
      </c>
      <c r="B241" s="224">
        <v>3.2</v>
      </c>
      <c r="C241" s="224">
        <v>19.8830773153907</v>
      </c>
      <c r="D241" s="224">
        <v>0</v>
      </c>
      <c r="E241" s="224">
        <v>634</v>
      </c>
      <c r="F241" s="224">
        <v>0</v>
      </c>
      <c r="G241" s="224">
        <v>19.8830773153907</v>
      </c>
      <c r="H241" s="224">
        <v>0</v>
      </c>
      <c r="I241" s="224">
        <v>0</v>
      </c>
      <c r="J241" s="224">
        <v>24.132132824169162</v>
      </c>
      <c r="K241" s="224">
        <v>75.701307031138484</v>
      </c>
    </row>
    <row r="242" spans="1:11" ht="14.4" x14ac:dyDescent="0.3">
      <c r="A242" s="224">
        <v>846000</v>
      </c>
      <c r="B242" s="224">
        <v>3.1</v>
      </c>
      <c r="C242" s="224">
        <v>19.885022583404051</v>
      </c>
      <c r="D242" s="224">
        <v>0</v>
      </c>
      <c r="E242" s="224">
        <v>634</v>
      </c>
      <c r="F242" s="224">
        <v>0</v>
      </c>
      <c r="G242" s="224">
        <v>19.885022583404051</v>
      </c>
      <c r="H242" s="224">
        <v>0</v>
      </c>
      <c r="I242" s="224">
        <v>0</v>
      </c>
      <c r="J242" s="224">
        <v>24.002762736409188</v>
      </c>
      <c r="K242" s="224">
        <v>75.826029397247353</v>
      </c>
    </row>
    <row r="243" spans="1:11" ht="14.4" x14ac:dyDescent="0.3">
      <c r="A243" s="224">
        <v>849600</v>
      </c>
      <c r="B243" s="224">
        <v>3</v>
      </c>
      <c r="C243" s="224">
        <v>19.88992749123318</v>
      </c>
      <c r="D243" s="224">
        <v>0</v>
      </c>
      <c r="E243" s="224">
        <v>634</v>
      </c>
      <c r="F243" s="224">
        <v>0</v>
      </c>
      <c r="G243" s="224">
        <v>19.88992749123318</v>
      </c>
      <c r="H243" s="224">
        <v>0</v>
      </c>
      <c r="I243" s="224">
        <v>0</v>
      </c>
      <c r="J243" s="224">
        <v>23.972752959066501</v>
      </c>
      <c r="K243" s="224">
        <v>75.879795884684839</v>
      </c>
    </row>
    <row r="244" spans="1:11" ht="14.4" x14ac:dyDescent="0.3">
      <c r="A244" s="224">
        <v>853200</v>
      </c>
      <c r="B244" s="224">
        <v>3.1</v>
      </c>
      <c r="C244" s="224">
        <v>19.883681843801568</v>
      </c>
      <c r="D244" s="224">
        <v>0</v>
      </c>
      <c r="E244" s="224">
        <v>634</v>
      </c>
      <c r="F244" s="224">
        <v>0</v>
      </c>
      <c r="G244" s="224">
        <v>19.883681843801568</v>
      </c>
      <c r="H244" s="224">
        <v>0</v>
      </c>
      <c r="I244" s="224">
        <v>0</v>
      </c>
      <c r="J244" s="224">
        <v>23.837042712134121</v>
      </c>
      <c r="K244" s="224">
        <v>75.986481031633957</v>
      </c>
    </row>
    <row r="245" spans="1:11" ht="14.4" x14ac:dyDescent="0.3">
      <c r="A245" s="224">
        <v>856800</v>
      </c>
      <c r="B245" s="224">
        <v>2.9</v>
      </c>
      <c r="C245" s="224">
        <v>19.891465565035759</v>
      </c>
      <c r="D245" s="224">
        <v>0</v>
      </c>
      <c r="E245" s="224">
        <v>634</v>
      </c>
      <c r="F245" s="224">
        <v>0</v>
      </c>
      <c r="G245" s="224">
        <v>19.891465565035759</v>
      </c>
      <c r="H245" s="224">
        <v>0</v>
      </c>
      <c r="I245" s="224">
        <v>0</v>
      </c>
      <c r="J245" s="224">
        <v>23.540947550859951</v>
      </c>
      <c r="K245" s="224">
        <v>76.134504811837246</v>
      </c>
    </row>
    <row r="246" spans="1:11" ht="14.4" x14ac:dyDescent="0.3">
      <c r="A246" s="224">
        <v>860400</v>
      </c>
      <c r="B246" s="224">
        <v>2.7</v>
      </c>
      <c r="C246" s="224">
        <v>19.52227624306715</v>
      </c>
      <c r="D246" s="224">
        <v>0</v>
      </c>
      <c r="E246" s="224">
        <v>634</v>
      </c>
      <c r="F246" s="224">
        <v>0</v>
      </c>
      <c r="G246" s="224">
        <v>19.52227624306715</v>
      </c>
      <c r="H246" s="224">
        <v>0</v>
      </c>
      <c r="I246" s="224">
        <v>0</v>
      </c>
      <c r="J246" s="224">
        <v>19.586019669399921</v>
      </c>
      <c r="K246" s="224">
        <v>79.310106236726199</v>
      </c>
    </row>
    <row r="247" spans="1:11" ht="14.4" x14ac:dyDescent="0.3">
      <c r="A247" s="224">
        <v>864000</v>
      </c>
      <c r="B247" s="224">
        <v>2.9</v>
      </c>
      <c r="C247" s="224">
        <v>19.56785976480549</v>
      </c>
      <c r="D247" s="224">
        <v>0</v>
      </c>
      <c r="E247" s="224">
        <v>0</v>
      </c>
      <c r="F247" s="224">
        <v>0</v>
      </c>
      <c r="G247" s="224">
        <v>19.56785976480549</v>
      </c>
      <c r="H247" s="224">
        <v>0</v>
      </c>
      <c r="I247" s="224">
        <v>0</v>
      </c>
      <c r="J247" s="224">
        <v>19.512194403855009</v>
      </c>
      <c r="K247" s="224">
        <v>79.857825430528536</v>
      </c>
    </row>
    <row r="248" spans="1:11" ht="14.4" x14ac:dyDescent="0.3">
      <c r="A248" s="224">
        <v>867600</v>
      </c>
      <c r="B248" s="224">
        <v>3.2</v>
      </c>
      <c r="C248" s="224">
        <v>19.326551667116998</v>
      </c>
      <c r="D248" s="224">
        <v>0</v>
      </c>
      <c r="E248" s="224">
        <v>634</v>
      </c>
      <c r="F248" s="224">
        <v>0</v>
      </c>
      <c r="G248" s="224">
        <v>19.326551667116998</v>
      </c>
      <c r="H248" s="224">
        <v>0</v>
      </c>
      <c r="I248" s="224">
        <v>0</v>
      </c>
      <c r="J248" s="224">
        <v>19.28174525706574</v>
      </c>
      <c r="K248" s="224">
        <v>79.973922957792098</v>
      </c>
    </row>
    <row r="249" spans="1:11" ht="14.4" x14ac:dyDescent="0.3">
      <c r="A249" s="224">
        <v>871200</v>
      </c>
      <c r="B249" s="224">
        <v>3.1</v>
      </c>
      <c r="C249" s="224">
        <v>19.411989029551691</v>
      </c>
      <c r="D249" s="224">
        <v>0</v>
      </c>
      <c r="E249" s="224">
        <v>634</v>
      </c>
      <c r="F249" s="224">
        <v>0</v>
      </c>
      <c r="G249" s="224">
        <v>19.411989029551691</v>
      </c>
      <c r="H249" s="224">
        <v>0</v>
      </c>
      <c r="I249" s="224">
        <v>0</v>
      </c>
      <c r="J249" s="224">
        <v>19.419526985152039</v>
      </c>
      <c r="K249" s="224">
        <v>79.995336344570219</v>
      </c>
    </row>
    <row r="250" spans="1:11" ht="14.4" x14ac:dyDescent="0.3">
      <c r="A250" s="224">
        <v>874800</v>
      </c>
      <c r="B250" s="224">
        <v>2.5</v>
      </c>
      <c r="C250" s="224">
        <v>19.382341716820811</v>
      </c>
      <c r="D250" s="224">
        <v>0</v>
      </c>
      <c r="E250" s="224">
        <v>634</v>
      </c>
      <c r="F250" s="224">
        <v>0</v>
      </c>
      <c r="G250" s="224">
        <v>19.382341716820811</v>
      </c>
      <c r="H250" s="224">
        <v>0</v>
      </c>
      <c r="I250" s="224">
        <v>0</v>
      </c>
      <c r="J250" s="224">
        <v>19.396912849178769</v>
      </c>
      <c r="K250" s="224">
        <v>79.999166601644987</v>
      </c>
    </row>
    <row r="251" spans="1:11" ht="14.4" x14ac:dyDescent="0.3">
      <c r="A251" s="224">
        <v>878400</v>
      </c>
      <c r="B251" s="224">
        <v>1.8</v>
      </c>
      <c r="C251" s="224">
        <v>19.34609720157621</v>
      </c>
      <c r="D251" s="224">
        <v>0</v>
      </c>
      <c r="E251" s="224">
        <v>634</v>
      </c>
      <c r="F251" s="224">
        <v>0</v>
      </c>
      <c r="G251" s="224">
        <v>19.34609720157621</v>
      </c>
      <c r="H251" s="224">
        <v>0</v>
      </c>
      <c r="I251" s="224">
        <v>0</v>
      </c>
      <c r="J251" s="224">
        <v>19.339600936031509</v>
      </c>
      <c r="K251" s="224">
        <v>79.999850849425655</v>
      </c>
    </row>
    <row r="252" spans="1:11" ht="14.4" x14ac:dyDescent="0.3">
      <c r="A252" s="224">
        <v>882000</v>
      </c>
      <c r="B252" s="224">
        <v>1.4</v>
      </c>
      <c r="C252" s="224">
        <v>19.299222743875578</v>
      </c>
      <c r="D252" s="224">
        <v>0</v>
      </c>
      <c r="E252" s="224">
        <v>634</v>
      </c>
      <c r="F252" s="224">
        <v>0</v>
      </c>
      <c r="G252" s="224">
        <v>19.299222743875578</v>
      </c>
      <c r="H252" s="224">
        <v>0</v>
      </c>
      <c r="I252" s="224">
        <v>0</v>
      </c>
      <c r="J252" s="224">
        <v>19.286670091443121</v>
      </c>
      <c r="K252" s="224">
        <v>79.999973352315465</v>
      </c>
    </row>
    <row r="253" spans="1:11" ht="14.4" x14ac:dyDescent="0.3">
      <c r="A253" s="224">
        <v>885600</v>
      </c>
      <c r="B253" s="224">
        <v>0.6</v>
      </c>
      <c r="C253" s="224">
        <v>19.23894927843952</v>
      </c>
      <c r="D253" s="224">
        <v>0</v>
      </c>
      <c r="E253" s="224">
        <v>634</v>
      </c>
      <c r="F253" s="224">
        <v>0</v>
      </c>
      <c r="G253" s="224">
        <v>19.23894927843952</v>
      </c>
      <c r="H253" s="224">
        <v>0</v>
      </c>
      <c r="I253" s="224">
        <v>0</v>
      </c>
      <c r="J253" s="224">
        <v>19.286923085035021</v>
      </c>
      <c r="K253" s="224">
        <v>79.999995226827465</v>
      </c>
    </row>
    <row r="254" spans="1:11" ht="14.4" x14ac:dyDescent="0.3">
      <c r="A254" s="224">
        <v>889200</v>
      </c>
      <c r="B254" s="224">
        <v>0.7</v>
      </c>
      <c r="C254" s="224">
        <v>19.201108357290941</v>
      </c>
      <c r="D254" s="224">
        <v>0</v>
      </c>
      <c r="E254" s="224">
        <v>634</v>
      </c>
      <c r="F254" s="224">
        <v>0</v>
      </c>
      <c r="G254" s="224">
        <v>19.201108357290941</v>
      </c>
      <c r="H254" s="224">
        <v>0</v>
      </c>
      <c r="I254" s="224">
        <v>0</v>
      </c>
      <c r="J254" s="224">
        <v>20.288804939036869</v>
      </c>
      <c r="K254" s="224">
        <v>79.631988447452414</v>
      </c>
    </row>
    <row r="255" spans="1:11" ht="14.4" x14ac:dyDescent="0.3">
      <c r="A255" s="224">
        <v>892800</v>
      </c>
      <c r="B255" s="224">
        <v>0.3</v>
      </c>
      <c r="C255" s="224">
        <v>19.814279552417432</v>
      </c>
      <c r="D255" s="224">
        <v>33.966789341090283</v>
      </c>
      <c r="E255" s="224">
        <v>634</v>
      </c>
      <c r="F255" s="224">
        <v>0</v>
      </c>
      <c r="G255" s="224">
        <v>19.814279552417432</v>
      </c>
      <c r="H255" s="224">
        <v>8.4916973352725691</v>
      </c>
      <c r="I255" s="224">
        <v>0</v>
      </c>
      <c r="J255" s="224">
        <v>26.095699338229871</v>
      </c>
      <c r="K255" s="224">
        <v>74.169857460550034</v>
      </c>
    </row>
    <row r="256" spans="1:11" ht="14.4" x14ac:dyDescent="0.3">
      <c r="A256" s="224">
        <v>896400</v>
      </c>
      <c r="B256" s="224">
        <v>1.7</v>
      </c>
      <c r="C256" s="224">
        <v>19.820853211474201</v>
      </c>
      <c r="D256" s="224">
        <v>132.17110529075839</v>
      </c>
      <c r="E256" s="224">
        <v>634</v>
      </c>
      <c r="F256" s="224">
        <v>0</v>
      </c>
      <c r="G256" s="224">
        <v>19.820853211474201</v>
      </c>
      <c r="H256" s="224">
        <v>33.042776322689598</v>
      </c>
      <c r="I256" s="224">
        <v>0</v>
      </c>
      <c r="J256" s="224">
        <v>25.87427840458647</v>
      </c>
      <c r="K256" s="224">
        <v>73.967854839385467</v>
      </c>
    </row>
    <row r="257" spans="1:11" ht="14.4" x14ac:dyDescent="0.3">
      <c r="A257" s="224">
        <v>900000</v>
      </c>
      <c r="B257" s="224">
        <v>2.7</v>
      </c>
      <c r="C257" s="224">
        <v>19.8588212772808</v>
      </c>
      <c r="D257" s="224">
        <v>207.18158223338401</v>
      </c>
      <c r="E257" s="224">
        <v>634</v>
      </c>
      <c r="F257" s="224">
        <v>0</v>
      </c>
      <c r="G257" s="224">
        <v>19.8588212772808</v>
      </c>
      <c r="H257" s="224">
        <v>51.795395558345987</v>
      </c>
      <c r="I257" s="224">
        <v>0</v>
      </c>
      <c r="J257" s="224">
        <v>25.102980893105791</v>
      </c>
      <c r="K257" s="224">
        <v>74.551584794231573</v>
      </c>
    </row>
    <row r="258" spans="1:11" ht="14.4" x14ac:dyDescent="0.3">
      <c r="A258" s="224">
        <v>903600</v>
      </c>
      <c r="B258" s="224">
        <v>3.6</v>
      </c>
      <c r="C258" s="224">
        <v>19.874317147196599</v>
      </c>
      <c r="D258" s="224">
        <v>251.45407311712961</v>
      </c>
      <c r="E258" s="224">
        <v>634</v>
      </c>
      <c r="F258" s="224">
        <v>0</v>
      </c>
      <c r="G258" s="224">
        <v>19.874317147196599</v>
      </c>
      <c r="H258" s="224">
        <v>62.863518279282403</v>
      </c>
      <c r="I258" s="224">
        <v>0</v>
      </c>
      <c r="J258" s="224">
        <v>24.520168872429089</v>
      </c>
      <c r="K258" s="224">
        <v>75.164346105282391</v>
      </c>
    </row>
    <row r="259" spans="1:11" ht="14.4" x14ac:dyDescent="0.3">
      <c r="A259" s="224">
        <v>907200</v>
      </c>
      <c r="B259" s="224">
        <v>4</v>
      </c>
      <c r="C259" s="224">
        <v>19.884373601691049</v>
      </c>
      <c r="D259" s="224">
        <v>243.43627210666079</v>
      </c>
      <c r="E259" s="224">
        <v>634</v>
      </c>
      <c r="F259" s="224">
        <v>0</v>
      </c>
      <c r="G259" s="224">
        <v>19.884373601691049</v>
      </c>
      <c r="H259" s="224">
        <v>60.859068026665192</v>
      </c>
      <c r="I259" s="224">
        <v>0</v>
      </c>
      <c r="J259" s="224">
        <v>24.086175292692229</v>
      </c>
      <c r="K259" s="224">
        <v>75.663046819428828</v>
      </c>
    </row>
    <row r="260" spans="1:11" ht="14.4" x14ac:dyDescent="0.3">
      <c r="A260" s="224">
        <v>910800</v>
      </c>
      <c r="B260" s="224">
        <v>3.7</v>
      </c>
      <c r="C260" s="224">
        <v>19.888560924079769</v>
      </c>
      <c r="D260" s="224">
        <v>200.00524557854209</v>
      </c>
      <c r="E260" s="224">
        <v>634</v>
      </c>
      <c r="F260" s="224">
        <v>0</v>
      </c>
      <c r="G260" s="224">
        <v>19.888560924079769</v>
      </c>
      <c r="H260" s="224">
        <v>50.001311394635543</v>
      </c>
      <c r="I260" s="224">
        <v>0</v>
      </c>
      <c r="J260" s="224">
        <v>23.870056702999221</v>
      </c>
      <c r="K260" s="224">
        <v>75.937612535419376</v>
      </c>
    </row>
    <row r="261" spans="1:11" ht="14.4" x14ac:dyDescent="0.3">
      <c r="A261" s="224">
        <v>914400</v>
      </c>
      <c r="B261" s="224">
        <v>2.9</v>
      </c>
      <c r="C261" s="224">
        <v>19.886849327091461</v>
      </c>
      <c r="D261" s="224">
        <v>108.3572138322596</v>
      </c>
      <c r="E261" s="224">
        <v>634</v>
      </c>
      <c r="F261" s="224">
        <v>0</v>
      </c>
      <c r="G261" s="224">
        <v>19.886849327091461</v>
      </c>
      <c r="H261" s="224">
        <v>27.089303458064901</v>
      </c>
      <c r="I261" s="224">
        <v>0</v>
      </c>
      <c r="J261" s="224">
        <v>23.89838949158721</v>
      </c>
      <c r="K261" s="224">
        <v>75.955476919479963</v>
      </c>
    </row>
    <row r="262" spans="1:11" ht="14.4" x14ac:dyDescent="0.3">
      <c r="A262" s="224">
        <v>918000</v>
      </c>
      <c r="B262" s="224">
        <v>1.4</v>
      </c>
      <c r="C262" s="224">
        <v>19.871995460484229</v>
      </c>
      <c r="D262" s="224">
        <v>19.451252270044371</v>
      </c>
      <c r="E262" s="224">
        <v>634</v>
      </c>
      <c r="F262" s="224">
        <v>0</v>
      </c>
      <c r="G262" s="224">
        <v>19.871995460484229</v>
      </c>
      <c r="H262" s="224">
        <v>4.8628130675110928</v>
      </c>
      <c r="I262" s="224">
        <v>0</v>
      </c>
      <c r="J262" s="224">
        <v>24.19315305484086</v>
      </c>
      <c r="K262" s="224">
        <v>75.7145892643574</v>
      </c>
    </row>
    <row r="263" spans="1:11" ht="14.4" x14ac:dyDescent="0.3">
      <c r="A263" s="224">
        <v>921600</v>
      </c>
      <c r="B263" s="224">
        <v>0.3</v>
      </c>
      <c r="C263" s="224">
        <v>19.861290283222989</v>
      </c>
      <c r="D263" s="224">
        <v>0</v>
      </c>
      <c r="E263" s="224">
        <v>634</v>
      </c>
      <c r="F263" s="224">
        <v>0</v>
      </c>
      <c r="G263" s="224">
        <v>19.861290283222989</v>
      </c>
      <c r="H263" s="224">
        <v>0</v>
      </c>
      <c r="I263" s="224">
        <v>0</v>
      </c>
      <c r="J263" s="224">
        <v>24.626662526614691</v>
      </c>
      <c r="K263" s="224">
        <v>75.298617036737966</v>
      </c>
    </row>
    <row r="264" spans="1:11" ht="14.4" x14ac:dyDescent="0.3">
      <c r="A264" s="224">
        <v>925200</v>
      </c>
      <c r="B264" s="224">
        <v>-0.7</v>
      </c>
      <c r="C264" s="224">
        <v>19.85641365742023</v>
      </c>
      <c r="D264" s="224">
        <v>0</v>
      </c>
      <c r="E264" s="224">
        <v>634</v>
      </c>
      <c r="F264" s="224">
        <v>0</v>
      </c>
      <c r="G264" s="224">
        <v>19.85641365742023</v>
      </c>
      <c r="H264" s="224">
        <v>0</v>
      </c>
      <c r="I264" s="224">
        <v>0</v>
      </c>
      <c r="J264" s="224">
        <v>24.84751784220601</v>
      </c>
      <c r="K264" s="224">
        <v>75.059587612501346</v>
      </c>
    </row>
    <row r="265" spans="1:11" ht="14.4" x14ac:dyDescent="0.3">
      <c r="A265" s="224">
        <v>928800</v>
      </c>
      <c r="B265" s="224">
        <v>-0.6</v>
      </c>
      <c r="C265" s="224">
        <v>19.865352352061809</v>
      </c>
      <c r="D265" s="224">
        <v>0</v>
      </c>
      <c r="E265" s="224">
        <v>634</v>
      </c>
      <c r="F265" s="224">
        <v>0</v>
      </c>
      <c r="G265" s="224">
        <v>19.865352352061809</v>
      </c>
      <c r="H265" s="224">
        <v>0</v>
      </c>
      <c r="I265" s="224">
        <v>0</v>
      </c>
      <c r="J265" s="224">
        <v>24.986891760138668</v>
      </c>
      <c r="K265" s="224">
        <v>74.874011015560669</v>
      </c>
    </row>
    <row r="266" spans="1:11" ht="14.4" x14ac:dyDescent="0.3">
      <c r="A266" s="224">
        <v>932400</v>
      </c>
      <c r="B266" s="224">
        <v>-1</v>
      </c>
      <c r="C266" s="224">
        <v>19.85555515373149</v>
      </c>
      <c r="D266" s="224">
        <v>0</v>
      </c>
      <c r="E266" s="224">
        <v>634</v>
      </c>
      <c r="F266" s="224">
        <v>0</v>
      </c>
      <c r="G266" s="224">
        <v>19.85555515373149</v>
      </c>
      <c r="H266" s="224">
        <v>0</v>
      </c>
      <c r="I266" s="224">
        <v>0</v>
      </c>
      <c r="J266" s="224">
        <v>24.853802999438422</v>
      </c>
      <c r="K266" s="224">
        <v>74.976627959732511</v>
      </c>
    </row>
    <row r="267" spans="1:11" ht="14.4" x14ac:dyDescent="0.3">
      <c r="A267" s="224">
        <v>936000</v>
      </c>
      <c r="B267" s="224">
        <v>-1</v>
      </c>
      <c r="C267" s="224">
        <v>19.855185986714101</v>
      </c>
      <c r="D267" s="224">
        <v>0</v>
      </c>
      <c r="E267" s="224">
        <v>634</v>
      </c>
      <c r="F267" s="224">
        <v>0</v>
      </c>
      <c r="G267" s="224">
        <v>19.855185986714101</v>
      </c>
      <c r="H267" s="224">
        <v>0</v>
      </c>
      <c r="I267" s="224">
        <v>0</v>
      </c>
      <c r="J267" s="224">
        <v>24.916179117002809</v>
      </c>
      <c r="K267" s="224">
        <v>74.951514592882276</v>
      </c>
    </row>
    <row r="268" spans="1:11" ht="14.4" x14ac:dyDescent="0.3">
      <c r="A268" s="224">
        <v>939600</v>
      </c>
      <c r="B268" s="224">
        <v>-1.2</v>
      </c>
      <c r="C268" s="224">
        <v>19.856434606454641</v>
      </c>
      <c r="D268" s="224">
        <v>0</v>
      </c>
      <c r="E268" s="224">
        <v>634</v>
      </c>
      <c r="F268" s="224">
        <v>0</v>
      </c>
      <c r="G268" s="224">
        <v>19.856434606454641</v>
      </c>
      <c r="H268" s="224">
        <v>0</v>
      </c>
      <c r="I268" s="224">
        <v>0</v>
      </c>
      <c r="J268" s="224">
        <v>24.821818485790871</v>
      </c>
      <c r="K268" s="224">
        <v>75.014502122052292</v>
      </c>
    </row>
    <row r="269" spans="1:11" ht="14.4" x14ac:dyDescent="0.3">
      <c r="A269" s="224">
        <v>943200</v>
      </c>
      <c r="B269" s="224">
        <v>-1.5</v>
      </c>
      <c r="C269" s="224">
        <v>19.865065529452011</v>
      </c>
      <c r="D269" s="224">
        <v>0</v>
      </c>
      <c r="E269" s="224">
        <v>634</v>
      </c>
      <c r="F269" s="224">
        <v>0</v>
      </c>
      <c r="G269" s="224">
        <v>19.865065529452011</v>
      </c>
      <c r="H269" s="224">
        <v>0</v>
      </c>
      <c r="I269" s="224">
        <v>0</v>
      </c>
      <c r="J269" s="224">
        <v>24.494180250193889</v>
      </c>
      <c r="K269" s="224">
        <v>75.147606218882601</v>
      </c>
    </row>
    <row r="270" spans="1:11" ht="14.4" x14ac:dyDescent="0.3">
      <c r="A270" s="224">
        <v>946800</v>
      </c>
      <c r="B270" s="224">
        <v>-1.5</v>
      </c>
      <c r="C270" s="224">
        <v>19.389368841193569</v>
      </c>
      <c r="D270" s="224">
        <v>0</v>
      </c>
      <c r="E270" s="224">
        <v>634</v>
      </c>
      <c r="F270" s="224">
        <v>0</v>
      </c>
      <c r="G270" s="224">
        <v>19.389368841193569</v>
      </c>
      <c r="H270" s="224">
        <v>0</v>
      </c>
      <c r="I270" s="224">
        <v>0</v>
      </c>
      <c r="J270" s="224">
        <v>19.458948855271</v>
      </c>
      <c r="K270" s="224">
        <v>79.088545387497717</v>
      </c>
    </row>
    <row r="271" spans="1:11" ht="14.4" x14ac:dyDescent="0.3">
      <c r="A271" s="224">
        <v>950400</v>
      </c>
      <c r="B271" s="224">
        <v>-1.6</v>
      </c>
      <c r="C271" s="224">
        <v>19.33489389275092</v>
      </c>
      <c r="D271" s="224">
        <v>0</v>
      </c>
      <c r="E271" s="224">
        <v>0</v>
      </c>
      <c r="F271" s="224">
        <v>0</v>
      </c>
      <c r="G271" s="224">
        <v>19.33489389275092</v>
      </c>
      <c r="H271" s="224">
        <v>0</v>
      </c>
      <c r="I271" s="224">
        <v>0</v>
      </c>
      <c r="J271" s="224">
        <v>19.313633692115921</v>
      </c>
      <c r="K271" s="224">
        <v>79.837146007574546</v>
      </c>
    </row>
    <row r="272" spans="1:11" ht="14.4" x14ac:dyDescent="0.3">
      <c r="A272" s="224">
        <v>954000</v>
      </c>
      <c r="B272" s="224">
        <v>-2.7</v>
      </c>
      <c r="C272" s="224">
        <v>19.07159224821293</v>
      </c>
      <c r="D272" s="224">
        <v>0</v>
      </c>
      <c r="E272" s="224">
        <v>634</v>
      </c>
      <c r="F272" s="224">
        <v>0</v>
      </c>
      <c r="G272" s="224">
        <v>19.07159224821293</v>
      </c>
      <c r="H272" s="224">
        <v>0</v>
      </c>
      <c r="I272" s="224">
        <v>0</v>
      </c>
      <c r="J272" s="224">
        <v>19.0929057346608</v>
      </c>
      <c r="K272" s="224">
        <v>79.970825374731135</v>
      </c>
    </row>
    <row r="273" spans="1:11" ht="14.4" x14ac:dyDescent="0.3">
      <c r="A273" s="224">
        <v>957600</v>
      </c>
      <c r="B273" s="224">
        <v>-3.6</v>
      </c>
      <c r="C273" s="224">
        <v>19.188729356353289</v>
      </c>
      <c r="D273" s="224">
        <v>0</v>
      </c>
      <c r="E273" s="224">
        <v>634</v>
      </c>
      <c r="F273" s="224">
        <v>0</v>
      </c>
      <c r="G273" s="224">
        <v>19.188729356353289</v>
      </c>
      <c r="H273" s="224">
        <v>0</v>
      </c>
      <c r="I273" s="224">
        <v>0</v>
      </c>
      <c r="J273" s="224">
        <v>19.173807872084531</v>
      </c>
      <c r="K273" s="224">
        <v>79.994791310017661</v>
      </c>
    </row>
    <row r="274" spans="1:11" ht="14.4" x14ac:dyDescent="0.3">
      <c r="A274" s="224">
        <v>961200</v>
      </c>
      <c r="B274" s="224">
        <v>-2.1</v>
      </c>
      <c r="C274" s="224">
        <v>19.126711208067839</v>
      </c>
      <c r="D274" s="224">
        <v>0</v>
      </c>
      <c r="E274" s="224">
        <v>634</v>
      </c>
      <c r="F274" s="224">
        <v>0</v>
      </c>
      <c r="G274" s="224">
        <v>19.126711208067839</v>
      </c>
      <c r="H274" s="224">
        <v>0</v>
      </c>
      <c r="I274" s="224">
        <v>0</v>
      </c>
      <c r="J274" s="224">
        <v>19.170868397103622</v>
      </c>
      <c r="K274" s="224">
        <v>79.999074885039448</v>
      </c>
    </row>
    <row r="275" spans="1:11" ht="14.4" x14ac:dyDescent="0.3">
      <c r="A275" s="224">
        <v>964800</v>
      </c>
      <c r="B275" s="224">
        <v>-1.1000000000000001</v>
      </c>
      <c r="C275" s="224">
        <v>19.1203176769518</v>
      </c>
      <c r="D275" s="224">
        <v>0</v>
      </c>
      <c r="E275" s="224">
        <v>634</v>
      </c>
      <c r="F275" s="224">
        <v>0</v>
      </c>
      <c r="G275" s="224">
        <v>19.1203176769518</v>
      </c>
      <c r="H275" s="224">
        <v>0</v>
      </c>
      <c r="I275" s="224">
        <v>0</v>
      </c>
      <c r="J275" s="224">
        <v>19.129821447873699</v>
      </c>
      <c r="K275" s="224">
        <v>79.999834729159787</v>
      </c>
    </row>
    <row r="276" spans="1:11" ht="14.4" x14ac:dyDescent="0.3">
      <c r="A276" s="224">
        <v>968400</v>
      </c>
      <c r="B276" s="224">
        <v>-1.3</v>
      </c>
      <c r="C276" s="224">
        <v>19.115887025856619</v>
      </c>
      <c r="D276" s="224">
        <v>0</v>
      </c>
      <c r="E276" s="224">
        <v>634</v>
      </c>
      <c r="F276" s="224">
        <v>0</v>
      </c>
      <c r="G276" s="224">
        <v>19.115887025856619</v>
      </c>
      <c r="H276" s="224">
        <v>0</v>
      </c>
      <c r="I276" s="224">
        <v>0</v>
      </c>
      <c r="J276" s="224">
        <v>19.105148429571269</v>
      </c>
      <c r="K276" s="224">
        <v>79.999970478893189</v>
      </c>
    </row>
    <row r="277" spans="1:11" ht="14.4" x14ac:dyDescent="0.3">
      <c r="A277" s="224">
        <v>972000</v>
      </c>
      <c r="B277" s="224">
        <v>-1.1000000000000001</v>
      </c>
      <c r="C277" s="224">
        <v>19.06858894071755</v>
      </c>
      <c r="D277" s="224">
        <v>0</v>
      </c>
      <c r="E277" s="224">
        <v>634</v>
      </c>
      <c r="F277" s="224">
        <v>0</v>
      </c>
      <c r="G277" s="224">
        <v>19.06858894071755</v>
      </c>
      <c r="H277" s="224">
        <v>0</v>
      </c>
      <c r="I277" s="224">
        <v>0</v>
      </c>
      <c r="J277" s="224">
        <v>19.08805168799762</v>
      </c>
      <c r="K277" s="224">
        <v>79.999994590569045</v>
      </c>
    </row>
    <row r="278" spans="1:11" ht="14.4" x14ac:dyDescent="0.3">
      <c r="A278" s="224">
        <v>975600</v>
      </c>
      <c r="B278" s="224">
        <v>0</v>
      </c>
      <c r="C278" s="224">
        <v>19.044258323771189</v>
      </c>
      <c r="D278" s="224">
        <v>0</v>
      </c>
      <c r="E278" s="224">
        <v>634</v>
      </c>
      <c r="F278" s="224">
        <v>0</v>
      </c>
      <c r="G278" s="224">
        <v>19.044258323771189</v>
      </c>
      <c r="H278" s="224">
        <v>0</v>
      </c>
      <c r="I278" s="224">
        <v>0</v>
      </c>
      <c r="J278" s="224">
        <v>20.898734764314</v>
      </c>
      <c r="K278" s="224">
        <v>79.358459462800113</v>
      </c>
    </row>
    <row r="279" spans="1:11" ht="14.4" x14ac:dyDescent="0.3">
      <c r="A279" s="224">
        <v>979200</v>
      </c>
      <c r="B279" s="224">
        <v>0.4</v>
      </c>
      <c r="C279" s="224">
        <v>19.786111372502148</v>
      </c>
      <c r="D279" s="224">
        <v>16.269880392644989</v>
      </c>
      <c r="E279" s="224">
        <v>634</v>
      </c>
      <c r="F279" s="224">
        <v>0</v>
      </c>
      <c r="G279" s="224">
        <v>19.786111372502148</v>
      </c>
      <c r="H279" s="224">
        <v>4.0674700981612464</v>
      </c>
      <c r="I279" s="224">
        <v>0</v>
      </c>
      <c r="J279" s="224">
        <v>27.07216765319464</v>
      </c>
      <c r="K279" s="224">
        <v>73.241332079194251</v>
      </c>
    </row>
    <row r="280" spans="1:11" ht="14.4" x14ac:dyDescent="0.3">
      <c r="A280" s="224">
        <v>982800</v>
      </c>
      <c r="B280" s="224">
        <v>1.7</v>
      </c>
      <c r="C280" s="224">
        <v>19.79592256886696</v>
      </c>
      <c r="D280" s="224">
        <v>76.084382466189851</v>
      </c>
      <c r="E280" s="224">
        <v>634</v>
      </c>
      <c r="F280" s="224">
        <v>0</v>
      </c>
      <c r="G280" s="224">
        <v>19.79592256886696</v>
      </c>
      <c r="H280" s="224">
        <v>19.021095616547459</v>
      </c>
      <c r="I280" s="224">
        <v>0</v>
      </c>
      <c r="J280" s="224">
        <v>26.578659280341888</v>
      </c>
      <c r="K280" s="224">
        <v>73.198011861365956</v>
      </c>
    </row>
    <row r="281" spans="1:11" ht="14.4" x14ac:dyDescent="0.3">
      <c r="A281" s="224">
        <v>986400</v>
      </c>
      <c r="B281" s="224">
        <v>2.7</v>
      </c>
      <c r="C281" s="224">
        <v>19.825899971695641</v>
      </c>
      <c r="D281" s="224">
        <v>90.915919780898406</v>
      </c>
      <c r="E281" s="224">
        <v>634</v>
      </c>
      <c r="F281" s="224">
        <v>0</v>
      </c>
      <c r="G281" s="224">
        <v>19.825899971695641</v>
      </c>
      <c r="H281" s="224">
        <v>22.728979945224602</v>
      </c>
      <c r="I281" s="224">
        <v>0</v>
      </c>
      <c r="J281" s="224">
        <v>25.857183770281441</v>
      </c>
      <c r="K281" s="224">
        <v>73.761604731961143</v>
      </c>
    </row>
    <row r="282" spans="1:11" ht="14.4" x14ac:dyDescent="0.3">
      <c r="A282" s="224">
        <v>990000</v>
      </c>
      <c r="B282" s="224">
        <v>3.3</v>
      </c>
      <c r="C282" s="224">
        <v>19.835186806140221</v>
      </c>
      <c r="D282" s="224">
        <v>88.737155520390075</v>
      </c>
      <c r="E282" s="224">
        <v>634</v>
      </c>
      <c r="F282" s="224">
        <v>0</v>
      </c>
      <c r="G282" s="224">
        <v>19.835186806140221</v>
      </c>
      <c r="H282" s="224">
        <v>22.184288880097519</v>
      </c>
      <c r="I282" s="224">
        <v>0</v>
      </c>
      <c r="J282" s="224">
        <v>25.443098433082181</v>
      </c>
      <c r="K282" s="224">
        <v>74.224774704269521</v>
      </c>
    </row>
    <row r="283" spans="1:11" ht="14.4" x14ac:dyDescent="0.3">
      <c r="A283" s="224">
        <v>993600</v>
      </c>
      <c r="B283" s="224">
        <v>3.5</v>
      </c>
      <c r="C283" s="224">
        <v>19.846117174217071</v>
      </c>
      <c r="D283" s="224">
        <v>85.543441271377333</v>
      </c>
      <c r="E283" s="224">
        <v>634</v>
      </c>
      <c r="F283" s="224">
        <v>0</v>
      </c>
      <c r="G283" s="224">
        <v>19.846117174217071</v>
      </c>
      <c r="H283" s="224">
        <v>21.38586031784433</v>
      </c>
      <c r="I283" s="224">
        <v>0</v>
      </c>
      <c r="J283" s="224">
        <v>25.150525926650602</v>
      </c>
      <c r="K283" s="224">
        <v>74.5684139600165</v>
      </c>
    </row>
    <row r="284" spans="1:11" ht="14.4" x14ac:dyDescent="0.3">
      <c r="A284" s="224">
        <v>997200</v>
      </c>
      <c r="B284" s="224">
        <v>4.0999999999999996</v>
      </c>
      <c r="C284" s="224">
        <v>19.856655081283069</v>
      </c>
      <c r="D284" s="224">
        <v>126.97998175998219</v>
      </c>
      <c r="E284" s="224">
        <v>634</v>
      </c>
      <c r="F284" s="224">
        <v>0</v>
      </c>
      <c r="G284" s="224">
        <v>19.856655081283069</v>
      </c>
      <c r="H284" s="224">
        <v>31.744995439995549</v>
      </c>
      <c r="I284" s="224">
        <v>0</v>
      </c>
      <c r="J284" s="224">
        <v>24.934569513564291</v>
      </c>
      <c r="K284" s="224">
        <v>74.812844782203584</v>
      </c>
    </row>
    <row r="285" spans="1:11" ht="14.4" x14ac:dyDescent="0.3">
      <c r="A285" s="224">
        <v>1000800</v>
      </c>
      <c r="B285" s="224">
        <v>4.9000000000000004</v>
      </c>
      <c r="C285" s="224">
        <v>19.870117059199231</v>
      </c>
      <c r="D285" s="224">
        <v>111.261714323085</v>
      </c>
      <c r="E285" s="224">
        <v>634</v>
      </c>
      <c r="F285" s="224">
        <v>0</v>
      </c>
      <c r="G285" s="224">
        <v>19.870117059199231</v>
      </c>
      <c r="H285" s="224">
        <v>27.81542858077125</v>
      </c>
      <c r="I285" s="224">
        <v>0</v>
      </c>
      <c r="J285" s="224">
        <v>24.52310058333218</v>
      </c>
      <c r="K285" s="224">
        <v>75.218739003019166</v>
      </c>
    </row>
    <row r="286" spans="1:11" ht="14.4" x14ac:dyDescent="0.3">
      <c r="A286" s="224">
        <v>1004400</v>
      </c>
      <c r="B286" s="224">
        <v>3.9</v>
      </c>
      <c r="C286" s="224">
        <v>19.877058369830781</v>
      </c>
      <c r="D286" s="224">
        <v>27.250006292910982</v>
      </c>
      <c r="E286" s="224">
        <v>634</v>
      </c>
      <c r="F286" s="224">
        <v>0</v>
      </c>
      <c r="G286" s="224">
        <v>19.877058369830781</v>
      </c>
      <c r="H286" s="224">
        <v>6.8125015732277454</v>
      </c>
      <c r="I286" s="224">
        <v>0</v>
      </c>
      <c r="J286" s="224">
        <v>24.189208560233538</v>
      </c>
      <c r="K286" s="224">
        <v>75.568676415088746</v>
      </c>
    </row>
    <row r="287" spans="1:11" ht="14.4" x14ac:dyDescent="0.3">
      <c r="A287" s="224">
        <v>1008000</v>
      </c>
      <c r="B287" s="224">
        <v>2.6</v>
      </c>
      <c r="C287" s="224">
        <v>19.86835319208685</v>
      </c>
      <c r="D287" s="224">
        <v>0</v>
      </c>
      <c r="E287" s="224">
        <v>634</v>
      </c>
      <c r="F287" s="224">
        <v>0</v>
      </c>
      <c r="G287" s="224">
        <v>19.86835319208685</v>
      </c>
      <c r="H287" s="224">
        <v>0</v>
      </c>
      <c r="I287" s="224">
        <v>0</v>
      </c>
      <c r="J287" s="224">
        <v>24.540086231112479</v>
      </c>
      <c r="K287" s="224">
        <v>75.357348981977893</v>
      </c>
    </row>
    <row r="288" spans="1:11" ht="14.4" x14ac:dyDescent="0.3">
      <c r="A288" s="224">
        <v>1011600</v>
      </c>
      <c r="B288" s="224">
        <v>1.9</v>
      </c>
      <c r="C288" s="224">
        <v>19.858732417420399</v>
      </c>
      <c r="D288" s="224">
        <v>0</v>
      </c>
      <c r="E288" s="224">
        <v>634</v>
      </c>
      <c r="F288" s="224">
        <v>0</v>
      </c>
      <c r="G288" s="224">
        <v>19.858732417420399</v>
      </c>
      <c r="H288" s="224">
        <v>0</v>
      </c>
      <c r="I288" s="224">
        <v>0</v>
      </c>
      <c r="J288" s="224">
        <v>24.748970519527418</v>
      </c>
      <c r="K288" s="224">
        <v>75.140730100274823</v>
      </c>
    </row>
    <row r="289" spans="1:11" ht="14.4" x14ac:dyDescent="0.3">
      <c r="A289" s="224">
        <v>1015200</v>
      </c>
      <c r="B289" s="224">
        <v>1.3</v>
      </c>
      <c r="C289" s="224">
        <v>19.863307006059721</v>
      </c>
      <c r="D289" s="224">
        <v>0</v>
      </c>
      <c r="E289" s="224">
        <v>634</v>
      </c>
      <c r="F289" s="224">
        <v>0</v>
      </c>
      <c r="G289" s="224">
        <v>19.863307006059721</v>
      </c>
      <c r="H289" s="224">
        <v>0</v>
      </c>
      <c r="I289" s="224">
        <v>0</v>
      </c>
      <c r="J289" s="224">
        <v>24.92208995409672</v>
      </c>
      <c r="K289" s="224">
        <v>75.031899859943167</v>
      </c>
    </row>
    <row r="290" spans="1:11" ht="14.4" x14ac:dyDescent="0.3">
      <c r="A290" s="224">
        <v>1018800</v>
      </c>
      <c r="B290" s="224">
        <v>0.4</v>
      </c>
      <c r="C290" s="224">
        <v>19.856238296425499</v>
      </c>
      <c r="D290" s="224">
        <v>0</v>
      </c>
      <c r="E290" s="224">
        <v>634</v>
      </c>
      <c r="F290" s="224">
        <v>0</v>
      </c>
      <c r="G290" s="224">
        <v>19.856238296425499</v>
      </c>
      <c r="H290" s="224">
        <v>0</v>
      </c>
      <c r="I290" s="224">
        <v>0</v>
      </c>
      <c r="J290" s="224">
        <v>24.829209646444578</v>
      </c>
      <c r="K290" s="224">
        <v>75.042133607760846</v>
      </c>
    </row>
    <row r="291" spans="1:11" ht="14.4" x14ac:dyDescent="0.3">
      <c r="A291" s="224">
        <v>1022400</v>
      </c>
      <c r="B291" s="224">
        <v>0.2</v>
      </c>
      <c r="C291" s="224">
        <v>19.856038388001199</v>
      </c>
      <c r="D291" s="224">
        <v>0</v>
      </c>
      <c r="E291" s="224">
        <v>634</v>
      </c>
      <c r="F291" s="224">
        <v>0</v>
      </c>
      <c r="G291" s="224">
        <v>19.856038388001199</v>
      </c>
      <c r="H291" s="224">
        <v>0</v>
      </c>
      <c r="I291" s="224">
        <v>0</v>
      </c>
      <c r="J291" s="224">
        <v>24.918499652324019</v>
      </c>
      <c r="K291" s="224">
        <v>74.949651675361608</v>
      </c>
    </row>
    <row r="292" spans="1:11" ht="14.4" x14ac:dyDescent="0.3">
      <c r="A292" s="224">
        <v>1026000</v>
      </c>
      <c r="B292" s="224">
        <v>0</v>
      </c>
      <c r="C292" s="224">
        <v>19.856852801877729</v>
      </c>
      <c r="D292" s="224">
        <v>0</v>
      </c>
      <c r="E292" s="224">
        <v>634</v>
      </c>
      <c r="F292" s="224">
        <v>0</v>
      </c>
      <c r="G292" s="224">
        <v>19.856852801877729</v>
      </c>
      <c r="H292" s="224">
        <v>0</v>
      </c>
      <c r="I292" s="224">
        <v>0</v>
      </c>
      <c r="J292" s="224">
        <v>24.86874658037215</v>
      </c>
      <c r="K292" s="224">
        <v>74.98091844340918</v>
      </c>
    </row>
    <row r="293" spans="1:11" ht="14.4" x14ac:dyDescent="0.3">
      <c r="A293" s="224">
        <v>1029600</v>
      </c>
      <c r="B293" s="224">
        <v>0.2</v>
      </c>
      <c r="C293" s="224">
        <v>19.85724721582157</v>
      </c>
      <c r="D293" s="224">
        <v>0</v>
      </c>
      <c r="E293" s="224">
        <v>634</v>
      </c>
      <c r="F293" s="224">
        <v>0</v>
      </c>
      <c r="G293" s="224">
        <v>19.85724721582157</v>
      </c>
      <c r="H293" s="224">
        <v>0</v>
      </c>
      <c r="I293" s="224">
        <v>0</v>
      </c>
      <c r="J293" s="224">
        <v>24.39003057183378</v>
      </c>
      <c r="K293" s="224">
        <v>75.165771250024122</v>
      </c>
    </row>
    <row r="294" spans="1:11" ht="14.4" x14ac:dyDescent="0.3">
      <c r="A294" s="224">
        <v>1033200</v>
      </c>
      <c r="B294" s="224">
        <v>0</v>
      </c>
      <c r="C294" s="224">
        <v>19.407203866868329</v>
      </c>
      <c r="D294" s="224">
        <v>0</v>
      </c>
      <c r="E294" s="224">
        <v>634</v>
      </c>
      <c r="F294" s="224">
        <v>0</v>
      </c>
      <c r="G294" s="224">
        <v>19.407203866868329</v>
      </c>
      <c r="H294" s="224">
        <v>0</v>
      </c>
      <c r="I294" s="224">
        <v>0</v>
      </c>
      <c r="J294" s="224">
        <v>19.47387002316454</v>
      </c>
      <c r="K294" s="224">
        <v>79.139114517204717</v>
      </c>
    </row>
    <row r="295" spans="1:11" ht="14.4" x14ac:dyDescent="0.3">
      <c r="A295" s="224">
        <v>1036800</v>
      </c>
      <c r="B295" s="224">
        <v>-1.2</v>
      </c>
      <c r="C295" s="224">
        <v>19.312661987031241</v>
      </c>
      <c r="D295" s="224">
        <v>0</v>
      </c>
      <c r="E295" s="224">
        <v>0</v>
      </c>
      <c r="F295" s="224">
        <v>0</v>
      </c>
      <c r="G295" s="224">
        <v>19.312661987031241</v>
      </c>
      <c r="H295" s="224">
        <v>0</v>
      </c>
      <c r="I295" s="224">
        <v>0</v>
      </c>
      <c r="J295" s="224">
        <v>19.35020589001455</v>
      </c>
      <c r="K295" s="224">
        <v>79.846035227850066</v>
      </c>
    </row>
    <row r="296" spans="1:11" ht="14.4" x14ac:dyDescent="0.3">
      <c r="A296" s="224">
        <v>1040400</v>
      </c>
      <c r="B296" s="224">
        <v>-1.8</v>
      </c>
      <c r="C296" s="224">
        <v>18.99178396809738</v>
      </c>
      <c r="D296" s="224">
        <v>0</v>
      </c>
      <c r="E296" s="224">
        <v>634</v>
      </c>
      <c r="F296" s="224">
        <v>0</v>
      </c>
      <c r="G296" s="224">
        <v>18.99178396809738</v>
      </c>
      <c r="H296" s="224">
        <v>0</v>
      </c>
      <c r="I296" s="224">
        <v>0</v>
      </c>
      <c r="J296" s="224">
        <v>19.048236974719529</v>
      </c>
      <c r="K296" s="224">
        <v>79.972492909926558</v>
      </c>
    </row>
    <row r="297" spans="1:11" ht="14.4" x14ac:dyDescent="0.3">
      <c r="A297" s="224">
        <v>1044000</v>
      </c>
      <c r="B297" s="224">
        <v>-2.2000000000000002</v>
      </c>
      <c r="C297" s="224">
        <v>19.183039201454651</v>
      </c>
      <c r="D297" s="224">
        <v>0</v>
      </c>
      <c r="E297" s="224">
        <v>634</v>
      </c>
      <c r="F297" s="224">
        <v>0</v>
      </c>
      <c r="G297" s="224">
        <v>19.183039201454651</v>
      </c>
      <c r="H297" s="224">
        <v>0</v>
      </c>
      <c r="I297" s="224">
        <v>0</v>
      </c>
      <c r="J297" s="224">
        <v>19.174219895404882</v>
      </c>
      <c r="K297" s="224">
        <v>79.995088322142621</v>
      </c>
    </row>
    <row r="298" spans="1:11" ht="14.4" x14ac:dyDescent="0.3">
      <c r="A298" s="224">
        <v>1047600</v>
      </c>
      <c r="B298" s="224">
        <v>-2.4</v>
      </c>
      <c r="C298" s="224">
        <v>19.13515156819577</v>
      </c>
      <c r="D298" s="224">
        <v>0</v>
      </c>
      <c r="E298" s="224">
        <v>634</v>
      </c>
      <c r="F298" s="224">
        <v>0</v>
      </c>
      <c r="G298" s="224">
        <v>19.13515156819577</v>
      </c>
      <c r="H298" s="224">
        <v>0</v>
      </c>
      <c r="I298" s="224">
        <v>0</v>
      </c>
      <c r="J298" s="224">
        <v>19.153553736383358</v>
      </c>
      <c r="K298" s="224">
        <v>79.999061147137041</v>
      </c>
    </row>
    <row r="299" spans="1:11" ht="14.4" x14ac:dyDescent="0.3">
      <c r="A299" s="224">
        <v>1051200</v>
      </c>
      <c r="B299" s="224">
        <v>-2.5</v>
      </c>
      <c r="C299" s="224">
        <v>19.09002603174071</v>
      </c>
      <c r="D299" s="224">
        <v>0</v>
      </c>
      <c r="E299" s="224">
        <v>634</v>
      </c>
      <c r="F299" s="224">
        <v>0</v>
      </c>
      <c r="G299" s="224">
        <v>19.09002603174071</v>
      </c>
      <c r="H299" s="224">
        <v>0</v>
      </c>
      <c r="I299" s="224">
        <v>0</v>
      </c>
      <c r="J299" s="224">
        <v>19.098701350757569</v>
      </c>
      <c r="K299" s="224">
        <v>79.999832289547783</v>
      </c>
    </row>
    <row r="300" spans="1:11" ht="14.4" x14ac:dyDescent="0.3">
      <c r="A300" s="224">
        <v>1054800</v>
      </c>
      <c r="B300" s="224">
        <v>-3</v>
      </c>
      <c r="C300" s="224">
        <v>19.046321288728599</v>
      </c>
      <c r="D300" s="224">
        <v>0</v>
      </c>
      <c r="E300" s="224">
        <v>634</v>
      </c>
      <c r="F300" s="224">
        <v>0</v>
      </c>
      <c r="G300" s="224">
        <v>19.046321288728599</v>
      </c>
      <c r="H300" s="224">
        <v>0</v>
      </c>
      <c r="I300" s="224">
        <v>0</v>
      </c>
      <c r="J300" s="224">
        <v>19.096511087586158</v>
      </c>
      <c r="K300" s="224">
        <v>79.999966738538376</v>
      </c>
    </row>
    <row r="301" spans="1:11" ht="14.4" x14ac:dyDescent="0.3">
      <c r="A301" s="224">
        <v>1058400</v>
      </c>
      <c r="B301" s="224">
        <v>-3.2</v>
      </c>
      <c r="C301" s="224">
        <v>18.99088272319991</v>
      </c>
      <c r="D301" s="224">
        <v>0</v>
      </c>
      <c r="E301" s="224">
        <v>634</v>
      </c>
      <c r="F301" s="224">
        <v>0</v>
      </c>
      <c r="G301" s="224">
        <v>18.99088272319991</v>
      </c>
      <c r="H301" s="224">
        <v>0</v>
      </c>
      <c r="I301" s="224">
        <v>0</v>
      </c>
      <c r="J301" s="224">
        <v>19.004554883860969</v>
      </c>
      <c r="K301" s="224">
        <v>79.999993814737095</v>
      </c>
    </row>
    <row r="302" spans="1:11" ht="14.4" x14ac:dyDescent="0.3">
      <c r="A302" s="224">
        <v>1062000</v>
      </c>
      <c r="B302" s="224">
        <v>-2.8</v>
      </c>
      <c r="C302" s="224">
        <v>18.950189035228242</v>
      </c>
      <c r="D302" s="224">
        <v>0</v>
      </c>
      <c r="E302" s="224">
        <v>634</v>
      </c>
      <c r="F302" s="224">
        <v>0</v>
      </c>
      <c r="G302" s="224">
        <v>18.950189035228242</v>
      </c>
      <c r="H302" s="224">
        <v>0</v>
      </c>
      <c r="I302" s="224">
        <v>0</v>
      </c>
      <c r="J302" s="224">
        <v>21.450926323835851</v>
      </c>
      <c r="K302" s="224">
        <v>79.130176326949936</v>
      </c>
    </row>
    <row r="303" spans="1:11" ht="14.4" x14ac:dyDescent="0.3">
      <c r="A303" s="224">
        <v>1065600</v>
      </c>
      <c r="B303" s="224">
        <v>-1.8</v>
      </c>
      <c r="C303" s="224">
        <v>19.74225156980231</v>
      </c>
      <c r="D303" s="224">
        <v>51.602215583916148</v>
      </c>
      <c r="E303" s="224">
        <v>634</v>
      </c>
      <c r="F303" s="224">
        <v>0</v>
      </c>
      <c r="G303" s="224">
        <v>19.74225156980231</v>
      </c>
      <c r="H303" s="224">
        <v>12.900553895979041</v>
      </c>
      <c r="I303" s="224">
        <v>0</v>
      </c>
      <c r="J303" s="224">
        <v>27.810496042361141</v>
      </c>
      <c r="K303" s="224">
        <v>72.504143903925495</v>
      </c>
    </row>
    <row r="304" spans="1:11" ht="14.4" x14ac:dyDescent="0.3">
      <c r="A304" s="224">
        <v>1069200</v>
      </c>
      <c r="B304" s="224">
        <v>-0.3</v>
      </c>
      <c r="C304" s="224">
        <v>19.76556170695693</v>
      </c>
      <c r="D304" s="224">
        <v>155.6557423761611</v>
      </c>
      <c r="E304" s="224">
        <v>634</v>
      </c>
      <c r="F304" s="224">
        <v>0</v>
      </c>
      <c r="G304" s="224">
        <v>19.76556170695693</v>
      </c>
      <c r="H304" s="224">
        <v>38.913935594040268</v>
      </c>
      <c r="I304" s="224">
        <v>0</v>
      </c>
      <c r="J304" s="224">
        <v>27.188944495894479</v>
      </c>
      <c r="K304" s="224">
        <v>72.537212113148414</v>
      </c>
    </row>
    <row r="305" spans="1:11" ht="14.4" x14ac:dyDescent="0.3">
      <c r="A305" s="224">
        <v>1072800</v>
      </c>
      <c r="B305" s="224">
        <v>0.2</v>
      </c>
      <c r="C305" s="224">
        <v>19.79741308813761</v>
      </c>
      <c r="D305" s="224">
        <v>222.32132579434349</v>
      </c>
      <c r="E305" s="224">
        <v>634</v>
      </c>
      <c r="F305" s="224">
        <v>0</v>
      </c>
      <c r="G305" s="224">
        <v>19.79741308813761</v>
      </c>
      <c r="H305" s="224">
        <v>55.580331448585881</v>
      </c>
      <c r="I305" s="224">
        <v>0</v>
      </c>
      <c r="J305" s="224">
        <v>26.449494453555431</v>
      </c>
      <c r="K305" s="224">
        <v>73.196104419454727</v>
      </c>
    </row>
    <row r="306" spans="1:11" ht="14.4" x14ac:dyDescent="0.3">
      <c r="A306" s="224">
        <v>1076400</v>
      </c>
      <c r="B306" s="224">
        <v>1.6</v>
      </c>
      <c r="C306" s="224">
        <v>19.821928577402041</v>
      </c>
      <c r="D306" s="224">
        <v>249.4538549834067</v>
      </c>
      <c r="E306" s="224">
        <v>634</v>
      </c>
      <c r="F306" s="224">
        <v>0</v>
      </c>
      <c r="G306" s="224">
        <v>19.821928577402041</v>
      </c>
      <c r="H306" s="224">
        <v>62.363463745851668</v>
      </c>
      <c r="I306" s="224">
        <v>0</v>
      </c>
      <c r="J306" s="224">
        <v>25.989277099502981</v>
      </c>
      <c r="K306" s="224">
        <v>73.702852422532047</v>
      </c>
    </row>
    <row r="307" spans="1:11" ht="14.4" x14ac:dyDescent="0.3">
      <c r="A307" s="224">
        <v>1080000</v>
      </c>
      <c r="B307" s="224">
        <v>2.2000000000000002</v>
      </c>
      <c r="C307" s="224">
        <v>19.842064325387739</v>
      </c>
      <c r="D307" s="224">
        <v>233.11734309699739</v>
      </c>
      <c r="E307" s="224">
        <v>634</v>
      </c>
      <c r="F307" s="224">
        <v>0</v>
      </c>
      <c r="G307" s="224">
        <v>19.842064325387739</v>
      </c>
      <c r="H307" s="224">
        <v>58.279335774249347</v>
      </c>
      <c r="I307" s="224">
        <v>0</v>
      </c>
      <c r="J307" s="224">
        <v>25.334843708564328</v>
      </c>
      <c r="K307" s="224">
        <v>74.33070731949644</v>
      </c>
    </row>
    <row r="308" spans="1:11" ht="14.4" x14ac:dyDescent="0.3">
      <c r="A308" s="224">
        <v>1083600</v>
      </c>
      <c r="B308" s="224">
        <v>2.8</v>
      </c>
      <c r="C308" s="224">
        <v>19.842769427370119</v>
      </c>
      <c r="D308" s="224">
        <v>212.29287921350419</v>
      </c>
      <c r="E308" s="224">
        <v>634</v>
      </c>
      <c r="F308" s="224">
        <v>0</v>
      </c>
      <c r="G308" s="224">
        <v>19.842769427370119</v>
      </c>
      <c r="H308" s="224">
        <v>53.073219803376048</v>
      </c>
      <c r="I308" s="224">
        <v>0</v>
      </c>
      <c r="J308" s="224">
        <v>25.075180614647621</v>
      </c>
      <c r="K308" s="224">
        <v>74.69861696780238</v>
      </c>
    </row>
    <row r="309" spans="1:11" ht="14.4" x14ac:dyDescent="0.3">
      <c r="A309" s="224">
        <v>1087200</v>
      </c>
      <c r="B309" s="224">
        <v>1.7</v>
      </c>
      <c r="C309" s="224">
        <v>19.862843625882121</v>
      </c>
      <c r="D309" s="224">
        <v>111.6212996481176</v>
      </c>
      <c r="E309" s="224">
        <v>634</v>
      </c>
      <c r="F309" s="224">
        <v>0</v>
      </c>
      <c r="G309" s="224">
        <v>19.862843625882121</v>
      </c>
      <c r="H309" s="224">
        <v>27.9053249120294</v>
      </c>
      <c r="I309" s="224">
        <v>0</v>
      </c>
      <c r="J309" s="224">
        <v>24.753506222276322</v>
      </c>
      <c r="K309" s="224">
        <v>74.985402134642328</v>
      </c>
    </row>
    <row r="310" spans="1:11" ht="14.4" x14ac:dyDescent="0.3">
      <c r="A310" s="224">
        <v>1090800</v>
      </c>
      <c r="B310" s="224">
        <v>1</v>
      </c>
      <c r="C310" s="224">
        <v>19.84862140930619</v>
      </c>
      <c r="D310" s="224">
        <v>17.7207731624625</v>
      </c>
      <c r="E310" s="224">
        <v>634</v>
      </c>
      <c r="F310" s="224">
        <v>0</v>
      </c>
      <c r="G310" s="224">
        <v>19.84862140930619</v>
      </c>
      <c r="H310" s="224">
        <v>4.4301932906156258</v>
      </c>
      <c r="I310" s="224">
        <v>0</v>
      </c>
      <c r="J310" s="224">
        <v>25.061044948499781</v>
      </c>
      <c r="K310" s="224">
        <v>74.769059385349721</v>
      </c>
    </row>
    <row r="311" spans="1:11" ht="14.4" x14ac:dyDescent="0.3">
      <c r="A311" s="224">
        <v>1094400</v>
      </c>
      <c r="B311" s="224">
        <v>-0.1</v>
      </c>
      <c r="C311" s="224">
        <v>19.83997500285367</v>
      </c>
      <c r="D311" s="224">
        <v>0</v>
      </c>
      <c r="E311" s="224">
        <v>634</v>
      </c>
      <c r="F311" s="224">
        <v>0</v>
      </c>
      <c r="G311" s="224">
        <v>19.83997500285367</v>
      </c>
      <c r="H311" s="224">
        <v>0</v>
      </c>
      <c r="I311" s="224">
        <v>0</v>
      </c>
      <c r="J311" s="224">
        <v>25.369553664306402</v>
      </c>
      <c r="K311" s="224">
        <v>74.518613709028855</v>
      </c>
    </row>
    <row r="312" spans="1:11" ht="14.4" x14ac:dyDescent="0.3">
      <c r="A312" s="224">
        <v>1098000</v>
      </c>
      <c r="B312" s="224">
        <v>-0.7</v>
      </c>
      <c r="C312" s="224">
        <v>19.834652470105421</v>
      </c>
      <c r="D312" s="224">
        <v>0</v>
      </c>
      <c r="E312" s="224">
        <v>634</v>
      </c>
      <c r="F312" s="224">
        <v>0</v>
      </c>
      <c r="G312" s="224">
        <v>19.834652470105421</v>
      </c>
      <c r="H312" s="224">
        <v>0</v>
      </c>
      <c r="I312" s="224">
        <v>0</v>
      </c>
      <c r="J312" s="224">
        <v>25.458674722328471</v>
      </c>
      <c r="K312" s="224">
        <v>74.369237200475396</v>
      </c>
    </row>
    <row r="313" spans="1:11" ht="14.4" x14ac:dyDescent="0.3">
      <c r="A313" s="224">
        <v>1101600</v>
      </c>
      <c r="B313" s="224">
        <v>-1.3</v>
      </c>
      <c r="C313" s="224">
        <v>19.834216015867248</v>
      </c>
      <c r="D313" s="224">
        <v>0</v>
      </c>
      <c r="E313" s="224">
        <v>634</v>
      </c>
      <c r="F313" s="224">
        <v>0</v>
      </c>
      <c r="G313" s="224">
        <v>19.834216015867248</v>
      </c>
      <c r="H313" s="224">
        <v>0</v>
      </c>
      <c r="I313" s="224">
        <v>0</v>
      </c>
      <c r="J313" s="224">
        <v>25.49432108768249</v>
      </c>
      <c r="K313" s="224">
        <v>74.32761457115248</v>
      </c>
    </row>
    <row r="314" spans="1:11" ht="14.4" x14ac:dyDescent="0.3">
      <c r="A314" s="224">
        <v>1105200</v>
      </c>
      <c r="B314" s="224">
        <v>-1.7</v>
      </c>
      <c r="C314" s="224">
        <v>19.838142141032488</v>
      </c>
      <c r="D314" s="224">
        <v>0</v>
      </c>
      <c r="E314" s="224">
        <v>634</v>
      </c>
      <c r="F314" s="224">
        <v>0</v>
      </c>
      <c r="G314" s="224">
        <v>19.838142141032488</v>
      </c>
      <c r="H314" s="224">
        <v>0</v>
      </c>
      <c r="I314" s="224">
        <v>0</v>
      </c>
      <c r="J314" s="224">
        <v>25.5217501029618</v>
      </c>
      <c r="K314" s="224">
        <v>74.286493690491355</v>
      </c>
    </row>
    <row r="315" spans="1:11" ht="14.4" x14ac:dyDescent="0.3">
      <c r="A315" s="224">
        <v>1108800</v>
      </c>
      <c r="B315" s="224">
        <v>-2.2000000000000002</v>
      </c>
      <c r="C315" s="224">
        <v>19.821964750244849</v>
      </c>
      <c r="D315" s="224">
        <v>0</v>
      </c>
      <c r="E315" s="224">
        <v>634</v>
      </c>
      <c r="F315" s="224">
        <v>0</v>
      </c>
      <c r="G315" s="224">
        <v>19.821964750244849</v>
      </c>
      <c r="H315" s="224">
        <v>0</v>
      </c>
      <c r="I315" s="224">
        <v>0</v>
      </c>
      <c r="J315" s="224">
        <v>25.452975365921709</v>
      </c>
      <c r="K315" s="224">
        <v>74.351263977722894</v>
      </c>
    </row>
    <row r="316" spans="1:11" ht="14.4" x14ac:dyDescent="0.3">
      <c r="A316" s="224">
        <v>1112400</v>
      </c>
      <c r="B316" s="224">
        <v>-2.6</v>
      </c>
      <c r="C316" s="224">
        <v>19.826386799330109</v>
      </c>
      <c r="D316" s="224">
        <v>0</v>
      </c>
      <c r="E316" s="224">
        <v>634</v>
      </c>
      <c r="F316" s="224">
        <v>0</v>
      </c>
      <c r="G316" s="224">
        <v>19.826386799330109</v>
      </c>
      <c r="H316" s="224">
        <v>0</v>
      </c>
      <c r="I316" s="224">
        <v>0</v>
      </c>
      <c r="J316" s="224">
        <v>25.4491722022576</v>
      </c>
      <c r="K316" s="224">
        <v>74.32078450401653</v>
      </c>
    </row>
    <row r="317" spans="1:11" ht="14.4" x14ac:dyDescent="0.3">
      <c r="A317" s="224">
        <v>1116000</v>
      </c>
      <c r="B317" s="224">
        <v>-2.6</v>
      </c>
      <c r="C317" s="224">
        <v>19.831258226247019</v>
      </c>
      <c r="D317" s="224">
        <v>0</v>
      </c>
      <c r="E317" s="224">
        <v>634</v>
      </c>
      <c r="F317" s="224">
        <v>0</v>
      </c>
      <c r="G317" s="224">
        <v>19.831258226247019</v>
      </c>
      <c r="H317" s="224">
        <v>0</v>
      </c>
      <c r="I317" s="224">
        <v>0</v>
      </c>
      <c r="J317" s="224">
        <v>25.21890285675758</v>
      </c>
      <c r="K317" s="224">
        <v>74.407983344951219</v>
      </c>
    </row>
    <row r="318" spans="1:11" ht="14.4" x14ac:dyDescent="0.3">
      <c r="A318" s="224">
        <v>1119600</v>
      </c>
      <c r="B318" s="224">
        <v>-3.2</v>
      </c>
      <c r="C318" s="224">
        <v>19.301844238737711</v>
      </c>
      <c r="D318" s="224">
        <v>0</v>
      </c>
      <c r="E318" s="224">
        <v>634</v>
      </c>
      <c r="F318" s="224">
        <v>0</v>
      </c>
      <c r="G318" s="224">
        <v>19.301844238737711</v>
      </c>
      <c r="H318" s="224">
        <v>0</v>
      </c>
      <c r="I318" s="224">
        <v>0</v>
      </c>
      <c r="J318" s="224">
        <v>19.385815107941891</v>
      </c>
      <c r="K318" s="224">
        <v>78.968603389850983</v>
      </c>
    </row>
    <row r="319" spans="1:11" ht="14.4" x14ac:dyDescent="0.3">
      <c r="A319" s="224">
        <v>1123200</v>
      </c>
      <c r="B319" s="224">
        <v>-3.5</v>
      </c>
      <c r="C319" s="224">
        <v>19.208610239454661</v>
      </c>
      <c r="D319" s="224">
        <v>0</v>
      </c>
      <c r="E319" s="224">
        <v>0</v>
      </c>
      <c r="F319" s="224">
        <v>0</v>
      </c>
      <c r="G319" s="224">
        <v>19.208610239454661</v>
      </c>
      <c r="H319" s="224">
        <v>0</v>
      </c>
      <c r="I319" s="224">
        <v>0</v>
      </c>
      <c r="J319" s="224">
        <v>19.198561363207141</v>
      </c>
      <c r="K319" s="224">
        <v>79.815550608603658</v>
      </c>
    </row>
    <row r="320" spans="1:11" ht="14.4" x14ac:dyDescent="0.3">
      <c r="A320" s="224">
        <v>1126800</v>
      </c>
      <c r="B320" s="224">
        <v>-3.6</v>
      </c>
      <c r="C320" s="224">
        <v>18.944353683528131</v>
      </c>
      <c r="D320" s="224">
        <v>0</v>
      </c>
      <c r="E320" s="224">
        <v>634</v>
      </c>
      <c r="F320" s="224">
        <v>0</v>
      </c>
      <c r="G320" s="224">
        <v>18.944353683528131</v>
      </c>
      <c r="H320" s="224">
        <v>0</v>
      </c>
      <c r="I320" s="224">
        <v>0</v>
      </c>
      <c r="J320" s="224">
        <v>18.979613747482361</v>
      </c>
      <c r="K320" s="224">
        <v>79.965803755781053</v>
      </c>
    </row>
    <row r="321" spans="1:11" ht="14.4" x14ac:dyDescent="0.3">
      <c r="A321" s="224">
        <v>1130400</v>
      </c>
      <c r="B321" s="224">
        <v>-3.8</v>
      </c>
      <c r="C321" s="224">
        <v>19.089449529249421</v>
      </c>
      <c r="D321" s="224">
        <v>0</v>
      </c>
      <c r="E321" s="224">
        <v>634</v>
      </c>
      <c r="F321" s="224">
        <v>0</v>
      </c>
      <c r="G321" s="224">
        <v>19.089449529249421</v>
      </c>
      <c r="H321" s="224">
        <v>0</v>
      </c>
      <c r="I321" s="224">
        <v>0</v>
      </c>
      <c r="J321" s="224">
        <v>19.07448156734786</v>
      </c>
      <c r="K321" s="224">
        <v>79.993892584663101</v>
      </c>
    </row>
    <row r="322" spans="1:11" ht="14.4" x14ac:dyDescent="0.3">
      <c r="A322" s="224">
        <v>1134000</v>
      </c>
      <c r="B322" s="224">
        <v>-4.7</v>
      </c>
      <c r="C322" s="224">
        <v>19.03760020524695</v>
      </c>
      <c r="D322" s="224">
        <v>0</v>
      </c>
      <c r="E322" s="224">
        <v>634</v>
      </c>
      <c r="F322" s="224">
        <v>0</v>
      </c>
      <c r="G322" s="224">
        <v>19.03760020524695</v>
      </c>
      <c r="H322" s="224">
        <v>0</v>
      </c>
      <c r="I322" s="224">
        <v>0</v>
      </c>
      <c r="J322" s="224">
        <v>19.06538403424566</v>
      </c>
      <c r="K322" s="224">
        <v>79.99890674786765</v>
      </c>
    </row>
    <row r="323" spans="1:11" ht="14.4" x14ac:dyDescent="0.3">
      <c r="A323" s="224">
        <v>1137600</v>
      </c>
      <c r="B323" s="224">
        <v>-4.7</v>
      </c>
      <c r="C323" s="224">
        <v>18.972222921489742</v>
      </c>
      <c r="D323" s="224">
        <v>0</v>
      </c>
      <c r="E323" s="224">
        <v>634</v>
      </c>
      <c r="F323" s="224">
        <v>0</v>
      </c>
      <c r="G323" s="224">
        <v>18.972222921489742</v>
      </c>
      <c r="H323" s="224">
        <v>0</v>
      </c>
      <c r="I323" s="224">
        <v>0</v>
      </c>
      <c r="J323" s="224">
        <v>18.97429308892794</v>
      </c>
      <c r="K323" s="224">
        <v>79.999804846808985</v>
      </c>
    </row>
    <row r="324" spans="1:11" ht="14.4" x14ac:dyDescent="0.3">
      <c r="A324" s="224">
        <v>1141200</v>
      </c>
      <c r="B324" s="224">
        <v>-4.7</v>
      </c>
      <c r="C324" s="224">
        <v>18.9210076849925</v>
      </c>
      <c r="D324" s="224">
        <v>0</v>
      </c>
      <c r="E324" s="224">
        <v>634</v>
      </c>
      <c r="F324" s="224">
        <v>0</v>
      </c>
      <c r="G324" s="224">
        <v>18.9210076849925</v>
      </c>
      <c r="H324" s="224">
        <v>0</v>
      </c>
      <c r="I324" s="224">
        <v>0</v>
      </c>
      <c r="J324" s="224">
        <v>18.945527719791489</v>
      </c>
      <c r="K324" s="224">
        <v>79.999965609985026</v>
      </c>
    </row>
    <row r="325" spans="1:11" ht="14.4" x14ac:dyDescent="0.3">
      <c r="A325" s="224">
        <v>1144800</v>
      </c>
      <c r="B325" s="224">
        <v>-5</v>
      </c>
      <c r="C325" s="224">
        <v>18.874606392052659</v>
      </c>
      <c r="D325" s="224">
        <v>0</v>
      </c>
      <c r="E325" s="224">
        <v>634</v>
      </c>
      <c r="F325" s="224">
        <v>0</v>
      </c>
      <c r="G325" s="224">
        <v>18.874606392052659</v>
      </c>
      <c r="H325" s="224">
        <v>0</v>
      </c>
      <c r="I325" s="224">
        <v>0</v>
      </c>
      <c r="J325" s="224">
        <v>18.898687128711231</v>
      </c>
      <c r="K325" s="224">
        <v>79.99999385092832</v>
      </c>
    </row>
    <row r="326" spans="1:11" ht="14.4" x14ac:dyDescent="0.3">
      <c r="A326" s="224">
        <v>1148400</v>
      </c>
      <c r="B326" s="224">
        <v>-4.2</v>
      </c>
      <c r="C326" s="224">
        <v>18.82460820104901</v>
      </c>
      <c r="D326" s="224">
        <v>0</v>
      </c>
      <c r="E326" s="224">
        <v>634</v>
      </c>
      <c r="F326" s="224">
        <v>0</v>
      </c>
      <c r="G326" s="224">
        <v>18.82460820104901</v>
      </c>
      <c r="H326" s="224">
        <v>0</v>
      </c>
      <c r="I326" s="224">
        <v>0</v>
      </c>
      <c r="J326" s="224">
        <v>20.84157260463693</v>
      </c>
      <c r="K326" s="224">
        <v>79.310415079013993</v>
      </c>
    </row>
    <row r="327" spans="1:11" ht="14.4" x14ac:dyDescent="0.3">
      <c r="A327" s="224">
        <v>1152000</v>
      </c>
      <c r="B327" s="224">
        <v>-2.7</v>
      </c>
      <c r="C327" s="224">
        <v>19.708195279375509</v>
      </c>
      <c r="D327" s="224">
        <v>21.77416990043729</v>
      </c>
      <c r="E327" s="224">
        <v>634</v>
      </c>
      <c r="F327" s="224">
        <v>0</v>
      </c>
      <c r="G327" s="224">
        <v>19.708195279375509</v>
      </c>
      <c r="H327" s="224">
        <v>5.4435424751093224</v>
      </c>
      <c r="I327" s="224">
        <v>0</v>
      </c>
      <c r="J327" s="224">
        <v>28.54347937027223</v>
      </c>
      <c r="K327" s="224">
        <v>71.786066925636945</v>
      </c>
    </row>
    <row r="328" spans="1:11" ht="14.4" x14ac:dyDescent="0.3">
      <c r="A328" s="224">
        <v>1155600</v>
      </c>
      <c r="B328" s="224">
        <v>-1.1000000000000001</v>
      </c>
      <c r="C328" s="224">
        <v>19.734636099205112</v>
      </c>
      <c r="D328" s="224">
        <v>45.012624862077352</v>
      </c>
      <c r="E328" s="224">
        <v>634</v>
      </c>
      <c r="F328" s="224">
        <v>0</v>
      </c>
      <c r="G328" s="224">
        <v>19.734636099205112</v>
      </c>
      <c r="H328" s="224">
        <v>11.25315621551934</v>
      </c>
      <c r="I328" s="224">
        <v>0</v>
      </c>
      <c r="J328" s="224">
        <v>27.877299752765861</v>
      </c>
      <c r="K328" s="224">
        <v>71.815554518554151</v>
      </c>
    </row>
    <row r="329" spans="1:11" ht="14.4" x14ac:dyDescent="0.3">
      <c r="A329" s="224">
        <v>1159200</v>
      </c>
      <c r="B329" s="224">
        <v>-0.2</v>
      </c>
      <c r="C329" s="224">
        <v>19.762513367159549</v>
      </c>
      <c r="D329" s="224">
        <v>53.856879416416653</v>
      </c>
      <c r="E329" s="224">
        <v>634</v>
      </c>
      <c r="F329" s="224">
        <v>0</v>
      </c>
      <c r="G329" s="224">
        <v>19.762513367159549</v>
      </c>
      <c r="H329" s="224">
        <v>13.46421985410416</v>
      </c>
      <c r="I329" s="224">
        <v>0</v>
      </c>
      <c r="J329" s="224">
        <v>27.261538232142581</v>
      </c>
      <c r="K329" s="224">
        <v>72.340772801607088</v>
      </c>
    </row>
    <row r="330" spans="1:11" ht="14.4" x14ac:dyDescent="0.3">
      <c r="A330" s="224">
        <v>1162800</v>
      </c>
      <c r="B330" s="224">
        <v>0.5</v>
      </c>
      <c r="C330" s="224">
        <v>19.77721612178393</v>
      </c>
      <c r="D330" s="224">
        <v>48.461188897155971</v>
      </c>
      <c r="E330" s="224">
        <v>634</v>
      </c>
      <c r="F330" s="224">
        <v>0</v>
      </c>
      <c r="G330" s="224">
        <v>19.77721612178393</v>
      </c>
      <c r="H330" s="224">
        <v>12.115297224288989</v>
      </c>
      <c r="I330" s="224">
        <v>0</v>
      </c>
      <c r="J330" s="224">
        <v>26.915968269417359</v>
      </c>
      <c r="K330" s="224">
        <v>72.769020480126756</v>
      </c>
    </row>
    <row r="331" spans="1:11" ht="14.4" x14ac:dyDescent="0.3">
      <c r="A331" s="224">
        <v>1166400</v>
      </c>
      <c r="B331" s="224">
        <v>0.6</v>
      </c>
      <c r="C331" s="224">
        <v>19.799442687385071</v>
      </c>
      <c r="D331" s="224">
        <v>57.430329689487039</v>
      </c>
      <c r="E331" s="224">
        <v>634</v>
      </c>
      <c r="F331" s="224">
        <v>0</v>
      </c>
      <c r="G331" s="224">
        <v>19.799442687385071</v>
      </c>
      <c r="H331" s="224">
        <v>14.35758242237176</v>
      </c>
      <c r="I331" s="224">
        <v>0</v>
      </c>
      <c r="J331" s="224">
        <v>26.426939678593168</v>
      </c>
      <c r="K331" s="224">
        <v>73.18919564221153</v>
      </c>
    </row>
    <row r="332" spans="1:11" ht="14.4" x14ac:dyDescent="0.3">
      <c r="A332" s="224">
        <v>1170000</v>
      </c>
      <c r="B332" s="224">
        <v>0.3</v>
      </c>
      <c r="C332" s="224">
        <v>19.813002258566161</v>
      </c>
      <c r="D332" s="224">
        <v>29.081673225002952</v>
      </c>
      <c r="E332" s="224">
        <v>634</v>
      </c>
      <c r="F332" s="224">
        <v>0</v>
      </c>
      <c r="G332" s="224">
        <v>19.813002258566161</v>
      </c>
      <c r="H332" s="224">
        <v>7.2704183062507379</v>
      </c>
      <c r="I332" s="224">
        <v>0</v>
      </c>
      <c r="J332" s="224">
        <v>26.208629837185999</v>
      </c>
      <c r="K332" s="224">
        <v>73.465548342559273</v>
      </c>
    </row>
    <row r="333" spans="1:11" ht="14.4" x14ac:dyDescent="0.3">
      <c r="A333" s="224">
        <v>1173600</v>
      </c>
      <c r="B333" s="224">
        <v>0.3</v>
      </c>
      <c r="C333" s="224">
        <v>19.809345330808959</v>
      </c>
      <c r="D333" s="224">
        <v>22.537696655900351</v>
      </c>
      <c r="E333" s="224">
        <v>634</v>
      </c>
      <c r="F333" s="224">
        <v>0</v>
      </c>
      <c r="G333" s="224">
        <v>19.809345330808959</v>
      </c>
      <c r="H333" s="224">
        <v>5.6344241639750869</v>
      </c>
      <c r="I333" s="224">
        <v>0</v>
      </c>
      <c r="J333" s="224">
        <v>26.195111827165729</v>
      </c>
      <c r="K333" s="224">
        <v>73.553862124719814</v>
      </c>
    </row>
    <row r="334" spans="1:11" ht="14.4" x14ac:dyDescent="0.3">
      <c r="A334" s="224">
        <v>1177200</v>
      </c>
      <c r="B334" s="224">
        <v>0.2</v>
      </c>
      <c r="C334" s="224">
        <v>19.80696049936309</v>
      </c>
      <c r="D334" s="224">
        <v>7.2644596750378092</v>
      </c>
      <c r="E334" s="224">
        <v>634</v>
      </c>
      <c r="F334" s="224">
        <v>0</v>
      </c>
      <c r="G334" s="224">
        <v>19.80696049936309</v>
      </c>
      <c r="H334" s="224">
        <v>1.8161149187594521</v>
      </c>
      <c r="I334" s="224">
        <v>0</v>
      </c>
      <c r="J334" s="224">
        <v>25.929028999286281</v>
      </c>
      <c r="K334" s="224">
        <v>73.766583485800695</v>
      </c>
    </row>
    <row r="335" spans="1:11" ht="14.4" x14ac:dyDescent="0.3">
      <c r="A335" s="224">
        <v>1180800</v>
      </c>
      <c r="B335" s="224">
        <v>0.1</v>
      </c>
      <c r="C335" s="224">
        <v>19.8233862992839</v>
      </c>
      <c r="D335" s="224">
        <v>0</v>
      </c>
      <c r="E335" s="224">
        <v>634</v>
      </c>
      <c r="F335" s="224">
        <v>0</v>
      </c>
      <c r="G335" s="224">
        <v>19.8233862992839</v>
      </c>
      <c r="H335" s="224">
        <v>0</v>
      </c>
      <c r="I335" s="224">
        <v>0</v>
      </c>
      <c r="J335" s="224">
        <v>25.87085297248376</v>
      </c>
      <c r="K335" s="224">
        <v>73.839914010429823</v>
      </c>
    </row>
    <row r="336" spans="1:11" ht="14.4" x14ac:dyDescent="0.3">
      <c r="A336" s="224">
        <v>1184400</v>
      </c>
      <c r="B336" s="224">
        <v>-0.1</v>
      </c>
      <c r="C336" s="224">
        <v>19.821164929822839</v>
      </c>
      <c r="D336" s="224">
        <v>0</v>
      </c>
      <c r="E336" s="224">
        <v>634</v>
      </c>
      <c r="F336" s="224">
        <v>0</v>
      </c>
      <c r="G336" s="224">
        <v>19.821164929822839</v>
      </c>
      <c r="H336" s="224">
        <v>0</v>
      </c>
      <c r="I336" s="224">
        <v>0</v>
      </c>
      <c r="J336" s="224">
        <v>25.82173376305575</v>
      </c>
      <c r="K336" s="224">
        <v>73.95582342941313</v>
      </c>
    </row>
    <row r="337" spans="1:11" ht="14.4" x14ac:dyDescent="0.3">
      <c r="A337" s="224">
        <v>1188000</v>
      </c>
      <c r="B337" s="224">
        <v>-0.4</v>
      </c>
      <c r="C337" s="224">
        <v>19.824976921947972</v>
      </c>
      <c r="D337" s="224">
        <v>0</v>
      </c>
      <c r="E337" s="224">
        <v>634</v>
      </c>
      <c r="F337" s="224">
        <v>0</v>
      </c>
      <c r="G337" s="224">
        <v>19.824976921947972</v>
      </c>
      <c r="H337" s="224">
        <v>0</v>
      </c>
      <c r="I337" s="224">
        <v>0</v>
      </c>
      <c r="J337" s="224">
        <v>25.71604217280705</v>
      </c>
      <c r="K337" s="224">
        <v>74.062436945606592</v>
      </c>
    </row>
    <row r="338" spans="1:11" ht="14.4" x14ac:dyDescent="0.3">
      <c r="A338" s="224">
        <v>1191600</v>
      </c>
      <c r="B338" s="224">
        <v>-0.9</v>
      </c>
      <c r="C338" s="224">
        <v>19.829428342403599</v>
      </c>
      <c r="D338" s="224">
        <v>0</v>
      </c>
      <c r="E338" s="224">
        <v>634</v>
      </c>
      <c r="F338" s="224">
        <v>0</v>
      </c>
      <c r="G338" s="224">
        <v>19.829428342403599</v>
      </c>
      <c r="H338" s="224">
        <v>0</v>
      </c>
      <c r="I338" s="224">
        <v>0</v>
      </c>
      <c r="J338" s="224">
        <v>25.654177859588781</v>
      </c>
      <c r="K338" s="224">
        <v>74.133972237493523</v>
      </c>
    </row>
    <row r="339" spans="1:11" ht="14.4" x14ac:dyDescent="0.3">
      <c r="A339" s="224">
        <v>1195200</v>
      </c>
      <c r="B339" s="224">
        <v>-1.5</v>
      </c>
      <c r="C339" s="224">
        <v>19.831701713425399</v>
      </c>
      <c r="D339" s="224">
        <v>0</v>
      </c>
      <c r="E339" s="224">
        <v>634</v>
      </c>
      <c r="F339" s="224">
        <v>0</v>
      </c>
      <c r="G339" s="224">
        <v>19.831701713425399</v>
      </c>
      <c r="H339" s="224">
        <v>0</v>
      </c>
      <c r="I339" s="224">
        <v>0</v>
      </c>
      <c r="J339" s="224">
        <v>25.629129972436729</v>
      </c>
      <c r="K339" s="224">
        <v>74.156606171006558</v>
      </c>
    </row>
    <row r="340" spans="1:11" ht="14.4" x14ac:dyDescent="0.3">
      <c r="A340" s="224">
        <v>1198800</v>
      </c>
      <c r="B340" s="224">
        <v>-1.8</v>
      </c>
      <c r="C340" s="224">
        <v>19.829012958077481</v>
      </c>
      <c r="D340" s="224">
        <v>0</v>
      </c>
      <c r="E340" s="224">
        <v>634</v>
      </c>
      <c r="F340" s="224">
        <v>0</v>
      </c>
      <c r="G340" s="224">
        <v>19.829012958077481</v>
      </c>
      <c r="H340" s="224">
        <v>0</v>
      </c>
      <c r="I340" s="224">
        <v>0</v>
      </c>
      <c r="J340" s="224">
        <v>25.705361550758649</v>
      </c>
      <c r="K340" s="224">
        <v>74.127543477567912</v>
      </c>
    </row>
    <row r="341" spans="1:11" ht="14.4" x14ac:dyDescent="0.3">
      <c r="A341" s="224">
        <v>1202400</v>
      </c>
      <c r="B341" s="224">
        <v>-2.4</v>
      </c>
      <c r="C341" s="224">
        <v>19.829456136607948</v>
      </c>
      <c r="D341" s="224">
        <v>0</v>
      </c>
      <c r="E341" s="224">
        <v>634</v>
      </c>
      <c r="F341" s="224">
        <v>0</v>
      </c>
      <c r="G341" s="224">
        <v>19.829456136607948</v>
      </c>
      <c r="H341" s="224">
        <v>0</v>
      </c>
      <c r="I341" s="224">
        <v>0</v>
      </c>
      <c r="J341" s="224">
        <v>25.719017060751259</v>
      </c>
      <c r="K341" s="224">
        <v>74.134652030720886</v>
      </c>
    </row>
    <row r="342" spans="1:11" ht="14.4" x14ac:dyDescent="0.3">
      <c r="A342" s="224">
        <v>1206000</v>
      </c>
      <c r="B342" s="224">
        <v>-2.7</v>
      </c>
      <c r="C342" s="224">
        <v>19.26792625235715</v>
      </c>
      <c r="D342" s="224">
        <v>0</v>
      </c>
      <c r="E342" s="224">
        <v>0</v>
      </c>
      <c r="F342" s="224">
        <v>0</v>
      </c>
      <c r="G342" s="224">
        <v>19.26792625235715</v>
      </c>
      <c r="H342" s="224">
        <v>0</v>
      </c>
      <c r="I342" s="224">
        <v>0</v>
      </c>
      <c r="J342" s="224">
        <v>19.380495562818538</v>
      </c>
      <c r="K342" s="224">
        <v>78.89201462966254</v>
      </c>
    </row>
    <row r="343" spans="1:11" ht="14.4" x14ac:dyDescent="0.3">
      <c r="A343" s="224">
        <v>1209600</v>
      </c>
      <c r="B343" s="224">
        <v>-2.7</v>
      </c>
      <c r="C343" s="224">
        <v>18.989383880249239</v>
      </c>
      <c r="D343" s="224">
        <v>0</v>
      </c>
      <c r="E343" s="224">
        <v>0</v>
      </c>
      <c r="F343" s="224">
        <v>0</v>
      </c>
      <c r="G343" s="224">
        <v>18.989383880249239</v>
      </c>
      <c r="H343" s="224">
        <v>0</v>
      </c>
      <c r="I343" s="224">
        <v>0</v>
      </c>
      <c r="J343" s="224">
        <v>18.999459564476151</v>
      </c>
      <c r="K343" s="224">
        <v>79.801996703695011</v>
      </c>
    </row>
    <row r="344" spans="1:11" ht="14.4" x14ac:dyDescent="0.3">
      <c r="A344" s="224">
        <v>1213200</v>
      </c>
      <c r="B344" s="224">
        <v>-2.8</v>
      </c>
      <c r="C344" s="224">
        <v>18.978154209054409</v>
      </c>
      <c r="D344" s="224">
        <v>0</v>
      </c>
      <c r="E344" s="224">
        <v>634</v>
      </c>
      <c r="F344" s="224">
        <v>0</v>
      </c>
      <c r="G344" s="224">
        <v>18.978154209054409</v>
      </c>
      <c r="H344" s="224">
        <v>0</v>
      </c>
      <c r="I344" s="224">
        <v>0</v>
      </c>
      <c r="J344" s="224">
        <v>18.9427899685375</v>
      </c>
      <c r="K344" s="224">
        <v>79.964622789595722</v>
      </c>
    </row>
    <row r="345" spans="1:11" ht="14.4" x14ac:dyDescent="0.3">
      <c r="A345" s="224">
        <v>1216800</v>
      </c>
      <c r="B345" s="224">
        <v>-2.8</v>
      </c>
      <c r="C345" s="224">
        <v>19.067219780097211</v>
      </c>
      <c r="D345" s="224">
        <v>0</v>
      </c>
      <c r="E345" s="224">
        <v>634</v>
      </c>
      <c r="F345" s="224">
        <v>0</v>
      </c>
      <c r="G345" s="224">
        <v>19.067219780097211</v>
      </c>
      <c r="H345" s="224">
        <v>0</v>
      </c>
      <c r="I345" s="224">
        <v>0</v>
      </c>
      <c r="J345" s="224">
        <v>19.087331185501242</v>
      </c>
      <c r="K345" s="224">
        <v>79.993665693716835</v>
      </c>
    </row>
    <row r="346" spans="1:11" ht="14.4" x14ac:dyDescent="0.3">
      <c r="A346" s="224">
        <v>1220400</v>
      </c>
      <c r="B346" s="224">
        <v>-3.4</v>
      </c>
      <c r="C346" s="224">
        <v>19.03588853451836</v>
      </c>
      <c r="D346" s="224">
        <v>0</v>
      </c>
      <c r="E346" s="224">
        <v>634</v>
      </c>
      <c r="F346" s="224">
        <v>0</v>
      </c>
      <c r="G346" s="224">
        <v>19.03588853451836</v>
      </c>
      <c r="H346" s="224">
        <v>0</v>
      </c>
      <c r="I346" s="224">
        <v>0</v>
      </c>
      <c r="J346" s="224">
        <v>19.013842847706741</v>
      </c>
      <c r="K346" s="224">
        <v>79.998843332959439</v>
      </c>
    </row>
    <row r="347" spans="1:11" ht="14.4" x14ac:dyDescent="0.3">
      <c r="A347" s="224">
        <v>1224000</v>
      </c>
      <c r="B347" s="224">
        <v>-3.5</v>
      </c>
      <c r="C347" s="224">
        <v>18.96607120663819</v>
      </c>
      <c r="D347" s="224">
        <v>0</v>
      </c>
      <c r="E347" s="224">
        <v>634</v>
      </c>
      <c r="F347" s="224">
        <v>0</v>
      </c>
      <c r="G347" s="224">
        <v>18.96607120663819</v>
      </c>
      <c r="H347" s="224">
        <v>0</v>
      </c>
      <c r="I347" s="224">
        <v>0</v>
      </c>
      <c r="J347" s="224">
        <v>19.005929351425511</v>
      </c>
      <c r="K347" s="224">
        <v>79.999793060116943</v>
      </c>
    </row>
    <row r="348" spans="1:11" ht="14.4" x14ac:dyDescent="0.3">
      <c r="A348" s="224">
        <v>1227600</v>
      </c>
      <c r="B348" s="224">
        <v>-3.9</v>
      </c>
      <c r="C348" s="224">
        <v>18.92507299295162</v>
      </c>
      <c r="D348" s="224">
        <v>0</v>
      </c>
      <c r="E348" s="224">
        <v>634</v>
      </c>
      <c r="F348" s="224">
        <v>0</v>
      </c>
      <c r="G348" s="224">
        <v>18.92507299295162</v>
      </c>
      <c r="H348" s="224">
        <v>0</v>
      </c>
      <c r="I348" s="224">
        <v>0</v>
      </c>
      <c r="J348" s="224">
        <v>18.936452095558138</v>
      </c>
      <c r="K348" s="224">
        <v>79.999963013117437</v>
      </c>
    </row>
    <row r="349" spans="1:11" ht="14.4" x14ac:dyDescent="0.3">
      <c r="A349" s="224">
        <v>1231200</v>
      </c>
      <c r="B349" s="224">
        <v>-4</v>
      </c>
      <c r="C349" s="224">
        <v>18.868617763870891</v>
      </c>
      <c r="D349" s="224">
        <v>0</v>
      </c>
      <c r="E349" s="224">
        <v>634</v>
      </c>
      <c r="F349" s="224">
        <v>0</v>
      </c>
      <c r="G349" s="224">
        <v>18.868617763870891</v>
      </c>
      <c r="H349" s="224">
        <v>0</v>
      </c>
      <c r="I349" s="224">
        <v>0</v>
      </c>
      <c r="J349" s="224">
        <v>18.885647344697841</v>
      </c>
      <c r="K349" s="224">
        <v>79.999993389635023</v>
      </c>
    </row>
    <row r="350" spans="1:11" ht="14.4" x14ac:dyDescent="0.3">
      <c r="A350" s="224">
        <v>1234800</v>
      </c>
      <c r="B350" s="224">
        <v>-4</v>
      </c>
      <c r="C350" s="224">
        <v>18.82007450448554</v>
      </c>
      <c r="D350" s="224">
        <v>0</v>
      </c>
      <c r="E350" s="224">
        <v>634</v>
      </c>
      <c r="F350" s="224">
        <v>0</v>
      </c>
      <c r="G350" s="224">
        <v>18.82007450448554</v>
      </c>
      <c r="H350" s="224">
        <v>0</v>
      </c>
      <c r="I350" s="224">
        <v>0</v>
      </c>
      <c r="J350" s="224">
        <v>19.18309567535383</v>
      </c>
      <c r="K350" s="224">
        <v>79.898207798433333</v>
      </c>
    </row>
    <row r="351" spans="1:11" ht="14.4" x14ac:dyDescent="0.3">
      <c r="A351" s="224">
        <v>1238400</v>
      </c>
      <c r="B351" s="224">
        <v>-3.3</v>
      </c>
      <c r="C351" s="224">
        <v>19.69464054154983</v>
      </c>
      <c r="D351" s="224">
        <v>49.295983224925237</v>
      </c>
      <c r="E351" s="224">
        <v>634</v>
      </c>
      <c r="F351" s="224">
        <v>0</v>
      </c>
      <c r="G351" s="224">
        <v>19.69464054154983</v>
      </c>
      <c r="H351" s="224">
        <v>12.323995806231309</v>
      </c>
      <c r="I351" s="224">
        <v>0</v>
      </c>
      <c r="J351" s="224">
        <v>28.69830626051451</v>
      </c>
      <c r="K351" s="224">
        <v>71.636271348959667</v>
      </c>
    </row>
    <row r="352" spans="1:11" ht="14.4" x14ac:dyDescent="0.3">
      <c r="A352" s="224">
        <v>1242000</v>
      </c>
      <c r="B352" s="224">
        <v>-2.2000000000000002</v>
      </c>
      <c r="C352" s="224">
        <v>19.726338082217481</v>
      </c>
      <c r="D352" s="224">
        <v>139.437308562521</v>
      </c>
      <c r="E352" s="224">
        <v>634</v>
      </c>
      <c r="F352" s="224">
        <v>0</v>
      </c>
      <c r="G352" s="224">
        <v>19.726338082217481</v>
      </c>
      <c r="H352" s="224">
        <v>34.859327140630242</v>
      </c>
      <c r="I352" s="224">
        <v>0</v>
      </c>
      <c r="J352" s="224">
        <v>28.083586036814161</v>
      </c>
      <c r="K352" s="224">
        <v>71.59765142966792</v>
      </c>
    </row>
    <row r="353" spans="1:11" ht="14.4" x14ac:dyDescent="0.3">
      <c r="A353" s="224">
        <v>1245600</v>
      </c>
      <c r="B353" s="224">
        <v>-1</v>
      </c>
      <c r="C353" s="224">
        <v>19.754366506501281</v>
      </c>
      <c r="D353" s="224">
        <v>214.9502417630346</v>
      </c>
      <c r="E353" s="224">
        <v>634</v>
      </c>
      <c r="F353" s="224">
        <v>0</v>
      </c>
      <c r="G353" s="224">
        <v>19.754366506501281</v>
      </c>
      <c r="H353" s="224">
        <v>53.737560440758649</v>
      </c>
      <c r="I353" s="224">
        <v>0</v>
      </c>
      <c r="J353" s="224">
        <v>27.431974111714869</v>
      </c>
      <c r="K353" s="224">
        <v>72.16516498152761</v>
      </c>
    </row>
    <row r="354" spans="1:11" ht="14.4" x14ac:dyDescent="0.3">
      <c r="A354" s="224">
        <v>1249200</v>
      </c>
      <c r="B354" s="224">
        <v>0.2</v>
      </c>
      <c r="C354" s="224">
        <v>19.783923029474991</v>
      </c>
      <c r="D354" s="224">
        <v>258.34117266568012</v>
      </c>
      <c r="E354" s="224">
        <v>634</v>
      </c>
      <c r="F354" s="224">
        <v>0</v>
      </c>
      <c r="G354" s="224">
        <v>19.783923029474991</v>
      </c>
      <c r="H354" s="224">
        <v>64.58529316642003</v>
      </c>
      <c r="I354" s="224">
        <v>0</v>
      </c>
      <c r="J354" s="224">
        <v>26.756320041006958</v>
      </c>
      <c r="K354" s="224">
        <v>72.834935560748335</v>
      </c>
    </row>
    <row r="355" spans="1:11" ht="14.4" x14ac:dyDescent="0.3">
      <c r="A355" s="224">
        <v>1252800</v>
      </c>
      <c r="B355" s="224">
        <v>0.8</v>
      </c>
      <c r="C355" s="224">
        <v>19.808789216995159</v>
      </c>
      <c r="D355" s="224">
        <v>259.09921331721472</v>
      </c>
      <c r="E355" s="224">
        <v>634</v>
      </c>
      <c r="F355" s="224">
        <v>0</v>
      </c>
      <c r="G355" s="224">
        <v>19.808789216995159</v>
      </c>
      <c r="H355" s="224">
        <v>64.77480332930368</v>
      </c>
      <c r="I355" s="224">
        <v>0</v>
      </c>
      <c r="J355" s="224">
        <v>26.172483647811781</v>
      </c>
      <c r="K355" s="224">
        <v>73.459843904558809</v>
      </c>
    </row>
    <row r="356" spans="1:11" ht="14.4" x14ac:dyDescent="0.3">
      <c r="A356" s="224">
        <v>1256400</v>
      </c>
      <c r="B356" s="224">
        <v>1.3</v>
      </c>
      <c r="C356" s="224">
        <v>19.820173368532469</v>
      </c>
      <c r="D356" s="224">
        <v>222.99767439695611</v>
      </c>
      <c r="E356" s="224">
        <v>634</v>
      </c>
      <c r="F356" s="224">
        <v>0</v>
      </c>
      <c r="G356" s="224">
        <v>19.820173368532469</v>
      </c>
      <c r="H356" s="224">
        <v>55.749418599239043</v>
      </c>
      <c r="I356" s="224">
        <v>0</v>
      </c>
      <c r="J356" s="224">
        <v>25.79394218751877</v>
      </c>
      <c r="K356" s="224">
        <v>73.8942298973314</v>
      </c>
    </row>
    <row r="357" spans="1:11" ht="14.4" x14ac:dyDescent="0.3">
      <c r="A357" s="224">
        <v>1260000</v>
      </c>
      <c r="B357" s="224">
        <v>0.8</v>
      </c>
      <c r="C357" s="224">
        <v>19.833284257523079</v>
      </c>
      <c r="D357" s="224">
        <v>148.07130660076541</v>
      </c>
      <c r="E357" s="224">
        <v>634</v>
      </c>
      <c r="F357" s="224">
        <v>0</v>
      </c>
      <c r="G357" s="224">
        <v>19.833284257523079</v>
      </c>
      <c r="H357" s="224">
        <v>37.017826650191353</v>
      </c>
      <c r="I357" s="224">
        <v>0</v>
      </c>
      <c r="J357" s="224">
        <v>25.587460425342481</v>
      </c>
      <c r="K357" s="224">
        <v>74.15423780378309</v>
      </c>
    </row>
    <row r="358" spans="1:11" ht="14.4" x14ac:dyDescent="0.3">
      <c r="A358" s="224">
        <v>1263600</v>
      </c>
      <c r="B358" s="224">
        <v>-0.1</v>
      </c>
      <c r="C358" s="224">
        <v>19.825135440911879</v>
      </c>
      <c r="D358" s="224">
        <v>25.231852898046</v>
      </c>
      <c r="E358" s="224">
        <v>634</v>
      </c>
      <c r="F358" s="224">
        <v>0</v>
      </c>
      <c r="G358" s="224">
        <v>19.825135440911879</v>
      </c>
      <c r="H358" s="224">
        <v>6.3079632245114992</v>
      </c>
      <c r="I358" s="224">
        <v>0</v>
      </c>
      <c r="J358" s="224">
        <v>25.63639219906354</v>
      </c>
      <c r="K358" s="224">
        <v>74.152090638744994</v>
      </c>
    </row>
    <row r="359" spans="1:11" ht="14.4" x14ac:dyDescent="0.3">
      <c r="A359" s="224">
        <v>1267200</v>
      </c>
      <c r="B359" s="224">
        <v>-0.8</v>
      </c>
      <c r="C359" s="224">
        <v>19.825820385700361</v>
      </c>
      <c r="D359" s="224">
        <v>0</v>
      </c>
      <c r="E359" s="224">
        <v>634</v>
      </c>
      <c r="F359" s="224">
        <v>0</v>
      </c>
      <c r="G359" s="224">
        <v>19.825820385700361</v>
      </c>
      <c r="H359" s="224">
        <v>0</v>
      </c>
      <c r="I359" s="224">
        <v>0</v>
      </c>
      <c r="J359" s="224">
        <v>25.921454978684022</v>
      </c>
      <c r="K359" s="224">
        <v>73.876459622317</v>
      </c>
    </row>
    <row r="360" spans="1:11" ht="14.4" x14ac:dyDescent="0.3">
      <c r="A360" s="224">
        <v>1270800</v>
      </c>
      <c r="B360" s="224">
        <v>-1.4</v>
      </c>
      <c r="C360" s="224">
        <v>19.81462732929992</v>
      </c>
      <c r="D360" s="224">
        <v>0</v>
      </c>
      <c r="E360" s="224">
        <v>634</v>
      </c>
      <c r="F360" s="224">
        <v>0</v>
      </c>
      <c r="G360" s="224">
        <v>19.81462732929992</v>
      </c>
      <c r="H360" s="224">
        <v>0</v>
      </c>
      <c r="I360" s="224">
        <v>0</v>
      </c>
      <c r="J360" s="224">
        <v>26.034212584657219</v>
      </c>
      <c r="K360" s="224">
        <v>73.78130239454714</v>
      </c>
    </row>
    <row r="361" spans="1:11" ht="14.4" x14ac:dyDescent="0.3">
      <c r="A361" s="224">
        <v>1274400</v>
      </c>
      <c r="B361" s="224">
        <v>-1.9</v>
      </c>
      <c r="C361" s="224">
        <v>19.816144681225211</v>
      </c>
      <c r="D361" s="224">
        <v>0</v>
      </c>
      <c r="E361" s="224">
        <v>634</v>
      </c>
      <c r="F361" s="224">
        <v>0</v>
      </c>
      <c r="G361" s="224">
        <v>19.816144681225211</v>
      </c>
      <c r="H361" s="224">
        <v>0</v>
      </c>
      <c r="I361" s="224">
        <v>0</v>
      </c>
      <c r="J361" s="224">
        <v>25.99212369317452</v>
      </c>
      <c r="K361" s="224">
        <v>73.776031583166443</v>
      </c>
    </row>
    <row r="362" spans="1:11" ht="14.4" x14ac:dyDescent="0.3">
      <c r="A362" s="224">
        <v>1278000</v>
      </c>
      <c r="B362" s="224">
        <v>-2.1</v>
      </c>
      <c r="C362" s="224">
        <v>19.81630653747952</v>
      </c>
      <c r="D362" s="224">
        <v>0</v>
      </c>
      <c r="E362" s="224">
        <v>634</v>
      </c>
      <c r="F362" s="224">
        <v>0</v>
      </c>
      <c r="G362" s="224">
        <v>19.81630653747952</v>
      </c>
      <c r="H362" s="224">
        <v>0</v>
      </c>
      <c r="I362" s="224">
        <v>0</v>
      </c>
      <c r="J362" s="224">
        <v>25.998338528071411</v>
      </c>
      <c r="K362" s="224">
        <v>73.786089870093875</v>
      </c>
    </row>
    <row r="363" spans="1:11" ht="14.4" x14ac:dyDescent="0.3">
      <c r="A363" s="224">
        <v>1281600</v>
      </c>
      <c r="B363" s="224">
        <v>-2.6</v>
      </c>
      <c r="C363" s="224">
        <v>19.818145011079089</v>
      </c>
      <c r="D363" s="224">
        <v>0</v>
      </c>
      <c r="E363" s="224">
        <v>634</v>
      </c>
      <c r="F363" s="224">
        <v>0</v>
      </c>
      <c r="G363" s="224">
        <v>19.818145011079089</v>
      </c>
      <c r="H363" s="224">
        <v>0</v>
      </c>
      <c r="I363" s="224">
        <v>0</v>
      </c>
      <c r="J363" s="224">
        <v>25.951160886697082</v>
      </c>
      <c r="K363" s="224">
        <v>73.848456139289752</v>
      </c>
    </row>
    <row r="364" spans="1:11" ht="14.4" x14ac:dyDescent="0.3">
      <c r="A364" s="224">
        <v>1285200</v>
      </c>
      <c r="B364" s="224">
        <v>-3</v>
      </c>
      <c r="C364" s="224">
        <v>19.816439846609629</v>
      </c>
      <c r="D364" s="224">
        <v>0</v>
      </c>
      <c r="E364" s="224">
        <v>634</v>
      </c>
      <c r="F364" s="224">
        <v>0</v>
      </c>
      <c r="G364" s="224">
        <v>19.816439846609629</v>
      </c>
      <c r="H364" s="224">
        <v>0</v>
      </c>
      <c r="I364" s="224">
        <v>0</v>
      </c>
      <c r="J364" s="224">
        <v>25.971893671914149</v>
      </c>
      <c r="K364" s="224">
        <v>73.854106874104289</v>
      </c>
    </row>
    <row r="365" spans="1:11" ht="14.4" x14ac:dyDescent="0.3">
      <c r="A365" s="224">
        <v>1288800</v>
      </c>
      <c r="B365" s="224">
        <v>-4.2</v>
      </c>
      <c r="C365" s="224">
        <v>19.815434782137551</v>
      </c>
      <c r="D365" s="224">
        <v>0</v>
      </c>
      <c r="E365" s="224">
        <v>634</v>
      </c>
      <c r="F365" s="224">
        <v>0</v>
      </c>
      <c r="G365" s="224">
        <v>19.815434782137551</v>
      </c>
      <c r="H365" s="224">
        <v>0</v>
      </c>
      <c r="I365" s="224">
        <v>0</v>
      </c>
      <c r="J365" s="224">
        <v>25.807629273721322</v>
      </c>
      <c r="K365" s="224">
        <v>73.906365300151819</v>
      </c>
    </row>
    <row r="366" spans="1:11" ht="14.4" x14ac:dyDescent="0.3">
      <c r="A366" s="224">
        <v>1292400</v>
      </c>
      <c r="B366" s="224">
        <v>-4.0999999999999996</v>
      </c>
      <c r="C366" s="224">
        <v>19.225209112542931</v>
      </c>
      <c r="D366" s="224">
        <v>0</v>
      </c>
      <c r="E366" s="224">
        <v>634</v>
      </c>
      <c r="F366" s="224">
        <v>0</v>
      </c>
      <c r="G366" s="224">
        <v>19.225209112542931</v>
      </c>
      <c r="H366" s="224">
        <v>0</v>
      </c>
      <c r="I366" s="224">
        <v>0</v>
      </c>
      <c r="J366" s="224">
        <v>19.322280829304841</v>
      </c>
      <c r="K366" s="224">
        <v>78.873676802739254</v>
      </c>
    </row>
    <row r="367" spans="1:11" ht="14.4" x14ac:dyDescent="0.3">
      <c r="A367" s="224">
        <v>1296000</v>
      </c>
      <c r="B367" s="224">
        <v>-4.3</v>
      </c>
      <c r="C367" s="224">
        <v>19.134743830032338</v>
      </c>
      <c r="D367" s="224">
        <v>0</v>
      </c>
      <c r="E367" s="224">
        <v>0</v>
      </c>
      <c r="F367" s="224">
        <v>0</v>
      </c>
      <c r="G367" s="224">
        <v>19.134743830032338</v>
      </c>
      <c r="H367" s="224">
        <v>0</v>
      </c>
      <c r="I367" s="224">
        <v>0</v>
      </c>
      <c r="J367" s="224">
        <v>19.121258918761459</v>
      </c>
      <c r="K367" s="224">
        <v>79.798147002875837</v>
      </c>
    </row>
    <row r="368" spans="1:11" ht="14.4" x14ac:dyDescent="0.3">
      <c r="A368" s="224">
        <v>1299600</v>
      </c>
      <c r="B368" s="224">
        <v>-4.3</v>
      </c>
      <c r="C368" s="224">
        <v>18.875381250381391</v>
      </c>
      <c r="D368" s="224">
        <v>0</v>
      </c>
      <c r="E368" s="224">
        <v>634</v>
      </c>
      <c r="F368" s="224">
        <v>0</v>
      </c>
      <c r="G368" s="224">
        <v>18.875381250381391</v>
      </c>
      <c r="H368" s="224">
        <v>0</v>
      </c>
      <c r="I368" s="224">
        <v>0</v>
      </c>
      <c r="J368" s="224">
        <v>18.896818508836692</v>
      </c>
      <c r="K368" s="224">
        <v>79.964271032542698</v>
      </c>
    </row>
    <row r="369" spans="1:11" ht="14.4" x14ac:dyDescent="0.3">
      <c r="A369" s="224">
        <v>1303200</v>
      </c>
      <c r="B369" s="224">
        <v>-4.7</v>
      </c>
      <c r="C369" s="224">
        <v>19.018108160049941</v>
      </c>
      <c r="D369" s="224">
        <v>0</v>
      </c>
      <c r="E369" s="224">
        <v>634</v>
      </c>
      <c r="F369" s="224">
        <v>0</v>
      </c>
      <c r="G369" s="224">
        <v>19.018108160049941</v>
      </c>
      <c r="H369" s="224">
        <v>0</v>
      </c>
      <c r="I369" s="224">
        <v>0</v>
      </c>
      <c r="J369" s="224">
        <v>19.01505370397971</v>
      </c>
      <c r="K369" s="224">
        <v>79.993612595923068</v>
      </c>
    </row>
    <row r="370" spans="1:11" ht="14.4" x14ac:dyDescent="0.3">
      <c r="A370" s="224">
        <v>1306800</v>
      </c>
      <c r="B370" s="224">
        <v>-4.9000000000000004</v>
      </c>
      <c r="C370" s="224">
        <v>18.971251555538139</v>
      </c>
      <c r="D370" s="224">
        <v>0</v>
      </c>
      <c r="E370" s="224">
        <v>634</v>
      </c>
      <c r="F370" s="224">
        <v>0</v>
      </c>
      <c r="G370" s="224">
        <v>18.971251555538139</v>
      </c>
      <c r="H370" s="224">
        <v>0</v>
      </c>
      <c r="I370" s="224">
        <v>0</v>
      </c>
      <c r="J370" s="224">
        <v>18.955110134481622</v>
      </c>
      <c r="K370" s="224">
        <v>79.998858825112592</v>
      </c>
    </row>
    <row r="371" spans="1:11" ht="14.4" x14ac:dyDescent="0.3">
      <c r="A371" s="224">
        <v>1310400</v>
      </c>
      <c r="B371" s="224">
        <v>-4.9000000000000004</v>
      </c>
      <c r="C371" s="224">
        <v>18.91485573461539</v>
      </c>
      <c r="D371" s="224">
        <v>0</v>
      </c>
      <c r="E371" s="224">
        <v>634</v>
      </c>
      <c r="F371" s="224">
        <v>0</v>
      </c>
      <c r="G371" s="224">
        <v>18.91485573461539</v>
      </c>
      <c r="H371" s="224">
        <v>0</v>
      </c>
      <c r="I371" s="224">
        <v>0</v>
      </c>
      <c r="J371" s="224">
        <v>18.919739698119969</v>
      </c>
      <c r="K371" s="224">
        <v>79.999795865002099</v>
      </c>
    </row>
    <row r="372" spans="1:11" ht="14.4" x14ac:dyDescent="0.3">
      <c r="A372" s="224">
        <v>1314000</v>
      </c>
      <c r="B372" s="224">
        <v>-4.9000000000000004</v>
      </c>
      <c r="C372" s="224">
        <v>18.86544556090789</v>
      </c>
      <c r="D372" s="224">
        <v>0</v>
      </c>
      <c r="E372" s="224">
        <v>634</v>
      </c>
      <c r="F372" s="224">
        <v>0</v>
      </c>
      <c r="G372" s="224">
        <v>18.86544556090789</v>
      </c>
      <c r="H372" s="224">
        <v>0</v>
      </c>
      <c r="I372" s="224">
        <v>0</v>
      </c>
      <c r="J372" s="224">
        <v>18.882939318479131</v>
      </c>
      <c r="K372" s="224">
        <v>79.999963486687534</v>
      </c>
    </row>
    <row r="373" spans="1:11" ht="14.4" x14ac:dyDescent="0.3">
      <c r="A373" s="224">
        <v>1317600</v>
      </c>
      <c r="B373" s="224">
        <v>-5.3</v>
      </c>
      <c r="C373" s="224">
        <v>18.813789228594789</v>
      </c>
      <c r="D373" s="224">
        <v>0</v>
      </c>
      <c r="E373" s="224">
        <v>634</v>
      </c>
      <c r="F373" s="224">
        <v>0</v>
      </c>
      <c r="G373" s="224">
        <v>18.813789228594789</v>
      </c>
      <c r="H373" s="224">
        <v>0</v>
      </c>
      <c r="I373" s="224">
        <v>0</v>
      </c>
      <c r="J373" s="224">
        <v>18.857742488445371</v>
      </c>
      <c r="K373" s="224">
        <v>79.999993468473491</v>
      </c>
    </row>
    <row r="374" spans="1:11" ht="14.4" x14ac:dyDescent="0.3">
      <c r="A374" s="224">
        <v>1321200</v>
      </c>
      <c r="B374" s="224">
        <v>-6.2</v>
      </c>
      <c r="C374" s="224">
        <v>18.760211820431319</v>
      </c>
      <c r="D374" s="224">
        <v>0</v>
      </c>
      <c r="E374" s="224">
        <v>634</v>
      </c>
      <c r="F374" s="224">
        <v>0</v>
      </c>
      <c r="G374" s="224">
        <v>18.760211820431319</v>
      </c>
      <c r="H374" s="224">
        <v>0</v>
      </c>
      <c r="I374" s="224">
        <v>0</v>
      </c>
      <c r="J374" s="224">
        <v>19.297928839652101</v>
      </c>
      <c r="K374" s="224">
        <v>79.82784595858719</v>
      </c>
    </row>
    <row r="375" spans="1:11" ht="14.4" x14ac:dyDescent="0.3">
      <c r="A375" s="224">
        <v>1324800</v>
      </c>
      <c r="B375" s="224">
        <v>-4.4000000000000004</v>
      </c>
      <c r="C375" s="224">
        <v>19.678222635417239</v>
      </c>
      <c r="D375" s="224">
        <v>56.668539231073609</v>
      </c>
      <c r="E375" s="224">
        <v>634</v>
      </c>
      <c r="F375" s="224">
        <v>0</v>
      </c>
      <c r="G375" s="224">
        <v>19.678222635417239</v>
      </c>
      <c r="H375" s="224">
        <v>14.167134807768401</v>
      </c>
      <c r="I375" s="224">
        <v>0</v>
      </c>
      <c r="J375" s="224">
        <v>29.24915438445608</v>
      </c>
      <c r="K375" s="224">
        <v>71.11977497688676</v>
      </c>
    </row>
    <row r="376" spans="1:11" ht="14.4" x14ac:dyDescent="0.3">
      <c r="A376" s="224">
        <v>1328400</v>
      </c>
      <c r="B376" s="224">
        <v>-2.4</v>
      </c>
      <c r="C376" s="224">
        <v>19.72871330687444</v>
      </c>
      <c r="D376" s="224">
        <v>151.5684469158619</v>
      </c>
      <c r="E376" s="224">
        <v>634</v>
      </c>
      <c r="F376" s="224">
        <v>0</v>
      </c>
      <c r="G376" s="224">
        <v>19.72871330687444</v>
      </c>
      <c r="H376" s="224">
        <v>37.892111728965467</v>
      </c>
      <c r="I376" s="224">
        <v>0</v>
      </c>
      <c r="J376" s="224">
        <v>28.297744150179149</v>
      </c>
      <c r="K376" s="224">
        <v>71.258323990705975</v>
      </c>
    </row>
    <row r="377" spans="1:11" ht="14.4" x14ac:dyDescent="0.3">
      <c r="A377" s="224">
        <v>1332000</v>
      </c>
      <c r="B377" s="224">
        <v>-0.5</v>
      </c>
      <c r="C377" s="224">
        <v>19.752195830273418</v>
      </c>
      <c r="D377" s="224">
        <v>222.12439519700919</v>
      </c>
      <c r="E377" s="224">
        <v>634</v>
      </c>
      <c r="F377" s="224">
        <v>0</v>
      </c>
      <c r="G377" s="224">
        <v>19.752195830273418</v>
      </c>
      <c r="H377" s="224">
        <v>55.531098799252291</v>
      </c>
      <c r="I377" s="224">
        <v>0</v>
      </c>
      <c r="J377" s="224">
        <v>27.610191112373801</v>
      </c>
      <c r="K377" s="224">
        <v>71.976075603576987</v>
      </c>
    </row>
    <row r="378" spans="1:11" ht="14.4" x14ac:dyDescent="0.3">
      <c r="A378" s="224">
        <v>1335600</v>
      </c>
      <c r="B378" s="224">
        <v>0.7</v>
      </c>
      <c r="C378" s="224">
        <v>19.7871107484794</v>
      </c>
      <c r="D378" s="224">
        <v>257.41411967507793</v>
      </c>
      <c r="E378" s="224">
        <v>634</v>
      </c>
      <c r="F378" s="224">
        <v>0</v>
      </c>
      <c r="G378" s="224">
        <v>19.7871107484794</v>
      </c>
      <c r="H378" s="224">
        <v>64.353529918769468</v>
      </c>
      <c r="I378" s="224">
        <v>0</v>
      </c>
      <c r="J378" s="224">
        <v>26.793868365670061</v>
      </c>
      <c r="K378" s="224">
        <v>72.782285996664086</v>
      </c>
    </row>
    <row r="379" spans="1:11" ht="14.4" x14ac:dyDescent="0.3">
      <c r="A379" s="224">
        <v>1339200</v>
      </c>
      <c r="B379" s="224">
        <v>1.4</v>
      </c>
      <c r="C379" s="224">
        <v>19.804686581610081</v>
      </c>
      <c r="D379" s="224">
        <v>258.10687485568212</v>
      </c>
      <c r="E379" s="224">
        <v>634</v>
      </c>
      <c r="F379" s="224">
        <v>0</v>
      </c>
      <c r="G379" s="224">
        <v>19.804686581610081</v>
      </c>
      <c r="H379" s="224">
        <v>64.52671871392053</v>
      </c>
      <c r="I379" s="224">
        <v>0</v>
      </c>
      <c r="J379" s="224">
        <v>26.109356634403088</v>
      </c>
      <c r="K379" s="224">
        <v>73.456484750618614</v>
      </c>
    </row>
    <row r="380" spans="1:11" ht="14.4" x14ac:dyDescent="0.3">
      <c r="A380" s="224">
        <v>1342800</v>
      </c>
      <c r="B380" s="224">
        <v>1.8</v>
      </c>
      <c r="C380" s="224">
        <v>19.822140476338191</v>
      </c>
      <c r="D380" s="224">
        <v>220.56676587125321</v>
      </c>
      <c r="E380" s="224">
        <v>634</v>
      </c>
      <c r="F380" s="224">
        <v>0</v>
      </c>
      <c r="G380" s="224">
        <v>19.822140476338191</v>
      </c>
      <c r="H380" s="224">
        <v>55.14169146781331</v>
      </c>
      <c r="I380" s="224">
        <v>0</v>
      </c>
      <c r="J380" s="224">
        <v>25.788182280803419</v>
      </c>
      <c r="K380" s="224">
        <v>73.877181565665239</v>
      </c>
    </row>
    <row r="381" spans="1:11" ht="14.4" x14ac:dyDescent="0.3">
      <c r="A381" s="224">
        <v>1346400</v>
      </c>
      <c r="B381" s="224">
        <v>1.4</v>
      </c>
      <c r="C381" s="224">
        <v>19.822373218849808</v>
      </c>
      <c r="D381" s="224">
        <v>148.68642897481249</v>
      </c>
      <c r="E381" s="224">
        <v>634</v>
      </c>
      <c r="F381" s="224">
        <v>0</v>
      </c>
      <c r="G381" s="224">
        <v>19.822373218849808</v>
      </c>
      <c r="H381" s="224">
        <v>37.171607243703107</v>
      </c>
      <c r="I381" s="224">
        <v>0</v>
      </c>
      <c r="J381" s="224">
        <v>25.672192782378801</v>
      </c>
      <c r="K381" s="224">
        <v>74.122439135779146</v>
      </c>
    </row>
    <row r="382" spans="1:11" ht="14.4" x14ac:dyDescent="0.3">
      <c r="A382" s="224">
        <v>1350000</v>
      </c>
      <c r="B382" s="224">
        <v>-0.2</v>
      </c>
      <c r="C382" s="224">
        <v>19.853308407035591</v>
      </c>
      <c r="D382" s="224">
        <v>33.173921224025499</v>
      </c>
      <c r="E382" s="224">
        <v>634</v>
      </c>
      <c r="F382" s="224">
        <v>0</v>
      </c>
      <c r="G382" s="224">
        <v>19.853308407035591</v>
      </c>
      <c r="H382" s="224">
        <v>8.2934803060063746</v>
      </c>
      <c r="I382" s="224">
        <v>0</v>
      </c>
      <c r="J382" s="224">
        <v>25.513948864653791</v>
      </c>
      <c r="K382" s="224">
        <v>74.189358946959828</v>
      </c>
    </row>
    <row r="383" spans="1:11" ht="14.4" x14ac:dyDescent="0.3">
      <c r="A383" s="224">
        <v>1353600</v>
      </c>
      <c r="B383" s="224">
        <v>-1.3</v>
      </c>
      <c r="C383" s="224">
        <v>19.809025869257109</v>
      </c>
      <c r="D383" s="224">
        <v>0</v>
      </c>
      <c r="E383" s="224">
        <v>634</v>
      </c>
      <c r="F383" s="224">
        <v>0</v>
      </c>
      <c r="G383" s="224">
        <v>19.809025869257109</v>
      </c>
      <c r="H383" s="224">
        <v>0</v>
      </c>
      <c r="I383" s="224">
        <v>0</v>
      </c>
      <c r="J383" s="224">
        <v>26.053931589271361</v>
      </c>
      <c r="K383" s="224">
        <v>73.798654986590222</v>
      </c>
    </row>
    <row r="384" spans="1:11" ht="14.4" x14ac:dyDescent="0.3">
      <c r="A384" s="224">
        <v>1357200</v>
      </c>
      <c r="B384" s="224">
        <v>-2.7</v>
      </c>
      <c r="C384" s="224">
        <v>19.806254842259591</v>
      </c>
      <c r="D384" s="224">
        <v>0</v>
      </c>
      <c r="E384" s="224">
        <v>634</v>
      </c>
      <c r="F384" s="224">
        <v>0</v>
      </c>
      <c r="G384" s="224">
        <v>19.806254842259591</v>
      </c>
      <c r="H384" s="224">
        <v>0</v>
      </c>
      <c r="I384" s="224">
        <v>0</v>
      </c>
      <c r="J384" s="224">
        <v>26.25210780285024</v>
      </c>
      <c r="K384" s="224">
        <v>73.587747051381768</v>
      </c>
    </row>
    <row r="385" spans="1:11" ht="14.4" x14ac:dyDescent="0.3">
      <c r="A385" s="224">
        <v>1360800</v>
      </c>
      <c r="B385" s="224">
        <v>-4.2</v>
      </c>
      <c r="C385" s="224">
        <v>19.797995990337551</v>
      </c>
      <c r="D385" s="224">
        <v>0</v>
      </c>
      <c r="E385" s="224">
        <v>634</v>
      </c>
      <c r="F385" s="224">
        <v>0</v>
      </c>
      <c r="G385" s="224">
        <v>19.797995990337551</v>
      </c>
      <c r="H385" s="224">
        <v>0</v>
      </c>
      <c r="I385" s="224">
        <v>0</v>
      </c>
      <c r="J385" s="224">
        <v>26.381703421355141</v>
      </c>
      <c r="K385" s="224">
        <v>73.429854463602894</v>
      </c>
    </row>
    <row r="386" spans="1:11" ht="14.4" x14ac:dyDescent="0.3">
      <c r="A386" s="224">
        <v>1364400</v>
      </c>
      <c r="B386" s="224">
        <v>-4.0999999999999996</v>
      </c>
      <c r="C386" s="224">
        <v>19.793873378132659</v>
      </c>
      <c r="D386" s="224">
        <v>0</v>
      </c>
      <c r="E386" s="224">
        <v>634</v>
      </c>
      <c r="F386" s="224">
        <v>0</v>
      </c>
      <c r="G386" s="224">
        <v>19.793873378132659</v>
      </c>
      <c r="H386" s="224">
        <v>0</v>
      </c>
      <c r="I386" s="224">
        <v>0</v>
      </c>
      <c r="J386" s="224">
        <v>26.606950377372101</v>
      </c>
      <c r="K386" s="224">
        <v>73.212553017963927</v>
      </c>
    </row>
    <row r="387" spans="1:11" ht="14.4" x14ac:dyDescent="0.3">
      <c r="A387" s="224">
        <v>1368000</v>
      </c>
      <c r="B387" s="224">
        <v>-4.9000000000000004</v>
      </c>
      <c r="C387" s="224">
        <v>19.79700403347131</v>
      </c>
      <c r="D387" s="224">
        <v>0</v>
      </c>
      <c r="E387" s="224">
        <v>634</v>
      </c>
      <c r="F387" s="224">
        <v>0</v>
      </c>
      <c r="G387" s="224">
        <v>19.79700403347131</v>
      </c>
      <c r="H387" s="224">
        <v>0</v>
      </c>
      <c r="I387" s="224">
        <v>0</v>
      </c>
      <c r="J387" s="224">
        <v>26.444124488055941</v>
      </c>
      <c r="K387" s="224">
        <v>73.315120288568338</v>
      </c>
    </row>
    <row r="388" spans="1:11" ht="14.4" x14ac:dyDescent="0.3">
      <c r="A388" s="224">
        <v>1371600</v>
      </c>
      <c r="B388" s="224">
        <v>-4.2</v>
      </c>
      <c r="C388" s="224">
        <v>19.79778080888676</v>
      </c>
      <c r="D388" s="224">
        <v>0</v>
      </c>
      <c r="E388" s="224">
        <v>634</v>
      </c>
      <c r="F388" s="224">
        <v>0</v>
      </c>
      <c r="G388" s="224">
        <v>19.79778080888676</v>
      </c>
      <c r="H388" s="224">
        <v>0</v>
      </c>
      <c r="I388" s="224">
        <v>0</v>
      </c>
      <c r="J388" s="224">
        <v>26.465771294478671</v>
      </c>
      <c r="K388" s="224">
        <v>73.280500352998374</v>
      </c>
    </row>
    <row r="389" spans="1:11" ht="14.4" x14ac:dyDescent="0.3">
      <c r="A389" s="224">
        <v>1375200</v>
      </c>
      <c r="B389" s="224">
        <v>-5.3</v>
      </c>
      <c r="C389" s="224">
        <v>19.786925674832212</v>
      </c>
      <c r="D389" s="224">
        <v>0</v>
      </c>
      <c r="E389" s="224">
        <v>634</v>
      </c>
      <c r="F389" s="224">
        <v>0</v>
      </c>
      <c r="G389" s="224">
        <v>19.786925674832212</v>
      </c>
      <c r="H389" s="224">
        <v>0</v>
      </c>
      <c r="I389" s="224">
        <v>0</v>
      </c>
      <c r="J389" s="224">
        <v>25.363125255408232</v>
      </c>
      <c r="K389" s="224">
        <v>73.806636854737619</v>
      </c>
    </row>
    <row r="390" spans="1:11" ht="14.4" x14ac:dyDescent="0.3">
      <c r="A390" s="224">
        <v>1378800</v>
      </c>
      <c r="B390" s="224">
        <v>-6.3</v>
      </c>
      <c r="C390" s="224">
        <v>19.160273469098399</v>
      </c>
      <c r="D390" s="224">
        <v>0</v>
      </c>
      <c r="E390" s="224">
        <v>634</v>
      </c>
      <c r="F390" s="224">
        <v>0</v>
      </c>
      <c r="G390" s="224">
        <v>19.160273469098399</v>
      </c>
      <c r="H390" s="224">
        <v>0</v>
      </c>
      <c r="I390" s="224">
        <v>0</v>
      </c>
      <c r="J390" s="224">
        <v>19.259125519353599</v>
      </c>
      <c r="K390" s="224">
        <v>78.898790615881964</v>
      </c>
    </row>
    <row r="391" spans="1:11" ht="14.4" x14ac:dyDescent="0.3">
      <c r="A391" s="224">
        <v>1382400</v>
      </c>
      <c r="B391" s="224">
        <v>-6.7</v>
      </c>
      <c r="C391" s="224">
        <v>19.042654842391052</v>
      </c>
      <c r="D391" s="224">
        <v>0</v>
      </c>
      <c r="E391" s="224">
        <v>0</v>
      </c>
      <c r="F391" s="224">
        <v>0</v>
      </c>
      <c r="G391" s="224">
        <v>19.042654842391052</v>
      </c>
      <c r="H391" s="224">
        <v>0</v>
      </c>
      <c r="I391" s="224">
        <v>0</v>
      </c>
      <c r="J391" s="224">
        <v>19.040080031469699</v>
      </c>
      <c r="K391" s="224">
        <v>79.80434475342328</v>
      </c>
    </row>
    <row r="392" spans="1:11" ht="14.4" x14ac:dyDescent="0.3">
      <c r="A392" s="224">
        <v>1386000</v>
      </c>
      <c r="B392" s="224">
        <v>-6.4</v>
      </c>
      <c r="C392" s="224">
        <v>18.770929978014301</v>
      </c>
      <c r="D392" s="224">
        <v>0</v>
      </c>
      <c r="E392" s="224">
        <v>634</v>
      </c>
      <c r="F392" s="224">
        <v>0</v>
      </c>
      <c r="G392" s="224">
        <v>18.770929978014301</v>
      </c>
      <c r="H392" s="224">
        <v>0</v>
      </c>
      <c r="I392" s="224">
        <v>0</v>
      </c>
      <c r="J392" s="224">
        <v>18.802631605662128</v>
      </c>
      <c r="K392" s="224">
        <v>79.950249996718597</v>
      </c>
    </row>
    <row r="393" spans="1:11" ht="14.4" x14ac:dyDescent="0.3">
      <c r="A393" s="224">
        <v>1389600</v>
      </c>
      <c r="B393" s="224">
        <v>-6.8</v>
      </c>
      <c r="C393" s="224">
        <v>18.91899626068443</v>
      </c>
      <c r="D393" s="224">
        <v>0</v>
      </c>
      <c r="E393" s="224">
        <v>634</v>
      </c>
      <c r="F393" s="224">
        <v>0</v>
      </c>
      <c r="G393" s="224">
        <v>18.91899626068443</v>
      </c>
      <c r="H393" s="224">
        <v>0</v>
      </c>
      <c r="I393" s="224">
        <v>0</v>
      </c>
      <c r="J393" s="224">
        <v>18.917608874180889</v>
      </c>
      <c r="K393" s="224">
        <v>79.991108840371879</v>
      </c>
    </row>
    <row r="394" spans="1:11" ht="14.4" x14ac:dyDescent="0.3">
      <c r="A394" s="224">
        <v>1393200</v>
      </c>
      <c r="B394" s="224">
        <v>-7.4</v>
      </c>
      <c r="C394" s="224">
        <v>18.868190284569138</v>
      </c>
      <c r="D394" s="224">
        <v>0</v>
      </c>
      <c r="E394" s="224">
        <v>634</v>
      </c>
      <c r="F394" s="224">
        <v>0</v>
      </c>
      <c r="G394" s="224">
        <v>18.868190284569138</v>
      </c>
      <c r="H394" s="224">
        <v>0</v>
      </c>
      <c r="I394" s="224">
        <v>0</v>
      </c>
      <c r="J394" s="224">
        <v>18.853062310265649</v>
      </c>
      <c r="K394" s="224">
        <v>79.998404975983945</v>
      </c>
    </row>
    <row r="395" spans="1:11" ht="14.4" x14ac:dyDescent="0.3">
      <c r="A395" s="224">
        <v>1396800</v>
      </c>
      <c r="B395" s="224">
        <v>-7.7</v>
      </c>
      <c r="C395" s="224">
        <v>18.788124079685591</v>
      </c>
      <c r="D395" s="224">
        <v>0</v>
      </c>
      <c r="E395" s="224">
        <v>634</v>
      </c>
      <c r="F395" s="224">
        <v>0</v>
      </c>
      <c r="G395" s="224">
        <v>18.788124079685591</v>
      </c>
      <c r="H395" s="224">
        <v>0</v>
      </c>
      <c r="I395" s="224">
        <v>0</v>
      </c>
      <c r="J395" s="224">
        <v>18.814664137111041</v>
      </c>
      <c r="K395" s="224">
        <v>79.999720637073935</v>
      </c>
    </row>
    <row r="396" spans="1:11" ht="14.4" x14ac:dyDescent="0.3">
      <c r="A396" s="224">
        <v>1400400</v>
      </c>
      <c r="B396" s="224">
        <v>-8.5</v>
      </c>
      <c r="C396" s="224">
        <v>18.724507966352569</v>
      </c>
      <c r="D396" s="224">
        <v>0</v>
      </c>
      <c r="E396" s="224">
        <v>634</v>
      </c>
      <c r="F396" s="224">
        <v>0</v>
      </c>
      <c r="G396" s="224">
        <v>18.724507966352569</v>
      </c>
      <c r="H396" s="224">
        <v>0</v>
      </c>
      <c r="I396" s="224">
        <v>0</v>
      </c>
      <c r="J396" s="224">
        <v>18.720646321827779</v>
      </c>
      <c r="K396" s="224">
        <v>79.999939425225904</v>
      </c>
    </row>
    <row r="397" spans="1:11" ht="14.4" x14ac:dyDescent="0.3">
      <c r="A397" s="224">
        <v>1404000</v>
      </c>
      <c r="B397" s="224">
        <v>-8.6999999999999993</v>
      </c>
      <c r="C397" s="224">
        <v>18.650419717768951</v>
      </c>
      <c r="D397" s="224">
        <v>0</v>
      </c>
      <c r="E397" s="224">
        <v>634</v>
      </c>
      <c r="F397" s="224">
        <v>0</v>
      </c>
      <c r="G397" s="224">
        <v>18.650419717768951</v>
      </c>
      <c r="H397" s="224">
        <v>0</v>
      </c>
      <c r="I397" s="224">
        <v>0</v>
      </c>
      <c r="J397" s="224">
        <v>18.65833552527943</v>
      </c>
      <c r="K397" s="224">
        <v>79.999986257772619</v>
      </c>
    </row>
    <row r="398" spans="1:11" ht="14.4" x14ac:dyDescent="0.3">
      <c r="A398" s="224">
        <v>1407600</v>
      </c>
      <c r="B398" s="224">
        <v>-8.8000000000000007</v>
      </c>
      <c r="C398" s="224">
        <v>18.589922917873121</v>
      </c>
      <c r="D398" s="224">
        <v>0</v>
      </c>
      <c r="E398" s="224">
        <v>634</v>
      </c>
      <c r="F398" s="224">
        <v>0</v>
      </c>
      <c r="G398" s="224">
        <v>18.589922917873121</v>
      </c>
      <c r="H398" s="224">
        <v>0</v>
      </c>
      <c r="I398" s="224">
        <v>0</v>
      </c>
      <c r="J398" s="224">
        <v>19.746530706969811</v>
      </c>
      <c r="K398" s="224">
        <v>79.612592200435515</v>
      </c>
    </row>
    <row r="399" spans="1:11" ht="14.4" x14ac:dyDescent="0.3">
      <c r="A399" s="224">
        <v>1411200</v>
      </c>
      <c r="B399" s="224">
        <v>-6.8</v>
      </c>
      <c r="C399" s="224">
        <v>19.62062063775123</v>
      </c>
      <c r="D399" s="224">
        <v>55.400308159420668</v>
      </c>
      <c r="E399" s="224">
        <v>634</v>
      </c>
      <c r="F399" s="224">
        <v>0</v>
      </c>
      <c r="G399" s="224">
        <v>19.62062063775123</v>
      </c>
      <c r="H399" s="224">
        <v>13.85007703985517</v>
      </c>
      <c r="I399" s="224">
        <v>0</v>
      </c>
      <c r="J399" s="224">
        <v>30.218845941037578</v>
      </c>
      <c r="K399" s="224">
        <v>70.160336101997402</v>
      </c>
    </row>
    <row r="400" spans="1:11" ht="14.4" x14ac:dyDescent="0.3">
      <c r="A400" s="224">
        <v>1414800</v>
      </c>
      <c r="B400" s="224">
        <v>-5</v>
      </c>
      <c r="C400" s="224">
        <v>19.667131814812169</v>
      </c>
      <c r="D400" s="224">
        <v>153.63119545344739</v>
      </c>
      <c r="E400" s="224">
        <v>634</v>
      </c>
      <c r="F400" s="224">
        <v>0</v>
      </c>
      <c r="G400" s="224">
        <v>19.667131814812169</v>
      </c>
      <c r="H400" s="224">
        <v>38.407798863361847</v>
      </c>
      <c r="I400" s="224">
        <v>0</v>
      </c>
      <c r="J400" s="224">
        <v>29.37654427759302</v>
      </c>
      <c r="K400" s="224">
        <v>70.21885626170868</v>
      </c>
    </row>
    <row r="401" spans="1:11" ht="14.4" x14ac:dyDescent="0.3">
      <c r="A401" s="224">
        <v>1418400</v>
      </c>
      <c r="B401" s="224">
        <v>-2.8</v>
      </c>
      <c r="C401" s="224">
        <v>19.70245638742464</v>
      </c>
      <c r="D401" s="224">
        <v>224.19092877586451</v>
      </c>
      <c r="E401" s="224">
        <v>634</v>
      </c>
      <c r="F401" s="224">
        <v>0</v>
      </c>
      <c r="G401" s="224">
        <v>19.70245638742464</v>
      </c>
      <c r="H401" s="224">
        <v>56.047732193966127</v>
      </c>
      <c r="I401" s="224">
        <v>0</v>
      </c>
      <c r="J401" s="224">
        <v>28.57189055604675</v>
      </c>
      <c r="K401" s="224">
        <v>70.940445004754238</v>
      </c>
    </row>
    <row r="402" spans="1:11" ht="14.4" x14ac:dyDescent="0.3">
      <c r="A402" s="224">
        <v>1422000</v>
      </c>
      <c r="B402" s="224">
        <v>-0.4</v>
      </c>
      <c r="C402" s="224">
        <v>19.747501947880661</v>
      </c>
      <c r="D402" s="224">
        <v>322.83247215896398</v>
      </c>
      <c r="E402" s="224">
        <v>634</v>
      </c>
      <c r="F402" s="224">
        <v>0</v>
      </c>
      <c r="G402" s="224">
        <v>19.747501947880661</v>
      </c>
      <c r="H402" s="224">
        <v>80.708118039741009</v>
      </c>
      <c r="I402" s="224">
        <v>0</v>
      </c>
      <c r="J402" s="224">
        <v>27.716372729845681</v>
      </c>
      <c r="K402" s="224">
        <v>71.79870763053998</v>
      </c>
    </row>
    <row r="403" spans="1:11" ht="14.4" x14ac:dyDescent="0.3">
      <c r="A403" s="224">
        <v>1425600</v>
      </c>
      <c r="B403" s="224">
        <v>0</v>
      </c>
      <c r="C403" s="224">
        <v>19.782605461282309</v>
      </c>
      <c r="D403" s="224">
        <v>323.87376953236219</v>
      </c>
      <c r="E403" s="224">
        <v>634</v>
      </c>
      <c r="F403" s="224">
        <v>0</v>
      </c>
      <c r="G403" s="224">
        <v>19.782605461282309</v>
      </c>
      <c r="H403" s="224">
        <v>80.968442383090547</v>
      </c>
      <c r="I403" s="224">
        <v>0</v>
      </c>
      <c r="J403" s="224">
        <v>26.71762606760544</v>
      </c>
      <c r="K403" s="224">
        <v>72.820825807162592</v>
      </c>
    </row>
    <row r="404" spans="1:11" ht="14.4" x14ac:dyDescent="0.3">
      <c r="A404" s="224">
        <v>1429200</v>
      </c>
      <c r="B404" s="224">
        <v>0.8</v>
      </c>
      <c r="C404" s="224">
        <v>19.800175973710061</v>
      </c>
      <c r="D404" s="224">
        <v>223.35715672920179</v>
      </c>
      <c r="E404" s="224">
        <v>634</v>
      </c>
      <c r="F404" s="224">
        <v>0</v>
      </c>
      <c r="G404" s="224">
        <v>19.800175973710061</v>
      </c>
      <c r="H404" s="224">
        <v>55.839289182300462</v>
      </c>
      <c r="I404" s="224">
        <v>0</v>
      </c>
      <c r="J404" s="224">
        <v>26.355987424752819</v>
      </c>
      <c r="K404" s="224">
        <v>73.283463962197729</v>
      </c>
    </row>
    <row r="405" spans="1:11" ht="14.4" x14ac:dyDescent="0.3">
      <c r="A405" s="224">
        <v>1432800</v>
      </c>
      <c r="B405" s="224">
        <v>0.5</v>
      </c>
      <c r="C405" s="224">
        <v>19.80595915956151</v>
      </c>
      <c r="D405" s="224">
        <v>134.87422603418781</v>
      </c>
      <c r="E405" s="224">
        <v>634</v>
      </c>
      <c r="F405" s="224">
        <v>0</v>
      </c>
      <c r="G405" s="224">
        <v>19.80595915956151</v>
      </c>
      <c r="H405" s="224">
        <v>33.718556508546961</v>
      </c>
      <c r="I405" s="224">
        <v>0</v>
      </c>
      <c r="J405" s="224">
        <v>26.149835970082819</v>
      </c>
      <c r="K405" s="224">
        <v>73.537675684253003</v>
      </c>
    </row>
    <row r="406" spans="1:11" ht="14.4" x14ac:dyDescent="0.3">
      <c r="A406" s="224">
        <v>1436400</v>
      </c>
      <c r="B406" s="224">
        <v>-0.8</v>
      </c>
      <c r="C406" s="224">
        <v>19.804708538328519</v>
      </c>
      <c r="D406" s="224">
        <v>39.542267901235547</v>
      </c>
      <c r="E406" s="224">
        <v>634</v>
      </c>
      <c r="F406" s="224">
        <v>0</v>
      </c>
      <c r="G406" s="224">
        <v>19.804708538328519</v>
      </c>
      <c r="H406" s="224">
        <v>9.8855669753088886</v>
      </c>
      <c r="I406" s="224">
        <v>0</v>
      </c>
      <c r="J406" s="224">
        <v>26.23984687724527</v>
      </c>
      <c r="K406" s="224">
        <v>73.526879110877303</v>
      </c>
    </row>
    <row r="407" spans="1:11" ht="14.4" x14ac:dyDescent="0.3">
      <c r="A407" s="224">
        <v>1440000</v>
      </c>
      <c r="B407" s="224">
        <v>-1.8</v>
      </c>
      <c r="C407" s="224">
        <v>19.795479654718878</v>
      </c>
      <c r="D407" s="224">
        <v>0</v>
      </c>
      <c r="E407" s="224">
        <v>634</v>
      </c>
      <c r="F407" s="224">
        <v>0</v>
      </c>
      <c r="G407" s="224">
        <v>19.795479654718878</v>
      </c>
      <c r="H407" s="224">
        <v>0</v>
      </c>
      <c r="I407" s="224">
        <v>0</v>
      </c>
      <c r="J407" s="224">
        <v>26.519389127442469</v>
      </c>
      <c r="K407" s="224">
        <v>73.274209636058004</v>
      </c>
    </row>
    <row r="408" spans="1:11" ht="14.4" x14ac:dyDescent="0.3">
      <c r="A408" s="224">
        <v>1443600</v>
      </c>
      <c r="B408" s="224">
        <v>-2.6</v>
      </c>
      <c r="C408" s="224">
        <v>19.786046627056589</v>
      </c>
      <c r="D408" s="224">
        <v>0</v>
      </c>
      <c r="E408" s="224">
        <v>634</v>
      </c>
      <c r="F408" s="224">
        <v>0</v>
      </c>
      <c r="G408" s="224">
        <v>19.786046627056589</v>
      </c>
      <c r="H408" s="224">
        <v>0</v>
      </c>
      <c r="I408" s="224">
        <v>0</v>
      </c>
      <c r="J408" s="224">
        <v>26.646424324899652</v>
      </c>
      <c r="K408" s="224">
        <v>73.138071690161965</v>
      </c>
    </row>
    <row r="409" spans="1:11" ht="14.4" x14ac:dyDescent="0.3">
      <c r="A409" s="224">
        <v>1447200</v>
      </c>
      <c r="B409" s="224">
        <v>-3.9</v>
      </c>
      <c r="C409" s="224">
        <v>19.7887555671768</v>
      </c>
      <c r="D409" s="224">
        <v>0</v>
      </c>
      <c r="E409" s="224">
        <v>634</v>
      </c>
      <c r="F409" s="224">
        <v>0</v>
      </c>
      <c r="G409" s="224">
        <v>19.7887555671768</v>
      </c>
      <c r="H409" s="224">
        <v>0</v>
      </c>
      <c r="I409" s="224">
        <v>0</v>
      </c>
      <c r="J409" s="224">
        <v>26.683380713173051</v>
      </c>
      <c r="K409" s="224">
        <v>73.091018695611226</v>
      </c>
    </row>
    <row r="410" spans="1:11" ht="14.4" x14ac:dyDescent="0.3">
      <c r="A410" s="224">
        <v>1450800</v>
      </c>
      <c r="B410" s="224">
        <v>-4.5999999999999996</v>
      </c>
      <c r="C410" s="224">
        <v>19.782424743340041</v>
      </c>
      <c r="D410" s="224">
        <v>0</v>
      </c>
      <c r="E410" s="224">
        <v>634</v>
      </c>
      <c r="F410" s="224">
        <v>0</v>
      </c>
      <c r="G410" s="224">
        <v>19.782424743340041</v>
      </c>
      <c r="H410" s="224">
        <v>0</v>
      </c>
      <c r="I410" s="224">
        <v>0</v>
      </c>
      <c r="J410" s="224">
        <v>26.807614389709741</v>
      </c>
      <c r="K410" s="224">
        <v>72.979237985220891</v>
      </c>
    </row>
    <row r="411" spans="1:11" ht="14.4" x14ac:dyDescent="0.3">
      <c r="A411" s="224">
        <v>1454400</v>
      </c>
      <c r="B411" s="224">
        <v>-5.3</v>
      </c>
      <c r="C411" s="224">
        <v>19.77929288843298</v>
      </c>
      <c r="D411" s="224">
        <v>0</v>
      </c>
      <c r="E411" s="224">
        <v>634</v>
      </c>
      <c r="F411" s="224">
        <v>0</v>
      </c>
      <c r="G411" s="224">
        <v>19.77929288843298</v>
      </c>
      <c r="H411" s="224">
        <v>0</v>
      </c>
      <c r="I411" s="224">
        <v>0</v>
      </c>
      <c r="J411" s="224">
        <v>26.80733010800078</v>
      </c>
      <c r="K411" s="224">
        <v>72.948093823733686</v>
      </c>
    </row>
    <row r="412" spans="1:11" ht="14.4" x14ac:dyDescent="0.3">
      <c r="A412" s="224">
        <v>1458000</v>
      </c>
      <c r="B412" s="224">
        <v>-6.3</v>
      </c>
      <c r="C412" s="224">
        <v>19.77571399226299</v>
      </c>
      <c r="D412" s="224">
        <v>0</v>
      </c>
      <c r="E412" s="224">
        <v>634</v>
      </c>
      <c r="F412" s="224">
        <v>0</v>
      </c>
      <c r="G412" s="224">
        <v>19.77571399226299</v>
      </c>
      <c r="H412" s="224">
        <v>0</v>
      </c>
      <c r="I412" s="224">
        <v>0</v>
      </c>
      <c r="J412" s="224">
        <v>26.875226758899061</v>
      </c>
      <c r="K412" s="224">
        <v>72.902673403442165</v>
      </c>
    </row>
    <row r="413" spans="1:11" ht="14.4" x14ac:dyDescent="0.3">
      <c r="A413" s="224">
        <v>1461600</v>
      </c>
      <c r="B413" s="224">
        <v>-7.3</v>
      </c>
      <c r="C413" s="224">
        <v>19.777924074169789</v>
      </c>
      <c r="D413" s="224">
        <v>0</v>
      </c>
      <c r="E413" s="224">
        <v>634</v>
      </c>
      <c r="F413" s="224">
        <v>0</v>
      </c>
      <c r="G413" s="224">
        <v>19.777924074169789</v>
      </c>
      <c r="H413" s="224">
        <v>0</v>
      </c>
      <c r="I413" s="224">
        <v>0</v>
      </c>
      <c r="J413" s="224">
        <v>27.155988827230921</v>
      </c>
      <c r="K413" s="224">
        <v>72.736000723612818</v>
      </c>
    </row>
    <row r="414" spans="1:11" ht="14.4" x14ac:dyDescent="0.3">
      <c r="A414" s="224">
        <v>1465200</v>
      </c>
      <c r="B414" s="224">
        <v>-7.5</v>
      </c>
      <c r="C414" s="224">
        <v>19.096191120802821</v>
      </c>
      <c r="D414" s="224">
        <v>0</v>
      </c>
      <c r="E414" s="224">
        <v>634</v>
      </c>
      <c r="F414" s="224">
        <v>0</v>
      </c>
      <c r="G414" s="224">
        <v>19.096191120802821</v>
      </c>
      <c r="H414" s="224">
        <v>0</v>
      </c>
      <c r="I414" s="224">
        <v>0</v>
      </c>
      <c r="J414" s="224">
        <v>19.22932020661759</v>
      </c>
      <c r="K414" s="224">
        <v>78.597938608565627</v>
      </c>
    </row>
    <row r="415" spans="1:11" ht="14.4" x14ac:dyDescent="0.3">
      <c r="A415" s="224">
        <v>1468800</v>
      </c>
      <c r="B415" s="224">
        <v>-7.9</v>
      </c>
      <c r="C415" s="224">
        <v>18.935861761465311</v>
      </c>
      <c r="D415" s="224">
        <v>0</v>
      </c>
      <c r="E415" s="224">
        <v>0</v>
      </c>
      <c r="F415" s="224">
        <v>0</v>
      </c>
      <c r="G415" s="224">
        <v>18.935861761465311</v>
      </c>
      <c r="H415" s="224">
        <v>0</v>
      </c>
      <c r="I415" s="224">
        <v>0</v>
      </c>
      <c r="J415" s="224">
        <v>18.982283681429649</v>
      </c>
      <c r="K415" s="224">
        <v>79.74928719059578</v>
      </c>
    </row>
    <row r="416" spans="1:11" ht="14.4" x14ac:dyDescent="0.3">
      <c r="A416" s="224">
        <v>1472400</v>
      </c>
      <c r="B416" s="224">
        <v>-8.1999999999999993</v>
      </c>
      <c r="C416" s="224">
        <v>18.700915376062511</v>
      </c>
      <c r="D416" s="224">
        <v>0</v>
      </c>
      <c r="E416" s="224">
        <v>634</v>
      </c>
      <c r="F416" s="224">
        <v>0</v>
      </c>
      <c r="G416" s="224">
        <v>18.700915376062511</v>
      </c>
      <c r="H416" s="224">
        <v>0</v>
      </c>
      <c r="I416" s="224">
        <v>0</v>
      </c>
      <c r="J416" s="224">
        <v>18.706373161213239</v>
      </c>
      <c r="K416" s="224">
        <v>79.955592061600257</v>
      </c>
    </row>
    <row r="417" spans="1:11" ht="14.4" x14ac:dyDescent="0.3">
      <c r="A417" s="224">
        <v>1476000</v>
      </c>
      <c r="B417" s="224">
        <v>-8.6</v>
      </c>
      <c r="C417" s="224">
        <v>18.824278316024269</v>
      </c>
      <c r="D417" s="224">
        <v>0</v>
      </c>
      <c r="E417" s="224">
        <v>634</v>
      </c>
      <c r="F417" s="224">
        <v>0</v>
      </c>
      <c r="G417" s="224">
        <v>18.824278316024269</v>
      </c>
      <c r="H417" s="224">
        <v>0</v>
      </c>
      <c r="I417" s="224">
        <v>0</v>
      </c>
      <c r="J417" s="224">
        <v>18.822739828593399</v>
      </c>
      <c r="K417" s="224">
        <v>79.992056755438313</v>
      </c>
    </row>
    <row r="418" spans="1:11" ht="14.4" x14ac:dyDescent="0.3">
      <c r="A418" s="224">
        <v>1479600</v>
      </c>
      <c r="B418" s="224">
        <v>-7.4</v>
      </c>
      <c r="C418" s="224">
        <v>18.767204902208981</v>
      </c>
      <c r="D418" s="224">
        <v>0</v>
      </c>
      <c r="E418" s="224">
        <v>634</v>
      </c>
      <c r="F418" s="224">
        <v>0</v>
      </c>
      <c r="G418" s="224">
        <v>18.767204902208981</v>
      </c>
      <c r="H418" s="224">
        <v>0</v>
      </c>
      <c r="I418" s="224">
        <v>0</v>
      </c>
      <c r="J418" s="224">
        <v>18.741266863881901</v>
      </c>
      <c r="K418" s="224">
        <v>79.998591428313773</v>
      </c>
    </row>
    <row r="419" spans="1:11" ht="14.4" x14ac:dyDescent="0.3">
      <c r="A419" s="224">
        <v>1483200</v>
      </c>
      <c r="B419" s="224">
        <v>-7.5</v>
      </c>
      <c r="C419" s="224">
        <v>18.73880665301547</v>
      </c>
      <c r="D419" s="224">
        <v>0</v>
      </c>
      <c r="E419" s="224">
        <v>634</v>
      </c>
      <c r="F419" s="224">
        <v>0</v>
      </c>
      <c r="G419" s="224">
        <v>18.73880665301547</v>
      </c>
      <c r="H419" s="224">
        <v>0</v>
      </c>
      <c r="I419" s="224">
        <v>0</v>
      </c>
      <c r="J419" s="224">
        <v>18.75521625423643</v>
      </c>
      <c r="K419" s="224">
        <v>79.999723464426012</v>
      </c>
    </row>
    <row r="420" spans="1:11" ht="14.4" x14ac:dyDescent="0.3">
      <c r="A420" s="224">
        <v>1486800</v>
      </c>
      <c r="B420" s="224">
        <v>-6.8</v>
      </c>
      <c r="C420" s="224">
        <v>18.692407710712359</v>
      </c>
      <c r="D420" s="224">
        <v>0</v>
      </c>
      <c r="E420" s="224">
        <v>634</v>
      </c>
      <c r="F420" s="224">
        <v>0</v>
      </c>
      <c r="G420" s="224">
        <v>18.692407710712359</v>
      </c>
      <c r="H420" s="224">
        <v>0</v>
      </c>
      <c r="I420" s="224">
        <v>0</v>
      </c>
      <c r="J420" s="224">
        <v>18.687584952120901</v>
      </c>
      <c r="K420" s="224">
        <v>79.999950566436993</v>
      </c>
    </row>
    <row r="421" spans="1:11" ht="14.4" x14ac:dyDescent="0.3">
      <c r="A421" s="224">
        <v>1490400</v>
      </c>
      <c r="B421" s="224">
        <v>-6.2</v>
      </c>
      <c r="C421" s="224">
        <v>18.65444332857448</v>
      </c>
      <c r="D421" s="224">
        <v>0</v>
      </c>
      <c r="E421" s="224">
        <v>634</v>
      </c>
      <c r="F421" s="224">
        <v>0</v>
      </c>
      <c r="G421" s="224">
        <v>18.65444332857448</v>
      </c>
      <c r="H421" s="224">
        <v>0</v>
      </c>
      <c r="I421" s="224">
        <v>0</v>
      </c>
      <c r="J421" s="224">
        <v>18.65628185199466</v>
      </c>
      <c r="K421" s="224">
        <v>79.999991171792914</v>
      </c>
    </row>
    <row r="422" spans="1:11" ht="14.4" x14ac:dyDescent="0.3">
      <c r="A422" s="224">
        <v>1494000</v>
      </c>
      <c r="B422" s="224">
        <v>-5.9</v>
      </c>
      <c r="C422" s="224">
        <v>18.620071188275539</v>
      </c>
      <c r="D422" s="224">
        <v>0</v>
      </c>
      <c r="E422" s="224">
        <v>634</v>
      </c>
      <c r="F422" s="224">
        <v>0</v>
      </c>
      <c r="G422" s="224">
        <v>18.620071188275539</v>
      </c>
      <c r="H422" s="224">
        <v>0</v>
      </c>
      <c r="I422" s="224">
        <v>0</v>
      </c>
      <c r="J422" s="224">
        <v>21.44804718412</v>
      </c>
      <c r="K422" s="224">
        <v>79.033095055532328</v>
      </c>
    </row>
    <row r="423" spans="1:11" ht="14.4" x14ac:dyDescent="0.3">
      <c r="A423" s="224">
        <v>1497600</v>
      </c>
      <c r="B423" s="224">
        <v>-5.2</v>
      </c>
      <c r="C423" s="224">
        <v>19.639218743170449</v>
      </c>
      <c r="D423" s="224">
        <v>21.90403784371254</v>
      </c>
      <c r="E423" s="224">
        <v>634</v>
      </c>
      <c r="F423" s="224">
        <v>0</v>
      </c>
      <c r="G423" s="224">
        <v>19.639218743170449</v>
      </c>
      <c r="H423" s="224">
        <v>5.4760094609281351</v>
      </c>
      <c r="I423" s="224">
        <v>0</v>
      </c>
      <c r="J423" s="224">
        <v>29.88811056099571</v>
      </c>
      <c r="K423" s="224">
        <v>70.448952422352377</v>
      </c>
    </row>
    <row r="424" spans="1:11" ht="14.4" x14ac:dyDescent="0.3">
      <c r="A424" s="224">
        <v>1501200</v>
      </c>
      <c r="B424" s="224">
        <v>-4</v>
      </c>
      <c r="C424" s="224">
        <v>19.654461055597189</v>
      </c>
      <c r="D424" s="224">
        <v>22.098863754476088</v>
      </c>
      <c r="E424" s="224">
        <v>634</v>
      </c>
      <c r="F424" s="224">
        <v>0</v>
      </c>
      <c r="G424" s="224">
        <v>19.654461055597189</v>
      </c>
      <c r="H424" s="224">
        <v>5.524715938619023</v>
      </c>
      <c r="I424" s="224">
        <v>0</v>
      </c>
      <c r="J424" s="224">
        <v>29.391003740947109</v>
      </c>
      <c r="K424" s="224">
        <v>70.284076652779959</v>
      </c>
    </row>
    <row r="425" spans="1:11" ht="14.4" x14ac:dyDescent="0.3">
      <c r="A425" s="224">
        <v>1504800</v>
      </c>
      <c r="B425" s="224">
        <v>-3.4</v>
      </c>
      <c r="C425" s="224">
        <v>19.685555083415029</v>
      </c>
      <c r="D425" s="224">
        <v>32.522372859746078</v>
      </c>
      <c r="E425" s="224">
        <v>634</v>
      </c>
      <c r="F425" s="224">
        <v>0</v>
      </c>
      <c r="G425" s="224">
        <v>19.685555083415029</v>
      </c>
      <c r="H425" s="224">
        <v>8.1305932149365212</v>
      </c>
      <c r="I425" s="224">
        <v>0</v>
      </c>
      <c r="J425" s="224">
        <v>28.876423704716419</v>
      </c>
      <c r="K425" s="224">
        <v>70.67566312811671</v>
      </c>
    </row>
    <row r="426" spans="1:11" ht="14.4" x14ac:dyDescent="0.3">
      <c r="A426" s="224">
        <v>1508400</v>
      </c>
      <c r="B426" s="224">
        <v>-2.8</v>
      </c>
      <c r="C426" s="224">
        <v>19.705598862338039</v>
      </c>
      <c r="D426" s="224">
        <v>41.713538666438097</v>
      </c>
      <c r="E426" s="224">
        <v>634</v>
      </c>
      <c r="F426" s="224">
        <v>0</v>
      </c>
      <c r="G426" s="224">
        <v>19.705598862338039</v>
      </c>
      <c r="H426" s="224">
        <v>10.42838466660953</v>
      </c>
      <c r="I426" s="224">
        <v>0</v>
      </c>
      <c r="J426" s="224">
        <v>28.491082546888961</v>
      </c>
      <c r="K426" s="224">
        <v>71.091355440833311</v>
      </c>
    </row>
    <row r="427" spans="1:11" ht="14.4" x14ac:dyDescent="0.3">
      <c r="A427" s="224">
        <v>1512000</v>
      </c>
      <c r="B427" s="224">
        <v>-2.2000000000000002</v>
      </c>
      <c r="C427" s="224">
        <v>19.72799242949333</v>
      </c>
      <c r="D427" s="224">
        <v>38.305263194399799</v>
      </c>
      <c r="E427" s="224">
        <v>634</v>
      </c>
      <c r="F427" s="224">
        <v>0</v>
      </c>
      <c r="G427" s="224">
        <v>19.72799242949333</v>
      </c>
      <c r="H427" s="224">
        <v>9.5763157985999499</v>
      </c>
      <c r="I427" s="224">
        <v>0</v>
      </c>
      <c r="J427" s="224">
        <v>28.04801883408706</v>
      </c>
      <c r="K427" s="224">
        <v>71.506917096315803</v>
      </c>
    </row>
    <row r="428" spans="1:11" ht="14.4" x14ac:dyDescent="0.3">
      <c r="A428" s="224">
        <v>1515600</v>
      </c>
      <c r="B428" s="224">
        <v>-2</v>
      </c>
      <c r="C428" s="224">
        <v>19.740097758958559</v>
      </c>
      <c r="D428" s="224">
        <v>22.20262159241884</v>
      </c>
      <c r="E428" s="224">
        <v>634</v>
      </c>
      <c r="F428" s="224">
        <v>0</v>
      </c>
      <c r="G428" s="224">
        <v>19.740097758958559</v>
      </c>
      <c r="H428" s="224">
        <v>5.5506553981047109</v>
      </c>
      <c r="I428" s="224">
        <v>0</v>
      </c>
      <c r="J428" s="224">
        <v>27.739941155171099</v>
      </c>
      <c r="K428" s="224">
        <v>71.880034748061746</v>
      </c>
    </row>
    <row r="429" spans="1:11" ht="14.4" x14ac:dyDescent="0.3">
      <c r="A429" s="224">
        <v>1519200</v>
      </c>
      <c r="B429" s="224">
        <v>-1.7</v>
      </c>
      <c r="C429" s="224">
        <v>19.74947962503802</v>
      </c>
      <c r="D429" s="224">
        <v>12.894766710076141</v>
      </c>
      <c r="E429" s="224">
        <v>634</v>
      </c>
      <c r="F429" s="224">
        <v>0</v>
      </c>
      <c r="G429" s="224">
        <v>19.74947962503802</v>
      </c>
      <c r="H429" s="224">
        <v>3.2236916775190338</v>
      </c>
      <c r="I429" s="224">
        <v>0</v>
      </c>
      <c r="J429" s="224">
        <v>27.50004022828843</v>
      </c>
      <c r="K429" s="224">
        <v>72.153189273311639</v>
      </c>
    </row>
    <row r="430" spans="1:11" ht="14.4" x14ac:dyDescent="0.3">
      <c r="A430" s="224">
        <v>1522800</v>
      </c>
      <c r="B430" s="224">
        <v>-1.4</v>
      </c>
      <c r="C430" s="224">
        <v>19.761739154668319</v>
      </c>
      <c r="D430" s="224">
        <v>0</v>
      </c>
      <c r="E430" s="224">
        <v>634</v>
      </c>
      <c r="F430" s="224">
        <v>0</v>
      </c>
      <c r="G430" s="224">
        <v>19.761739154668319</v>
      </c>
      <c r="H430" s="224">
        <v>0</v>
      </c>
      <c r="I430" s="224">
        <v>0</v>
      </c>
      <c r="J430" s="224">
        <v>27.26715154380793</v>
      </c>
      <c r="K430" s="224">
        <v>72.408376095089437</v>
      </c>
    </row>
    <row r="431" spans="1:11" ht="14.4" x14ac:dyDescent="0.3">
      <c r="A431" s="224">
        <v>1526400</v>
      </c>
      <c r="B431" s="224">
        <v>-1.2</v>
      </c>
      <c r="C431" s="224">
        <v>19.77588618661559</v>
      </c>
      <c r="D431" s="224">
        <v>0</v>
      </c>
      <c r="E431" s="224">
        <v>634</v>
      </c>
      <c r="F431" s="224">
        <v>0</v>
      </c>
      <c r="G431" s="224">
        <v>19.77588618661559</v>
      </c>
      <c r="H431" s="224">
        <v>0</v>
      </c>
      <c r="I431" s="224">
        <v>0</v>
      </c>
      <c r="J431" s="224">
        <v>27.011744347438739</v>
      </c>
      <c r="K431" s="224">
        <v>72.652832373024154</v>
      </c>
    </row>
    <row r="432" spans="1:11" ht="14.4" x14ac:dyDescent="0.3">
      <c r="A432" s="224">
        <v>1530000</v>
      </c>
      <c r="B432" s="224">
        <v>-1.1000000000000001</v>
      </c>
      <c r="C432" s="224">
        <v>19.782207252884032</v>
      </c>
      <c r="D432" s="224">
        <v>0</v>
      </c>
      <c r="E432" s="224">
        <v>634</v>
      </c>
      <c r="F432" s="224">
        <v>0</v>
      </c>
      <c r="G432" s="224">
        <v>19.782207252884032</v>
      </c>
      <c r="H432" s="224">
        <v>0</v>
      </c>
      <c r="I432" s="224">
        <v>0</v>
      </c>
      <c r="J432" s="224">
        <v>26.76690127717842</v>
      </c>
      <c r="K432" s="224">
        <v>72.909962103713866</v>
      </c>
    </row>
    <row r="433" spans="1:11" ht="14.4" x14ac:dyDescent="0.3">
      <c r="A433" s="224">
        <v>1533600</v>
      </c>
      <c r="B433" s="224">
        <v>-1</v>
      </c>
      <c r="C433" s="224">
        <v>19.790298896862168</v>
      </c>
      <c r="D433" s="224">
        <v>0</v>
      </c>
      <c r="E433" s="224">
        <v>634</v>
      </c>
      <c r="F433" s="224">
        <v>0</v>
      </c>
      <c r="G433" s="224">
        <v>19.790298896862168</v>
      </c>
      <c r="H433" s="224">
        <v>0</v>
      </c>
      <c r="I433" s="224">
        <v>0</v>
      </c>
      <c r="J433" s="224">
        <v>26.534046219543232</v>
      </c>
      <c r="K433" s="224">
        <v>73.136969152646799</v>
      </c>
    </row>
    <row r="434" spans="1:11" ht="14.4" x14ac:dyDescent="0.3">
      <c r="A434" s="224">
        <v>1537200</v>
      </c>
      <c r="B434" s="224">
        <v>-0.9</v>
      </c>
      <c r="C434" s="224">
        <v>19.79756415968259</v>
      </c>
      <c r="D434" s="224">
        <v>0</v>
      </c>
      <c r="E434" s="224">
        <v>634</v>
      </c>
      <c r="F434" s="224">
        <v>0</v>
      </c>
      <c r="G434" s="224">
        <v>19.79756415968259</v>
      </c>
      <c r="H434" s="224">
        <v>0</v>
      </c>
      <c r="I434" s="224">
        <v>0</v>
      </c>
      <c r="J434" s="224">
        <v>26.361305951126841</v>
      </c>
      <c r="K434" s="224">
        <v>73.331001477077436</v>
      </c>
    </row>
    <row r="435" spans="1:11" ht="14.4" x14ac:dyDescent="0.3">
      <c r="A435" s="224">
        <v>1540800</v>
      </c>
      <c r="B435" s="224">
        <v>-0.8</v>
      </c>
      <c r="C435" s="224">
        <v>19.806164473495269</v>
      </c>
      <c r="D435" s="224">
        <v>0</v>
      </c>
      <c r="E435" s="224">
        <v>634</v>
      </c>
      <c r="F435" s="224">
        <v>0</v>
      </c>
      <c r="G435" s="224">
        <v>19.806164473495269</v>
      </c>
      <c r="H435" s="224">
        <v>0</v>
      </c>
      <c r="I435" s="224">
        <v>0</v>
      </c>
      <c r="J435" s="224">
        <v>26.210941930961759</v>
      </c>
      <c r="K435" s="224">
        <v>73.51244713094178</v>
      </c>
    </row>
    <row r="436" spans="1:11" ht="14.4" x14ac:dyDescent="0.3">
      <c r="A436" s="224">
        <v>1544400</v>
      </c>
      <c r="B436" s="224">
        <v>-0.7</v>
      </c>
      <c r="C436" s="224">
        <v>19.812886834693511</v>
      </c>
      <c r="D436" s="224">
        <v>0</v>
      </c>
      <c r="E436" s="224">
        <v>634</v>
      </c>
      <c r="F436" s="224">
        <v>0</v>
      </c>
      <c r="G436" s="224">
        <v>19.812886834693511</v>
      </c>
      <c r="H436" s="224">
        <v>0</v>
      </c>
      <c r="I436" s="224">
        <v>0</v>
      </c>
      <c r="J436" s="224">
        <v>26.06611309928207</v>
      </c>
      <c r="K436" s="224">
        <v>73.685084875633947</v>
      </c>
    </row>
    <row r="437" spans="1:11" ht="14.4" x14ac:dyDescent="0.3">
      <c r="A437" s="224">
        <v>1548000</v>
      </c>
      <c r="B437" s="224">
        <v>-0.6</v>
      </c>
      <c r="C437" s="224">
        <v>19.813893212901728</v>
      </c>
      <c r="D437" s="224">
        <v>0</v>
      </c>
      <c r="E437" s="224">
        <v>634</v>
      </c>
      <c r="F437" s="224">
        <v>0</v>
      </c>
      <c r="G437" s="224">
        <v>19.813893212901728</v>
      </c>
      <c r="H437" s="224">
        <v>0</v>
      </c>
      <c r="I437" s="224">
        <v>0</v>
      </c>
      <c r="J437" s="224">
        <v>25.229862606471389</v>
      </c>
      <c r="K437" s="224">
        <v>74.091171490840466</v>
      </c>
    </row>
    <row r="438" spans="1:11" ht="14.4" x14ac:dyDescent="0.3">
      <c r="A438" s="224">
        <v>1551600</v>
      </c>
      <c r="B438" s="224">
        <v>-0.6</v>
      </c>
      <c r="C438" s="224">
        <v>19.263148966812938</v>
      </c>
      <c r="D438" s="224">
        <v>0</v>
      </c>
      <c r="E438" s="224">
        <v>634</v>
      </c>
      <c r="F438" s="224">
        <v>0</v>
      </c>
      <c r="G438" s="224">
        <v>19.263148966812938</v>
      </c>
      <c r="H438" s="224">
        <v>0</v>
      </c>
      <c r="I438" s="224">
        <v>0</v>
      </c>
      <c r="J438" s="224">
        <v>19.353955417688901</v>
      </c>
      <c r="K438" s="224">
        <v>78.947103168314939</v>
      </c>
    </row>
    <row r="439" spans="1:11" ht="14.4" x14ac:dyDescent="0.3">
      <c r="A439" s="224">
        <v>1555200</v>
      </c>
      <c r="B439" s="224">
        <v>-0.5</v>
      </c>
      <c r="C439" s="224">
        <v>19.276374651146881</v>
      </c>
      <c r="D439" s="224">
        <v>0</v>
      </c>
      <c r="E439" s="224">
        <v>0</v>
      </c>
      <c r="F439" s="224">
        <v>0</v>
      </c>
      <c r="G439" s="224">
        <v>19.276374651146881</v>
      </c>
      <c r="H439" s="224">
        <v>0</v>
      </c>
      <c r="I439" s="224">
        <v>0</v>
      </c>
      <c r="J439" s="224">
        <v>19.263563901984082</v>
      </c>
      <c r="K439" s="224">
        <v>79.813858698612265</v>
      </c>
    </row>
    <row r="440" spans="1:11" ht="14.4" x14ac:dyDescent="0.3">
      <c r="A440" s="224">
        <v>1558800</v>
      </c>
      <c r="B440" s="224">
        <v>-0.5</v>
      </c>
      <c r="C440" s="224">
        <v>18.885223714542079</v>
      </c>
      <c r="D440" s="224">
        <v>0</v>
      </c>
      <c r="E440" s="224">
        <v>634</v>
      </c>
      <c r="F440" s="224">
        <v>0</v>
      </c>
      <c r="G440" s="224">
        <v>18.885223714542079</v>
      </c>
      <c r="H440" s="224">
        <v>0</v>
      </c>
      <c r="I440" s="224">
        <v>0</v>
      </c>
      <c r="J440" s="224">
        <v>18.949284605528899</v>
      </c>
      <c r="K440" s="224">
        <v>79.966895131422291</v>
      </c>
    </row>
    <row r="441" spans="1:11" ht="14.4" x14ac:dyDescent="0.3">
      <c r="A441" s="224">
        <v>1562400</v>
      </c>
      <c r="B441" s="224">
        <v>-0.6</v>
      </c>
      <c r="C441" s="224">
        <v>19.101099862635881</v>
      </c>
      <c r="D441" s="224">
        <v>0</v>
      </c>
      <c r="E441" s="224">
        <v>634</v>
      </c>
      <c r="F441" s="224">
        <v>0</v>
      </c>
      <c r="G441" s="224">
        <v>19.101099862635881</v>
      </c>
      <c r="H441" s="224">
        <v>0</v>
      </c>
      <c r="I441" s="224">
        <v>0</v>
      </c>
      <c r="J441" s="224">
        <v>19.08989221941037</v>
      </c>
      <c r="K441" s="224">
        <v>79.99408776435385</v>
      </c>
    </row>
    <row r="442" spans="1:11" ht="14.4" x14ac:dyDescent="0.3">
      <c r="A442" s="224">
        <v>1566000</v>
      </c>
      <c r="B442" s="224">
        <v>-0.5</v>
      </c>
      <c r="C442" s="224">
        <v>19.065428063274101</v>
      </c>
      <c r="D442" s="224">
        <v>0</v>
      </c>
      <c r="E442" s="224">
        <v>634</v>
      </c>
      <c r="F442" s="224">
        <v>0</v>
      </c>
      <c r="G442" s="224">
        <v>19.065428063274101</v>
      </c>
      <c r="H442" s="224">
        <v>0</v>
      </c>
      <c r="I442" s="224">
        <v>0</v>
      </c>
      <c r="J442" s="224">
        <v>19.089765025694749</v>
      </c>
      <c r="K442" s="224">
        <v>79.998864786542541</v>
      </c>
    </row>
    <row r="443" spans="1:11" ht="14.4" x14ac:dyDescent="0.3">
      <c r="A443" s="224">
        <v>1569600</v>
      </c>
      <c r="B443" s="224">
        <v>-0.7</v>
      </c>
      <c r="C443" s="224">
        <v>19.038924247938411</v>
      </c>
      <c r="D443" s="224">
        <v>0</v>
      </c>
      <c r="E443" s="224">
        <v>634</v>
      </c>
      <c r="F443" s="224">
        <v>0</v>
      </c>
      <c r="G443" s="224">
        <v>19.038924247938411</v>
      </c>
      <c r="H443" s="224">
        <v>0</v>
      </c>
      <c r="I443" s="224">
        <v>0</v>
      </c>
      <c r="J443" s="224">
        <v>19.033105739545121</v>
      </c>
      <c r="K443" s="224">
        <v>79.999797116195566</v>
      </c>
    </row>
    <row r="444" spans="1:11" ht="14.4" x14ac:dyDescent="0.3">
      <c r="A444" s="224">
        <v>1573200</v>
      </c>
      <c r="B444" s="224">
        <v>-0.8</v>
      </c>
      <c r="C444" s="224">
        <v>18.986524637548889</v>
      </c>
      <c r="D444" s="224">
        <v>0</v>
      </c>
      <c r="E444" s="224">
        <v>634</v>
      </c>
      <c r="F444" s="224">
        <v>0</v>
      </c>
      <c r="G444" s="224">
        <v>18.986524637548889</v>
      </c>
      <c r="H444" s="224">
        <v>0</v>
      </c>
      <c r="I444" s="224">
        <v>0</v>
      </c>
      <c r="J444" s="224">
        <v>19.042927605507611</v>
      </c>
      <c r="K444" s="224">
        <v>79.999963692482012</v>
      </c>
    </row>
    <row r="445" spans="1:11" ht="14.4" x14ac:dyDescent="0.3">
      <c r="A445" s="224">
        <v>1576800</v>
      </c>
      <c r="B445" s="224">
        <v>-0.9</v>
      </c>
      <c r="C445" s="224">
        <v>18.95720726586033</v>
      </c>
      <c r="D445" s="224">
        <v>0</v>
      </c>
      <c r="E445" s="224">
        <v>634</v>
      </c>
      <c r="F445" s="224">
        <v>0</v>
      </c>
      <c r="G445" s="224">
        <v>18.95720726586033</v>
      </c>
      <c r="H445" s="224">
        <v>0</v>
      </c>
      <c r="I445" s="224">
        <v>0</v>
      </c>
      <c r="J445" s="224">
        <v>18.964351157722021</v>
      </c>
      <c r="K445" s="224">
        <v>79.999993512715093</v>
      </c>
    </row>
    <row r="446" spans="1:11" ht="14.4" x14ac:dyDescent="0.3">
      <c r="A446" s="224">
        <v>1580400</v>
      </c>
      <c r="B446" s="224">
        <v>-1.2</v>
      </c>
      <c r="C446" s="224">
        <v>18.9136793257025</v>
      </c>
      <c r="D446" s="224">
        <v>0</v>
      </c>
      <c r="E446" s="224">
        <v>634</v>
      </c>
      <c r="F446" s="224">
        <v>0</v>
      </c>
      <c r="G446" s="224">
        <v>18.9136793257025</v>
      </c>
      <c r="H446" s="224">
        <v>0</v>
      </c>
      <c r="I446" s="224">
        <v>0</v>
      </c>
      <c r="J446" s="224">
        <v>19.808418057437279</v>
      </c>
      <c r="K446" s="224">
        <v>79.728004312304293</v>
      </c>
    </row>
    <row r="447" spans="1:11" ht="14.4" x14ac:dyDescent="0.3">
      <c r="A447" s="224">
        <v>1584000</v>
      </c>
      <c r="B447" s="224">
        <v>-1.2</v>
      </c>
      <c r="C447" s="224">
        <v>19.731559669721541</v>
      </c>
      <c r="D447" s="224">
        <v>12.98889491318425</v>
      </c>
      <c r="E447" s="224">
        <v>634</v>
      </c>
      <c r="F447" s="224">
        <v>0</v>
      </c>
      <c r="G447" s="224">
        <v>19.731559669721541</v>
      </c>
      <c r="H447" s="224">
        <v>3.247223728296063</v>
      </c>
      <c r="I447" s="224">
        <v>0</v>
      </c>
      <c r="J447" s="224">
        <v>28.057046515611951</v>
      </c>
      <c r="K447" s="224">
        <v>72.240064860887216</v>
      </c>
    </row>
    <row r="448" spans="1:11" ht="14.4" x14ac:dyDescent="0.3">
      <c r="A448" s="224">
        <v>1587600</v>
      </c>
      <c r="B448" s="224">
        <v>-1.1000000000000001</v>
      </c>
      <c r="C448" s="224">
        <v>19.743884178469351</v>
      </c>
      <c r="D448" s="224">
        <v>53.798364960086793</v>
      </c>
      <c r="E448" s="224">
        <v>634</v>
      </c>
      <c r="F448" s="224">
        <v>0</v>
      </c>
      <c r="G448" s="224">
        <v>19.743884178469351</v>
      </c>
      <c r="H448" s="224">
        <v>13.4495912400217</v>
      </c>
      <c r="I448" s="224">
        <v>0</v>
      </c>
      <c r="J448" s="224">
        <v>27.73441176639307</v>
      </c>
      <c r="K448" s="224">
        <v>72.030691977620577</v>
      </c>
    </row>
    <row r="449" spans="1:11" ht="14.4" x14ac:dyDescent="0.3">
      <c r="A449" s="224">
        <v>1591200</v>
      </c>
      <c r="B449" s="224">
        <v>-1</v>
      </c>
      <c r="C449" s="224">
        <v>19.75876263044157</v>
      </c>
      <c r="D449" s="224">
        <v>113.69567014798351</v>
      </c>
      <c r="E449" s="224">
        <v>634</v>
      </c>
      <c r="F449" s="224">
        <v>0</v>
      </c>
      <c r="G449" s="224">
        <v>19.75876263044157</v>
      </c>
      <c r="H449" s="224">
        <v>28.42391753699588</v>
      </c>
      <c r="I449" s="224">
        <v>0</v>
      </c>
      <c r="J449" s="224">
        <v>27.366917485514179</v>
      </c>
      <c r="K449" s="224">
        <v>72.30708965514502</v>
      </c>
    </row>
    <row r="450" spans="1:11" ht="14.4" x14ac:dyDescent="0.3">
      <c r="A450" s="224">
        <v>1594800</v>
      </c>
      <c r="B450" s="224">
        <v>-0.5</v>
      </c>
      <c r="C450" s="224">
        <v>19.77853677837858</v>
      </c>
      <c r="D450" s="224">
        <v>163.11099078972981</v>
      </c>
      <c r="E450" s="224">
        <v>634</v>
      </c>
      <c r="F450" s="224">
        <v>0</v>
      </c>
      <c r="G450" s="224">
        <v>19.77853677837858</v>
      </c>
      <c r="H450" s="224">
        <v>40.777747697432453</v>
      </c>
      <c r="I450" s="224">
        <v>0</v>
      </c>
      <c r="J450" s="224">
        <v>26.96248968490961</v>
      </c>
      <c r="K450" s="224">
        <v>72.696518319119491</v>
      </c>
    </row>
    <row r="451" spans="1:11" ht="14.4" x14ac:dyDescent="0.3">
      <c r="A451" s="224">
        <v>1598400</v>
      </c>
      <c r="B451" s="224">
        <v>-0.9</v>
      </c>
      <c r="C451" s="224">
        <v>19.788993944900909</v>
      </c>
      <c r="D451" s="224">
        <v>73.054237696853818</v>
      </c>
      <c r="E451" s="224">
        <v>634</v>
      </c>
      <c r="F451" s="224">
        <v>0</v>
      </c>
      <c r="G451" s="224">
        <v>19.788993944900909</v>
      </c>
      <c r="H451" s="224">
        <v>18.263559424213451</v>
      </c>
      <c r="I451" s="224">
        <v>0</v>
      </c>
      <c r="J451" s="224">
        <v>26.521576960046719</v>
      </c>
      <c r="K451" s="224">
        <v>73.151883606069831</v>
      </c>
    </row>
    <row r="452" spans="1:11" ht="14.4" x14ac:dyDescent="0.3">
      <c r="A452" s="224">
        <v>1602000</v>
      </c>
      <c r="B452" s="224">
        <v>-0.9</v>
      </c>
      <c r="C452" s="224">
        <v>19.789427666051019</v>
      </c>
      <c r="D452" s="224">
        <v>32.539822760562068</v>
      </c>
      <c r="E452" s="224">
        <v>634</v>
      </c>
      <c r="F452" s="224">
        <v>0</v>
      </c>
      <c r="G452" s="224">
        <v>19.789427666051019</v>
      </c>
      <c r="H452" s="224">
        <v>8.1349556901405187</v>
      </c>
      <c r="I452" s="224">
        <v>0</v>
      </c>
      <c r="J452" s="224">
        <v>26.585141196889349</v>
      </c>
      <c r="K452" s="224">
        <v>73.143459926147088</v>
      </c>
    </row>
    <row r="453" spans="1:11" ht="14.4" x14ac:dyDescent="0.3">
      <c r="A453" s="224">
        <v>1605600</v>
      </c>
      <c r="B453" s="224">
        <v>-0.9</v>
      </c>
      <c r="C453" s="224">
        <v>19.794971632772661</v>
      </c>
      <c r="D453" s="224">
        <v>36.281757896436702</v>
      </c>
      <c r="E453" s="224">
        <v>634</v>
      </c>
      <c r="F453" s="224">
        <v>0</v>
      </c>
      <c r="G453" s="224">
        <v>19.794971632772661</v>
      </c>
      <c r="H453" s="224">
        <v>9.0704394741091754</v>
      </c>
      <c r="I453" s="224">
        <v>0</v>
      </c>
      <c r="J453" s="224">
        <v>26.504259421345669</v>
      </c>
      <c r="K453" s="224">
        <v>73.231592417660025</v>
      </c>
    </row>
    <row r="454" spans="1:11" ht="14.4" x14ac:dyDescent="0.3">
      <c r="A454" s="224">
        <v>1609200</v>
      </c>
      <c r="B454" s="224">
        <v>-0.6</v>
      </c>
      <c r="C454" s="224">
        <v>19.802995752992789</v>
      </c>
      <c r="D454" s="224">
        <v>9.5567706073837062</v>
      </c>
      <c r="E454" s="224">
        <v>634</v>
      </c>
      <c r="F454" s="224">
        <v>0</v>
      </c>
      <c r="G454" s="224">
        <v>19.802995752992789</v>
      </c>
      <c r="H454" s="224">
        <v>2.389192651845927</v>
      </c>
      <c r="I454" s="224">
        <v>0</v>
      </c>
      <c r="J454" s="224">
        <v>26.296339089748621</v>
      </c>
      <c r="K454" s="224">
        <v>73.416513898631891</v>
      </c>
    </row>
    <row r="455" spans="1:11" ht="14.4" x14ac:dyDescent="0.3">
      <c r="A455" s="224">
        <v>1612800</v>
      </c>
      <c r="B455" s="224">
        <v>-0.2</v>
      </c>
      <c r="C455" s="224">
        <v>19.810528006987081</v>
      </c>
      <c r="D455" s="224">
        <v>0</v>
      </c>
      <c r="E455" s="224">
        <v>634</v>
      </c>
      <c r="F455" s="224">
        <v>0</v>
      </c>
      <c r="G455" s="224">
        <v>19.810528006987081</v>
      </c>
      <c r="H455" s="224">
        <v>0</v>
      </c>
      <c r="I455" s="224">
        <v>0</v>
      </c>
      <c r="J455" s="224">
        <v>26.21479885672565</v>
      </c>
      <c r="K455" s="224">
        <v>73.562971227691278</v>
      </c>
    </row>
    <row r="456" spans="1:11" ht="14.4" x14ac:dyDescent="0.3">
      <c r="A456" s="224">
        <v>1616400</v>
      </c>
      <c r="B456" s="224">
        <v>0.1</v>
      </c>
      <c r="C456" s="224">
        <v>19.81518659584188</v>
      </c>
      <c r="D456" s="224">
        <v>0</v>
      </c>
      <c r="E456" s="224">
        <v>634</v>
      </c>
      <c r="F456" s="224">
        <v>0</v>
      </c>
      <c r="G456" s="224">
        <v>19.81518659584188</v>
      </c>
      <c r="H456" s="224">
        <v>0</v>
      </c>
      <c r="I456" s="224">
        <v>0</v>
      </c>
      <c r="J456" s="224">
        <v>25.93177951315867</v>
      </c>
      <c r="K456" s="224">
        <v>73.812677172379082</v>
      </c>
    </row>
    <row r="457" spans="1:11" ht="14.4" x14ac:dyDescent="0.3">
      <c r="A457" s="224">
        <v>1620000</v>
      </c>
      <c r="B457" s="224">
        <v>0.2</v>
      </c>
      <c r="C457" s="224">
        <v>19.821239423381609</v>
      </c>
      <c r="D457" s="224">
        <v>0</v>
      </c>
      <c r="E457" s="224">
        <v>634</v>
      </c>
      <c r="F457" s="224">
        <v>0</v>
      </c>
      <c r="G457" s="224">
        <v>19.821239423381609</v>
      </c>
      <c r="H457" s="224">
        <v>0</v>
      </c>
      <c r="I457" s="224">
        <v>0</v>
      </c>
      <c r="J457" s="224">
        <v>25.704846659561969</v>
      </c>
      <c r="K457" s="224">
        <v>74.040274427893408</v>
      </c>
    </row>
    <row r="458" spans="1:11" ht="14.4" x14ac:dyDescent="0.3">
      <c r="A458" s="224">
        <v>1623600</v>
      </c>
      <c r="B458" s="224">
        <v>0.3</v>
      </c>
      <c r="C458" s="224">
        <v>19.8403756093082</v>
      </c>
      <c r="D458" s="224">
        <v>0</v>
      </c>
      <c r="E458" s="224">
        <v>634</v>
      </c>
      <c r="F458" s="224">
        <v>0</v>
      </c>
      <c r="G458" s="224">
        <v>19.8403756093082</v>
      </c>
      <c r="H458" s="224">
        <v>0</v>
      </c>
      <c r="I458" s="224">
        <v>0</v>
      </c>
      <c r="J458" s="224">
        <v>25.731544139267431</v>
      </c>
      <c r="K458" s="224">
        <v>74.127468682711552</v>
      </c>
    </row>
    <row r="459" spans="1:11" ht="14.4" x14ac:dyDescent="0.3">
      <c r="A459" s="224">
        <v>1627200</v>
      </c>
      <c r="B459" s="224">
        <v>0.3</v>
      </c>
      <c r="C459" s="224">
        <v>19.83640971737772</v>
      </c>
      <c r="D459" s="224">
        <v>0</v>
      </c>
      <c r="E459" s="224">
        <v>634</v>
      </c>
      <c r="F459" s="224">
        <v>0</v>
      </c>
      <c r="G459" s="224">
        <v>19.83640971737772</v>
      </c>
      <c r="H459" s="224">
        <v>0</v>
      </c>
      <c r="I459" s="224">
        <v>0</v>
      </c>
      <c r="J459" s="224">
        <v>25.435480555813321</v>
      </c>
      <c r="K459" s="224">
        <v>74.358773189495651</v>
      </c>
    </row>
    <row r="460" spans="1:11" ht="14.4" x14ac:dyDescent="0.3">
      <c r="A460" s="224">
        <v>1630800</v>
      </c>
      <c r="B460" s="224">
        <v>0</v>
      </c>
      <c r="C460" s="224">
        <v>19.825741214973728</v>
      </c>
      <c r="D460" s="224">
        <v>0</v>
      </c>
      <c r="E460" s="224">
        <v>634</v>
      </c>
      <c r="F460" s="224">
        <v>0</v>
      </c>
      <c r="G460" s="224">
        <v>19.825741214973728</v>
      </c>
      <c r="H460" s="224">
        <v>0</v>
      </c>
      <c r="I460" s="224">
        <v>0</v>
      </c>
      <c r="J460" s="224">
        <v>25.389892528777121</v>
      </c>
      <c r="K460" s="224">
        <v>74.492343320194152</v>
      </c>
    </row>
    <row r="461" spans="1:11" ht="14.4" x14ac:dyDescent="0.3">
      <c r="A461" s="224">
        <v>1634400</v>
      </c>
      <c r="B461" s="224">
        <v>-0.2</v>
      </c>
      <c r="C461" s="224">
        <v>19.81897807617381</v>
      </c>
      <c r="D461" s="224">
        <v>0</v>
      </c>
      <c r="E461" s="224">
        <v>634</v>
      </c>
      <c r="F461" s="224">
        <v>0</v>
      </c>
      <c r="G461" s="224">
        <v>19.81897807617381</v>
      </c>
      <c r="H461" s="224">
        <v>0</v>
      </c>
      <c r="I461" s="224">
        <v>0</v>
      </c>
      <c r="J461" s="224">
        <v>23.88125128697299</v>
      </c>
      <c r="K461" s="224">
        <v>75.064502241510837</v>
      </c>
    </row>
    <row r="462" spans="1:11" ht="14.4" x14ac:dyDescent="0.3">
      <c r="A462" s="224">
        <v>1638000</v>
      </c>
      <c r="B462" s="224">
        <v>0</v>
      </c>
      <c r="C462" s="224">
        <v>19.331802122531979</v>
      </c>
      <c r="D462" s="224">
        <v>0</v>
      </c>
      <c r="E462" s="224">
        <v>634</v>
      </c>
      <c r="F462" s="224">
        <v>0</v>
      </c>
      <c r="G462" s="224">
        <v>19.331802122531979</v>
      </c>
      <c r="H462" s="224">
        <v>0</v>
      </c>
      <c r="I462" s="224">
        <v>0</v>
      </c>
      <c r="J462" s="224">
        <v>19.396601026247929</v>
      </c>
      <c r="K462" s="224">
        <v>79.132465854298857</v>
      </c>
    </row>
    <row r="463" spans="1:11" ht="14.4" x14ac:dyDescent="0.3">
      <c r="A463" s="224">
        <v>1641600</v>
      </c>
      <c r="B463" s="224">
        <v>0</v>
      </c>
      <c r="C463" s="224">
        <v>19.24499102953315</v>
      </c>
      <c r="D463" s="224">
        <v>0</v>
      </c>
      <c r="E463" s="224">
        <v>0</v>
      </c>
      <c r="F463" s="224">
        <v>0</v>
      </c>
      <c r="G463" s="224">
        <v>19.24499102953315</v>
      </c>
      <c r="H463" s="224">
        <v>0</v>
      </c>
      <c r="I463" s="224">
        <v>0</v>
      </c>
      <c r="J463" s="224">
        <v>19.269401210104888</v>
      </c>
      <c r="K463" s="224">
        <v>79.845016769529977</v>
      </c>
    </row>
    <row r="464" spans="1:11" ht="14.4" x14ac:dyDescent="0.3">
      <c r="A464" s="224">
        <v>1645200</v>
      </c>
      <c r="B464" s="224">
        <v>0</v>
      </c>
      <c r="C464" s="224">
        <v>19.021014327037559</v>
      </c>
      <c r="D464" s="224">
        <v>0</v>
      </c>
      <c r="E464" s="224">
        <v>634</v>
      </c>
      <c r="F464" s="224">
        <v>0</v>
      </c>
      <c r="G464" s="224">
        <v>19.021014327037559</v>
      </c>
      <c r="H464" s="224">
        <v>0</v>
      </c>
      <c r="I464" s="224">
        <v>0</v>
      </c>
      <c r="J464" s="224">
        <v>19.066124573909001</v>
      </c>
      <c r="K464" s="224">
        <v>79.972267510075937</v>
      </c>
    </row>
    <row r="465" spans="1:11" ht="14.4" x14ac:dyDescent="0.3">
      <c r="A465" s="224">
        <v>1648800</v>
      </c>
      <c r="B465" s="224">
        <v>-0.3</v>
      </c>
      <c r="C465" s="224">
        <v>19.173894239003069</v>
      </c>
      <c r="D465" s="224">
        <v>0</v>
      </c>
      <c r="E465" s="224">
        <v>634</v>
      </c>
      <c r="F465" s="224">
        <v>0</v>
      </c>
      <c r="G465" s="224">
        <v>19.173894239003069</v>
      </c>
      <c r="H465" s="224">
        <v>0</v>
      </c>
      <c r="I465" s="224">
        <v>0</v>
      </c>
      <c r="J465" s="224">
        <v>19.184737394285349</v>
      </c>
      <c r="K465" s="224">
        <v>79.995035828304026</v>
      </c>
    </row>
    <row r="466" spans="1:11" ht="14.4" x14ac:dyDescent="0.3">
      <c r="A466" s="224">
        <v>1652400</v>
      </c>
      <c r="B466" s="224">
        <v>-0.9</v>
      </c>
      <c r="C466" s="224">
        <v>19.14334708087156</v>
      </c>
      <c r="D466" s="224">
        <v>0</v>
      </c>
      <c r="E466" s="224">
        <v>634</v>
      </c>
      <c r="F466" s="224">
        <v>0</v>
      </c>
      <c r="G466" s="224">
        <v>19.14334708087156</v>
      </c>
      <c r="H466" s="224">
        <v>0</v>
      </c>
      <c r="I466" s="224">
        <v>0</v>
      </c>
      <c r="J466" s="224">
        <v>19.150067952724431</v>
      </c>
      <c r="K466" s="224">
        <v>79.999112679930391</v>
      </c>
    </row>
    <row r="467" spans="1:11" ht="14.4" x14ac:dyDescent="0.3">
      <c r="A467" s="224">
        <v>1656000</v>
      </c>
      <c r="B467" s="224">
        <v>-0.7</v>
      </c>
      <c r="C467" s="224">
        <v>19.099363846268911</v>
      </c>
      <c r="D467" s="224">
        <v>0</v>
      </c>
      <c r="E467" s="224">
        <v>634</v>
      </c>
      <c r="F467" s="224">
        <v>0</v>
      </c>
      <c r="G467" s="224">
        <v>19.099363846268911</v>
      </c>
      <c r="H467" s="224">
        <v>0</v>
      </c>
      <c r="I467" s="224">
        <v>0</v>
      </c>
      <c r="J467" s="224">
        <v>19.082331490005611</v>
      </c>
      <c r="K467" s="224">
        <v>79.999842549591591</v>
      </c>
    </row>
    <row r="468" spans="1:11" ht="14.4" x14ac:dyDescent="0.3">
      <c r="A468" s="224">
        <v>1659600</v>
      </c>
      <c r="B468" s="224">
        <v>-0.9</v>
      </c>
      <c r="C468" s="224">
        <v>19.056248186913191</v>
      </c>
      <c r="D468" s="224">
        <v>0</v>
      </c>
      <c r="E468" s="224">
        <v>634</v>
      </c>
      <c r="F468" s="224">
        <v>0</v>
      </c>
      <c r="G468" s="224">
        <v>19.056248186913191</v>
      </c>
      <c r="H468" s="224">
        <v>0</v>
      </c>
      <c r="I468" s="224">
        <v>0</v>
      </c>
      <c r="J468" s="224">
        <v>19.078451783349589</v>
      </c>
      <c r="K468" s="224">
        <v>79.999969219426347</v>
      </c>
    </row>
    <row r="469" spans="1:11" ht="14.4" x14ac:dyDescent="0.3">
      <c r="A469" s="224">
        <v>1663200</v>
      </c>
      <c r="B469" s="224">
        <v>-0.2</v>
      </c>
      <c r="C469" s="224">
        <v>19.01414953007588</v>
      </c>
      <c r="D469" s="224">
        <v>0</v>
      </c>
      <c r="E469" s="224">
        <v>634</v>
      </c>
      <c r="F469" s="224">
        <v>0</v>
      </c>
      <c r="G469" s="224">
        <v>19.01414953007588</v>
      </c>
      <c r="H469" s="224">
        <v>0</v>
      </c>
      <c r="I469" s="224">
        <v>0</v>
      </c>
      <c r="J469" s="224">
        <v>19.04401079180769</v>
      </c>
      <c r="K469" s="224">
        <v>79.999994498094608</v>
      </c>
    </row>
    <row r="470" spans="1:11" ht="14.4" x14ac:dyDescent="0.3">
      <c r="A470" s="224">
        <v>1666800</v>
      </c>
      <c r="B470" s="224">
        <v>-0.1</v>
      </c>
      <c r="C470" s="224">
        <v>19.00997999694432</v>
      </c>
      <c r="D470" s="224">
        <v>0</v>
      </c>
      <c r="E470" s="224">
        <v>634</v>
      </c>
      <c r="F470" s="224">
        <v>0</v>
      </c>
      <c r="G470" s="224">
        <v>19.00997999694432</v>
      </c>
      <c r="H470" s="224">
        <v>0</v>
      </c>
      <c r="I470" s="224">
        <v>0</v>
      </c>
      <c r="J470" s="224">
        <v>18.73223005941297</v>
      </c>
      <c r="K470" s="224">
        <v>80.088417543286738</v>
      </c>
    </row>
    <row r="471" spans="1:11" ht="14.4" x14ac:dyDescent="0.3">
      <c r="A471" s="224">
        <v>1670400</v>
      </c>
      <c r="B471" s="224">
        <v>0.2</v>
      </c>
      <c r="C471" s="224">
        <v>19.761200074509262</v>
      </c>
      <c r="D471" s="224">
        <v>9.5320052801129247</v>
      </c>
      <c r="E471" s="224">
        <v>634</v>
      </c>
      <c r="F471" s="224">
        <v>0</v>
      </c>
      <c r="G471" s="224">
        <v>19.761200074509262</v>
      </c>
      <c r="H471" s="224">
        <v>2.3830013200282312</v>
      </c>
      <c r="I471" s="224">
        <v>0</v>
      </c>
      <c r="J471" s="224">
        <v>27.425609419247859</v>
      </c>
      <c r="K471" s="224">
        <v>72.897771371407472</v>
      </c>
    </row>
    <row r="472" spans="1:11" ht="14.4" x14ac:dyDescent="0.3">
      <c r="A472" s="224">
        <v>1674000</v>
      </c>
      <c r="B472" s="224">
        <v>0.5</v>
      </c>
      <c r="C472" s="224">
        <v>19.775713455631291</v>
      </c>
      <c r="D472" s="224">
        <v>25.531756923798788</v>
      </c>
      <c r="E472" s="224">
        <v>634</v>
      </c>
      <c r="F472" s="224">
        <v>0</v>
      </c>
      <c r="G472" s="224">
        <v>19.775713455631291</v>
      </c>
      <c r="H472" s="224">
        <v>6.3829392309496971</v>
      </c>
      <c r="I472" s="224">
        <v>0</v>
      </c>
      <c r="J472" s="224">
        <v>27.018995553933891</v>
      </c>
      <c r="K472" s="224">
        <v>72.747004216163162</v>
      </c>
    </row>
    <row r="473" spans="1:11" ht="14.4" x14ac:dyDescent="0.3">
      <c r="A473" s="224">
        <v>1677600</v>
      </c>
      <c r="B473" s="224">
        <v>0.6</v>
      </c>
      <c r="C473" s="224">
        <v>19.784462623326981</v>
      </c>
      <c r="D473" s="224">
        <v>41.618987313105663</v>
      </c>
      <c r="E473" s="224">
        <v>634</v>
      </c>
      <c r="F473" s="224">
        <v>0</v>
      </c>
      <c r="G473" s="224">
        <v>19.784462623326981</v>
      </c>
      <c r="H473" s="224">
        <v>10.404746828276419</v>
      </c>
      <c r="I473" s="224">
        <v>0</v>
      </c>
      <c r="J473" s="224">
        <v>26.634929890952812</v>
      </c>
      <c r="K473" s="224">
        <v>73.019184216999363</v>
      </c>
    </row>
    <row r="474" spans="1:11" ht="14.4" x14ac:dyDescent="0.3">
      <c r="A474" s="224">
        <v>1681200</v>
      </c>
      <c r="B474" s="224">
        <v>0.7</v>
      </c>
      <c r="C474" s="224">
        <v>19.79599956987142</v>
      </c>
      <c r="D474" s="224">
        <v>66.430051738821362</v>
      </c>
      <c r="E474" s="224">
        <v>634</v>
      </c>
      <c r="F474" s="224">
        <v>0</v>
      </c>
      <c r="G474" s="224">
        <v>19.79599956987142</v>
      </c>
      <c r="H474" s="224">
        <v>16.607512934705341</v>
      </c>
      <c r="I474" s="224">
        <v>0</v>
      </c>
      <c r="J474" s="224">
        <v>26.374188828749261</v>
      </c>
      <c r="K474" s="224">
        <v>73.289250643410583</v>
      </c>
    </row>
    <row r="475" spans="1:11" ht="14.4" x14ac:dyDescent="0.3">
      <c r="A475" s="224">
        <v>1684800</v>
      </c>
      <c r="B475" s="224">
        <v>0.6</v>
      </c>
      <c r="C475" s="224">
        <v>19.808342875118221</v>
      </c>
      <c r="D475" s="224">
        <v>54.163094277331247</v>
      </c>
      <c r="E475" s="224">
        <v>634</v>
      </c>
      <c r="F475" s="224">
        <v>0</v>
      </c>
      <c r="G475" s="224">
        <v>19.808342875118221</v>
      </c>
      <c r="H475" s="224">
        <v>13.54077356933281</v>
      </c>
      <c r="I475" s="224">
        <v>0</v>
      </c>
      <c r="J475" s="224">
        <v>26.13705705694079</v>
      </c>
      <c r="K475" s="224">
        <v>73.563729828352095</v>
      </c>
    </row>
    <row r="476" spans="1:11" ht="14.4" x14ac:dyDescent="0.3">
      <c r="A476" s="224">
        <v>1688400</v>
      </c>
      <c r="B476" s="224">
        <v>1.1000000000000001</v>
      </c>
      <c r="C476" s="224">
        <v>19.817946090798671</v>
      </c>
      <c r="D476" s="224">
        <v>73.518392395857617</v>
      </c>
      <c r="E476" s="224">
        <v>634</v>
      </c>
      <c r="F476" s="224">
        <v>0</v>
      </c>
      <c r="G476" s="224">
        <v>19.817946090798671</v>
      </c>
      <c r="H476" s="224">
        <v>18.379598098964401</v>
      </c>
      <c r="I476" s="224">
        <v>0</v>
      </c>
      <c r="J476" s="224">
        <v>26.06628057637479</v>
      </c>
      <c r="K476" s="224">
        <v>73.706913117199619</v>
      </c>
    </row>
    <row r="477" spans="1:11" ht="14.4" x14ac:dyDescent="0.3">
      <c r="A477" s="224">
        <v>1692000</v>
      </c>
      <c r="B477" s="224">
        <v>0.3</v>
      </c>
      <c r="C477" s="224">
        <v>19.828234674931331</v>
      </c>
      <c r="D477" s="224">
        <v>53.992399827585842</v>
      </c>
      <c r="E477" s="224">
        <v>634</v>
      </c>
      <c r="F477" s="224">
        <v>0</v>
      </c>
      <c r="G477" s="224">
        <v>19.828234674931331</v>
      </c>
      <c r="H477" s="224">
        <v>13.498099956896461</v>
      </c>
      <c r="I477" s="224">
        <v>0</v>
      </c>
      <c r="J477" s="224">
        <v>25.710549790388789</v>
      </c>
      <c r="K477" s="224">
        <v>74.046577269435474</v>
      </c>
    </row>
    <row r="478" spans="1:11" ht="14.4" x14ac:dyDescent="0.3">
      <c r="A478" s="224">
        <v>1695600</v>
      </c>
      <c r="B478" s="224">
        <v>0.1</v>
      </c>
      <c r="C478" s="224">
        <v>19.82565530582028</v>
      </c>
      <c r="D478" s="224">
        <v>0</v>
      </c>
      <c r="E478" s="224">
        <v>634</v>
      </c>
      <c r="F478" s="224">
        <v>0</v>
      </c>
      <c r="G478" s="224">
        <v>19.82565530582028</v>
      </c>
      <c r="H478" s="224">
        <v>0</v>
      </c>
      <c r="I478" s="224">
        <v>0</v>
      </c>
      <c r="J478" s="224">
        <v>25.72415834217038</v>
      </c>
      <c r="K478" s="224">
        <v>74.065799864946541</v>
      </c>
    </row>
    <row r="479" spans="1:11" ht="14.4" x14ac:dyDescent="0.3">
      <c r="A479" s="224">
        <v>1699200</v>
      </c>
      <c r="B479" s="224">
        <v>0.2</v>
      </c>
      <c r="C479" s="224">
        <v>19.826165778552589</v>
      </c>
      <c r="D479" s="224">
        <v>0</v>
      </c>
      <c r="E479" s="224">
        <v>634</v>
      </c>
      <c r="F479" s="224">
        <v>0</v>
      </c>
      <c r="G479" s="224">
        <v>19.826165778552589</v>
      </c>
      <c r="H479" s="224">
        <v>0</v>
      </c>
      <c r="I479" s="224">
        <v>0</v>
      </c>
      <c r="J479" s="224">
        <v>25.725298842441319</v>
      </c>
      <c r="K479" s="224">
        <v>74.051471048445507</v>
      </c>
    </row>
    <row r="480" spans="1:11" ht="14.4" x14ac:dyDescent="0.3">
      <c r="A480" s="224">
        <v>1702800</v>
      </c>
      <c r="B480" s="224">
        <v>0.1</v>
      </c>
      <c r="C480" s="224">
        <v>19.834640712567829</v>
      </c>
      <c r="D480" s="224">
        <v>0</v>
      </c>
      <c r="E480" s="224">
        <v>634</v>
      </c>
      <c r="F480" s="224">
        <v>0</v>
      </c>
      <c r="G480" s="224">
        <v>19.834640712567829</v>
      </c>
      <c r="H480" s="224">
        <v>0</v>
      </c>
      <c r="I480" s="224">
        <v>0</v>
      </c>
      <c r="J480" s="224">
        <v>25.6608270300401</v>
      </c>
      <c r="K480" s="224">
        <v>74.155532928382513</v>
      </c>
    </row>
    <row r="481" spans="1:11" ht="14.4" x14ac:dyDescent="0.3">
      <c r="A481" s="224">
        <v>1706400</v>
      </c>
      <c r="B481" s="224">
        <v>0.2</v>
      </c>
      <c r="C481" s="224">
        <v>19.83182633032056</v>
      </c>
      <c r="D481" s="224">
        <v>0</v>
      </c>
      <c r="E481" s="224">
        <v>634</v>
      </c>
      <c r="F481" s="224">
        <v>0</v>
      </c>
      <c r="G481" s="224">
        <v>19.83182633032056</v>
      </c>
      <c r="H481" s="224">
        <v>0</v>
      </c>
      <c r="I481" s="224">
        <v>0</v>
      </c>
      <c r="J481" s="224">
        <v>25.513838793815939</v>
      </c>
      <c r="K481" s="224">
        <v>74.30101019197788</v>
      </c>
    </row>
    <row r="482" spans="1:11" ht="14.4" x14ac:dyDescent="0.3">
      <c r="A482" s="224">
        <v>1710000</v>
      </c>
      <c r="B482" s="224">
        <v>0.1</v>
      </c>
      <c r="C482" s="224">
        <v>19.834799444359469</v>
      </c>
      <c r="D482" s="224">
        <v>0</v>
      </c>
      <c r="E482" s="224">
        <v>634</v>
      </c>
      <c r="F482" s="224">
        <v>0</v>
      </c>
      <c r="G482" s="224">
        <v>19.834799444359469</v>
      </c>
      <c r="H482" s="224">
        <v>0</v>
      </c>
      <c r="I482" s="224">
        <v>0</v>
      </c>
      <c r="J482" s="224">
        <v>25.239898722545359</v>
      </c>
      <c r="K482" s="224">
        <v>74.486890319815799</v>
      </c>
    </row>
    <row r="483" spans="1:11" ht="14.4" x14ac:dyDescent="0.3">
      <c r="A483" s="224">
        <v>1713600</v>
      </c>
      <c r="B483" s="224">
        <v>0</v>
      </c>
      <c r="C483" s="224">
        <v>19.844433834334069</v>
      </c>
      <c r="D483" s="224">
        <v>0</v>
      </c>
      <c r="E483" s="224">
        <v>634</v>
      </c>
      <c r="F483" s="224">
        <v>0</v>
      </c>
      <c r="G483" s="224">
        <v>19.844433834334069</v>
      </c>
      <c r="H483" s="224">
        <v>0</v>
      </c>
      <c r="I483" s="224">
        <v>0</v>
      </c>
      <c r="J483" s="224">
        <v>25.25796643931438</v>
      </c>
      <c r="K483" s="224">
        <v>74.539595687373421</v>
      </c>
    </row>
    <row r="484" spans="1:11" ht="14.4" x14ac:dyDescent="0.3">
      <c r="A484" s="224">
        <v>1717200</v>
      </c>
      <c r="B484" s="224">
        <v>-0.2</v>
      </c>
      <c r="C484" s="224">
        <v>19.841564721040939</v>
      </c>
      <c r="D484" s="224">
        <v>0</v>
      </c>
      <c r="E484" s="224">
        <v>634</v>
      </c>
      <c r="F484" s="224">
        <v>0</v>
      </c>
      <c r="G484" s="224">
        <v>19.841564721040939</v>
      </c>
      <c r="H484" s="224">
        <v>0</v>
      </c>
      <c r="I484" s="224">
        <v>0</v>
      </c>
      <c r="J484" s="224">
        <v>25.148577166165921</v>
      </c>
      <c r="K484" s="224">
        <v>74.652444475253418</v>
      </c>
    </row>
    <row r="485" spans="1:11" ht="14.4" x14ac:dyDescent="0.3">
      <c r="A485" s="224">
        <v>1720800</v>
      </c>
      <c r="B485" s="224">
        <v>0</v>
      </c>
      <c r="C485" s="224">
        <v>19.84688924604508</v>
      </c>
      <c r="D485" s="224">
        <v>0</v>
      </c>
      <c r="E485" s="224">
        <v>634</v>
      </c>
      <c r="F485" s="224">
        <v>0</v>
      </c>
      <c r="G485" s="224">
        <v>19.84688924604508</v>
      </c>
      <c r="H485" s="224">
        <v>0</v>
      </c>
      <c r="I485" s="224">
        <v>0</v>
      </c>
      <c r="J485" s="224">
        <v>25.11290932144059</v>
      </c>
      <c r="K485" s="224">
        <v>74.699765641742772</v>
      </c>
    </row>
    <row r="486" spans="1:11" ht="14.4" x14ac:dyDescent="0.3">
      <c r="A486" s="224">
        <v>1724400</v>
      </c>
      <c r="B486" s="224">
        <v>0</v>
      </c>
      <c r="C486" s="224">
        <v>19.371759845798699</v>
      </c>
      <c r="D486" s="224">
        <v>0</v>
      </c>
      <c r="E486" s="224">
        <v>634</v>
      </c>
      <c r="F486" s="224">
        <v>0</v>
      </c>
      <c r="G486" s="224">
        <v>19.371759845798699</v>
      </c>
      <c r="H486" s="224">
        <v>0</v>
      </c>
      <c r="I486" s="224">
        <v>0</v>
      </c>
      <c r="J486" s="224">
        <v>19.455149046654249</v>
      </c>
      <c r="K486" s="224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3.2" x14ac:dyDescent="0.25"/>
  <sheetData>
    <row r="1" spans="1:1" x14ac:dyDescent="0.25">
      <c r="A1" s="143" t="s">
        <v>2460</v>
      </c>
    </row>
    <row r="2" spans="1:1" x14ac:dyDescent="0.25">
      <c r="A2">
        <v>5</v>
      </c>
    </row>
    <row r="3" spans="1:1" x14ac:dyDescent="0.25">
      <c r="A3">
        <v>10</v>
      </c>
    </row>
    <row r="4" spans="1:1" x14ac:dyDescent="0.25">
      <c r="A4">
        <v>15</v>
      </c>
    </row>
    <row r="5" spans="1:1" x14ac:dyDescent="0.25">
      <c r="A5">
        <v>30</v>
      </c>
    </row>
    <row r="6" spans="1:1" x14ac:dyDescent="0.25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6640625" defaultRowHeight="10.199999999999999" x14ac:dyDescent="0.2"/>
  <cols>
    <col min="1" max="1" width="17" style="128" bestFit="1" customWidth="1"/>
    <col min="2" max="2" width="15.33203125" style="128" bestFit="1" customWidth="1"/>
    <col min="3" max="3" width="34.44140625" style="128" bestFit="1" customWidth="1"/>
    <col min="4" max="4" width="18.88671875" style="128" bestFit="1" customWidth="1"/>
    <col min="5" max="5" width="14.5546875" style="128" bestFit="1" customWidth="1"/>
    <col min="6" max="6" width="23.44140625" style="128" bestFit="1" customWidth="1"/>
    <col min="7" max="7" width="19.88671875" style="128" bestFit="1" customWidth="1"/>
    <col min="8" max="8" width="12.6640625" style="128" bestFit="1" customWidth="1"/>
    <col min="9" max="9" width="7.5546875" style="128" bestFit="1" customWidth="1"/>
    <col min="10" max="10" width="4.88671875" style="128" bestFit="1" customWidth="1"/>
    <col min="11" max="11" width="8.44140625" style="128" bestFit="1" customWidth="1"/>
    <col min="12" max="12" width="19.44140625" style="128" bestFit="1" customWidth="1"/>
    <col min="13" max="13" width="29.44140625" style="128" bestFit="1" customWidth="1"/>
    <col min="14" max="14" width="10.5546875" style="128" bestFit="1" customWidth="1"/>
    <col min="15" max="15" width="18.44140625" style="128" bestFit="1" customWidth="1"/>
    <col min="16" max="16" width="11.6640625" style="128" bestFit="1" customWidth="1"/>
    <col min="17" max="17" width="43.88671875" style="128" bestFit="1" customWidth="1"/>
    <col min="18" max="18" width="5" style="129" bestFit="1" customWidth="1"/>
    <col min="19" max="19" width="3.88671875" style="129" bestFit="1" customWidth="1"/>
    <col min="20" max="20" width="6.5546875" style="129" bestFit="1" customWidth="1"/>
    <col min="21" max="21" width="12.33203125" style="128" bestFit="1" customWidth="1"/>
    <col min="22" max="22" width="19.33203125" style="128" bestFit="1" customWidth="1"/>
    <col min="23" max="23" width="17.44140625" style="128" bestFit="1" customWidth="1"/>
    <col min="24" max="24" width="10" style="128" bestFit="1" customWidth="1"/>
    <col min="25" max="25" width="16.6640625" style="128" bestFit="1" customWidth="1"/>
    <col min="26" max="26" width="13.44140625" style="128" bestFit="1" customWidth="1"/>
    <col min="27" max="27" width="17" style="128" bestFit="1" customWidth="1"/>
    <col min="28" max="28" width="20" style="128" bestFit="1" customWidth="1"/>
    <col min="29" max="29" width="17.88671875" style="128" bestFit="1" customWidth="1"/>
    <col min="30" max="30" width="27" style="128" bestFit="1" customWidth="1"/>
    <col min="31" max="31" width="10.88671875" style="128" bestFit="1" customWidth="1"/>
    <col min="32" max="32" width="20" style="128" bestFit="1" customWidth="1"/>
    <col min="33" max="33" width="18.109375" style="128" bestFit="1" customWidth="1"/>
    <col min="34" max="34" width="17.6640625" style="128" bestFit="1" customWidth="1"/>
    <col min="35" max="35" width="32.6640625" style="128" bestFit="1" customWidth="1"/>
    <col min="36" max="36" width="16.44140625" style="128" bestFit="1" customWidth="1"/>
    <col min="37" max="37" width="11" style="128" bestFit="1" customWidth="1"/>
    <col min="38" max="39" width="42.6640625" style="128" bestFit="1" customWidth="1"/>
    <col min="40" max="40" width="16.44140625" style="128" bestFit="1" customWidth="1"/>
    <col min="41" max="16384" width="10.664062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09375" defaultRowHeight="10.199999999999999" outlineLevelRow="1" x14ac:dyDescent="0.25"/>
  <cols>
    <col min="1" max="1" width="5.88671875" style="10" customWidth="1"/>
    <col min="2" max="2" width="10.6640625" style="10" bestFit="1" customWidth="1"/>
    <col min="3" max="3" width="5.33203125" style="10" bestFit="1" customWidth="1"/>
    <col min="4" max="4" width="17.109375" style="10" customWidth="1"/>
    <col min="5" max="5" width="10.33203125" style="10" bestFit="1" customWidth="1"/>
    <col min="6" max="6" width="42.109375" style="10" bestFit="1" customWidth="1"/>
    <col min="7" max="7" width="20" style="10" customWidth="1"/>
    <col min="8" max="8" width="18.88671875" style="10" bestFit="1" customWidth="1"/>
    <col min="9" max="20" width="7.6640625" style="6" customWidth="1"/>
    <col min="21" max="21" width="9.109375" style="6"/>
    <col min="22" max="46" width="7.6640625" style="6" customWidth="1"/>
    <col min="47" max="47" width="9" style="6" customWidth="1"/>
    <col min="48" max="54" width="7.6640625" style="6" customWidth="1"/>
    <col min="55" max="55" width="8.88671875" style="6" customWidth="1"/>
    <col min="56" max="126" width="7.6640625" style="6" customWidth="1"/>
    <col min="127" max="127" width="9.88671875" style="6" customWidth="1"/>
    <col min="128" max="141" width="7.6640625" style="6" customWidth="1"/>
    <col min="142" max="151" width="7.6640625" style="30" customWidth="1"/>
    <col min="152" max="152" width="7" style="7" bestFit="1" customWidth="1"/>
    <col min="153" max="154" width="9.109375" style="4"/>
    <col min="155" max="155" width="9.5546875" style="4" bestFit="1" customWidth="1"/>
    <col min="156" max="16384" width="9.109375" style="4"/>
  </cols>
  <sheetData>
    <row r="1" spans="1:152" x14ac:dyDescent="0.25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5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5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5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5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5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5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5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5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5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3.2" outlineLevel="1" x14ac:dyDescent="0.25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3.2" outlineLevel="1" x14ac:dyDescent="0.25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3.2" outlineLevel="1" x14ac:dyDescent="0.25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3.2" outlineLevel="1" x14ac:dyDescent="0.25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3.2" outlineLevel="1" x14ac:dyDescent="0.25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3.2" outlineLevel="1" x14ac:dyDescent="0.25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3.2" outlineLevel="1" x14ac:dyDescent="0.25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3.2" outlineLevel="1" x14ac:dyDescent="0.25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3.2" outlineLevel="1" x14ac:dyDescent="0.25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3.2" outlineLevel="1" x14ac:dyDescent="0.25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3.2" outlineLevel="1" x14ac:dyDescent="0.25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3.2" outlineLevel="1" x14ac:dyDescent="0.25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3.2" outlineLevel="1" x14ac:dyDescent="0.25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3.2" outlineLevel="1" x14ac:dyDescent="0.25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3.2" outlineLevel="1" x14ac:dyDescent="0.25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3.2" outlineLevel="1" x14ac:dyDescent="0.25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3.2" outlineLevel="1" x14ac:dyDescent="0.25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3.2" outlineLevel="1" x14ac:dyDescent="0.25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3.2" outlineLevel="1" x14ac:dyDescent="0.25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3.2" outlineLevel="1" x14ac:dyDescent="0.25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3.2" outlineLevel="1" x14ac:dyDescent="0.25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3.2" outlineLevel="1" x14ac:dyDescent="0.25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3.2" outlineLevel="1" x14ac:dyDescent="0.25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3.2" outlineLevel="1" x14ac:dyDescent="0.25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3.2" outlineLevel="1" x14ac:dyDescent="0.25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3.2" outlineLevel="1" x14ac:dyDescent="0.25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3.2" outlineLevel="1" x14ac:dyDescent="0.25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3.2" outlineLevel="1" x14ac:dyDescent="0.25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3.2" outlineLevel="1" x14ac:dyDescent="0.25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3.2" outlineLevel="1" x14ac:dyDescent="0.25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3.2" outlineLevel="1" x14ac:dyDescent="0.25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3.2" outlineLevel="1" x14ac:dyDescent="0.25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3.2" outlineLevel="1" x14ac:dyDescent="0.25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3.2" outlineLevel="1" x14ac:dyDescent="0.25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3.2" outlineLevel="1" x14ac:dyDescent="0.25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3.2" outlineLevel="1" x14ac:dyDescent="0.25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3.2" outlineLevel="1" x14ac:dyDescent="0.25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3.2" outlineLevel="1" x14ac:dyDescent="0.25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3.2" outlineLevel="1" x14ac:dyDescent="0.25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3.2" outlineLevel="1" x14ac:dyDescent="0.25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3.2" outlineLevel="1" x14ac:dyDescent="0.25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3.2" outlineLevel="1" x14ac:dyDescent="0.25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3.2" outlineLevel="1" x14ac:dyDescent="0.25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3.2" outlineLevel="1" x14ac:dyDescent="0.25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3.2" outlineLevel="1" x14ac:dyDescent="0.25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3.2" outlineLevel="1" x14ac:dyDescent="0.25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3.2" outlineLevel="1" x14ac:dyDescent="0.25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3.2" outlineLevel="1" x14ac:dyDescent="0.25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3.2" outlineLevel="1" x14ac:dyDescent="0.25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3.2" outlineLevel="1" x14ac:dyDescent="0.25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3.2" outlineLevel="1" x14ac:dyDescent="0.25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3.2" outlineLevel="1" x14ac:dyDescent="0.25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3.2" outlineLevel="1" x14ac:dyDescent="0.25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3.2" outlineLevel="1" x14ac:dyDescent="0.25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3.2" outlineLevel="1" x14ac:dyDescent="0.25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3.2" outlineLevel="1" x14ac:dyDescent="0.25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3.2" outlineLevel="1" x14ac:dyDescent="0.25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3.2" outlineLevel="1" x14ac:dyDescent="0.25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3.2" outlineLevel="1" x14ac:dyDescent="0.25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3.2" outlineLevel="1" x14ac:dyDescent="0.25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3.2" outlineLevel="1" x14ac:dyDescent="0.25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3.2" outlineLevel="1" x14ac:dyDescent="0.25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3.2" outlineLevel="1" x14ac:dyDescent="0.25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3.2" outlineLevel="1" x14ac:dyDescent="0.25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3.2" outlineLevel="1" x14ac:dyDescent="0.25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3.2" outlineLevel="1" x14ac:dyDescent="0.25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3.2" outlineLevel="1" x14ac:dyDescent="0.25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3.2" outlineLevel="1" x14ac:dyDescent="0.25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3.2" outlineLevel="1" x14ac:dyDescent="0.25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3.2" outlineLevel="1" x14ac:dyDescent="0.25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3.2" outlineLevel="1" x14ac:dyDescent="0.25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3.2" outlineLevel="1" x14ac:dyDescent="0.25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3.2" outlineLevel="1" x14ac:dyDescent="0.25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3.2" outlineLevel="1" x14ac:dyDescent="0.25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3.2" outlineLevel="1" x14ac:dyDescent="0.25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3.2" outlineLevel="1" x14ac:dyDescent="0.25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3.2" outlineLevel="1" x14ac:dyDescent="0.25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3.2" outlineLevel="1" x14ac:dyDescent="0.25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3.2" outlineLevel="1" x14ac:dyDescent="0.25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3.2" outlineLevel="1" x14ac:dyDescent="0.25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3.2" outlineLevel="1" x14ac:dyDescent="0.25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3.2" outlineLevel="1" x14ac:dyDescent="0.25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3.2" outlineLevel="1" x14ac:dyDescent="0.25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3.2" outlineLevel="1" x14ac:dyDescent="0.25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3.2" outlineLevel="1" x14ac:dyDescent="0.25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3.2" outlineLevel="1" x14ac:dyDescent="0.25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3.2" outlineLevel="1" x14ac:dyDescent="0.25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3.2" outlineLevel="1" x14ac:dyDescent="0.25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3.2" outlineLevel="1" x14ac:dyDescent="0.25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3.2" outlineLevel="1" x14ac:dyDescent="0.25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3.2" outlineLevel="1" x14ac:dyDescent="0.25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3.2" outlineLevel="1" x14ac:dyDescent="0.25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3.2" outlineLevel="1" x14ac:dyDescent="0.25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3.2" outlineLevel="1" x14ac:dyDescent="0.25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3.2" outlineLevel="1" x14ac:dyDescent="0.25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3.2" outlineLevel="1" x14ac:dyDescent="0.25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3.2" outlineLevel="1" x14ac:dyDescent="0.25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3.2" outlineLevel="1" x14ac:dyDescent="0.25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3.2" outlineLevel="1" x14ac:dyDescent="0.25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3.2" outlineLevel="1" x14ac:dyDescent="0.25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3.2" outlineLevel="1" x14ac:dyDescent="0.25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3.2" outlineLevel="1" x14ac:dyDescent="0.25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3.2" outlineLevel="1" x14ac:dyDescent="0.25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3.2" outlineLevel="1" x14ac:dyDescent="0.25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3.2" outlineLevel="1" x14ac:dyDescent="0.25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3.2" outlineLevel="1" x14ac:dyDescent="0.25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3.2" outlineLevel="1" x14ac:dyDescent="0.25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3.2" outlineLevel="1" x14ac:dyDescent="0.25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3.2" outlineLevel="1" x14ac:dyDescent="0.25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3.2" outlineLevel="1" x14ac:dyDescent="0.25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3.2" outlineLevel="1" x14ac:dyDescent="0.25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3.2" outlineLevel="1" x14ac:dyDescent="0.25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3.2" x14ac:dyDescent="0.25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3.2" x14ac:dyDescent="0.25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3.2" x14ac:dyDescent="0.25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3.2" x14ac:dyDescent="0.25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3.2" x14ac:dyDescent="0.25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3.2" x14ac:dyDescent="0.25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3.2" x14ac:dyDescent="0.25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3.2" x14ac:dyDescent="0.25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3.2" x14ac:dyDescent="0.25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3.2" x14ac:dyDescent="0.25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3.2" x14ac:dyDescent="0.25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3.2" x14ac:dyDescent="0.25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3.2" x14ac:dyDescent="0.25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3.2" x14ac:dyDescent="0.25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3.2" x14ac:dyDescent="0.25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3.2" x14ac:dyDescent="0.25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3.2" x14ac:dyDescent="0.25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3.2" x14ac:dyDescent="0.25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3.2" x14ac:dyDescent="0.25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3.2" x14ac:dyDescent="0.25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3.2" x14ac:dyDescent="0.25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3.2" x14ac:dyDescent="0.25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3.2" x14ac:dyDescent="0.25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3.2" x14ac:dyDescent="0.25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3.2" x14ac:dyDescent="0.25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3.2" x14ac:dyDescent="0.25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3.2" x14ac:dyDescent="0.25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3.2" x14ac:dyDescent="0.25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3.2" x14ac:dyDescent="0.25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3.2" x14ac:dyDescent="0.25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3.2" x14ac:dyDescent="0.25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3.2" x14ac:dyDescent="0.25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3.2" x14ac:dyDescent="0.25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3.2" x14ac:dyDescent="0.25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3.2" x14ac:dyDescent="0.25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3.2" x14ac:dyDescent="0.25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3.2" x14ac:dyDescent="0.25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3.2" x14ac:dyDescent="0.25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3.2" x14ac:dyDescent="0.25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3.2" x14ac:dyDescent="0.25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3.2" x14ac:dyDescent="0.25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3.2" x14ac:dyDescent="0.25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3.2" x14ac:dyDescent="0.25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3.2" x14ac:dyDescent="0.25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3.2" x14ac:dyDescent="0.25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3.2" x14ac:dyDescent="0.25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3.2" x14ac:dyDescent="0.25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3.2" x14ac:dyDescent="0.25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3.2" x14ac:dyDescent="0.25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3.2" x14ac:dyDescent="0.25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3.2" x14ac:dyDescent="0.25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3.2" x14ac:dyDescent="0.25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3.2" x14ac:dyDescent="0.25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3.2" x14ac:dyDescent="0.25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3.2" x14ac:dyDescent="0.25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3.2" x14ac:dyDescent="0.25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3.2" x14ac:dyDescent="0.25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3.2" x14ac:dyDescent="0.25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3.2" x14ac:dyDescent="0.25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3.2" x14ac:dyDescent="0.25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3.2" x14ac:dyDescent="0.25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3.2" x14ac:dyDescent="0.25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3.2" x14ac:dyDescent="0.25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3.2" x14ac:dyDescent="0.25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3.2" x14ac:dyDescent="0.25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3.2" x14ac:dyDescent="0.25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3.2" x14ac:dyDescent="0.25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3.2" x14ac:dyDescent="0.25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3.2" x14ac:dyDescent="0.25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3.2" x14ac:dyDescent="0.25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3.2" x14ac:dyDescent="0.25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3.2" x14ac:dyDescent="0.25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3.2" x14ac:dyDescent="0.25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3.2" x14ac:dyDescent="0.25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3.2" x14ac:dyDescent="0.25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3.2" x14ac:dyDescent="0.25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3.2" x14ac:dyDescent="0.25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3.2" x14ac:dyDescent="0.25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3.2" x14ac:dyDescent="0.25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3.2" x14ac:dyDescent="0.25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3.2" x14ac:dyDescent="0.25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3.2" x14ac:dyDescent="0.25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3.2" x14ac:dyDescent="0.25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3.2" x14ac:dyDescent="0.25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3.2" x14ac:dyDescent="0.25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3.2" x14ac:dyDescent="0.25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3.2" x14ac:dyDescent="0.25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3.2" x14ac:dyDescent="0.25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3.2" x14ac:dyDescent="0.25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3.2" x14ac:dyDescent="0.25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3.2" x14ac:dyDescent="0.25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3.2" x14ac:dyDescent="0.25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3.2" x14ac:dyDescent="0.25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3.2" x14ac:dyDescent="0.25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3.2" x14ac:dyDescent="0.25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3.2" x14ac:dyDescent="0.25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3.2" x14ac:dyDescent="0.25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3.2" x14ac:dyDescent="0.25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3.2" x14ac:dyDescent="0.25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3.2" x14ac:dyDescent="0.25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3.2" x14ac:dyDescent="0.25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3.2" x14ac:dyDescent="0.25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3.2" x14ac:dyDescent="0.25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3.2" x14ac:dyDescent="0.25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3.2" x14ac:dyDescent="0.25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3.2" x14ac:dyDescent="0.25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3.2" x14ac:dyDescent="0.25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3.2" x14ac:dyDescent="0.25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3.2" x14ac:dyDescent="0.25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3.2" x14ac:dyDescent="0.25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3.2" x14ac:dyDescent="0.25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3.2" x14ac:dyDescent="0.25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3.2" x14ac:dyDescent="0.25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3.2" x14ac:dyDescent="0.25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3.2" x14ac:dyDescent="0.25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3.2" x14ac:dyDescent="0.25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3.2" x14ac:dyDescent="0.25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3.2" x14ac:dyDescent="0.25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3.2" x14ac:dyDescent="0.25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3.2" x14ac:dyDescent="0.25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3.2" x14ac:dyDescent="0.25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3.2" x14ac:dyDescent="0.25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3.2" x14ac:dyDescent="0.25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3.2" x14ac:dyDescent="0.25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3.2" x14ac:dyDescent="0.25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3.2" x14ac:dyDescent="0.25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3.2" x14ac:dyDescent="0.25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3.2" x14ac:dyDescent="0.25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3.2" x14ac:dyDescent="0.25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3.2" x14ac:dyDescent="0.25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3.2" x14ac:dyDescent="0.25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3.2" x14ac:dyDescent="0.25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3.2" x14ac:dyDescent="0.25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3.2" x14ac:dyDescent="0.25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3.2" x14ac:dyDescent="0.25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3.2" x14ac:dyDescent="0.25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3.2" x14ac:dyDescent="0.25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3.2" x14ac:dyDescent="0.25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3.2" x14ac:dyDescent="0.25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3.2" x14ac:dyDescent="0.25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3.2" x14ac:dyDescent="0.25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3.2" x14ac:dyDescent="0.25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3.2" x14ac:dyDescent="0.25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3.2" x14ac:dyDescent="0.25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3.2" x14ac:dyDescent="0.25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3.2" x14ac:dyDescent="0.25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3.2" x14ac:dyDescent="0.25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3.2" x14ac:dyDescent="0.25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3.2" x14ac:dyDescent="0.25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3.2" x14ac:dyDescent="0.25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3.2" x14ac:dyDescent="0.25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3.2" x14ac:dyDescent="0.25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3.2" x14ac:dyDescent="0.25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3.2" x14ac:dyDescent="0.25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3.2" x14ac:dyDescent="0.25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3.2" x14ac:dyDescent="0.25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3.2" x14ac:dyDescent="0.25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3.2" x14ac:dyDescent="0.25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3.2" x14ac:dyDescent="0.25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3.2" x14ac:dyDescent="0.25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3.2" x14ac:dyDescent="0.25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3.2" x14ac:dyDescent="0.25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3.2" x14ac:dyDescent="0.25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3.2" x14ac:dyDescent="0.25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3.2" x14ac:dyDescent="0.25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3.2" x14ac:dyDescent="0.25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3.2" x14ac:dyDescent="0.25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3.2" x14ac:dyDescent="0.25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3.2" x14ac:dyDescent="0.25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3.2" x14ac:dyDescent="0.25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3.2" x14ac:dyDescent="0.25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3.2" x14ac:dyDescent="0.25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3.2" x14ac:dyDescent="0.25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3.2" x14ac:dyDescent="0.25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3.2" x14ac:dyDescent="0.25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3.2" x14ac:dyDescent="0.25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3.2" x14ac:dyDescent="0.25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3.2" x14ac:dyDescent="0.25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3.2" x14ac:dyDescent="0.25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3.2" x14ac:dyDescent="0.25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3.2" x14ac:dyDescent="0.25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3.2" x14ac:dyDescent="0.25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3.2" x14ac:dyDescent="0.25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3.2" x14ac:dyDescent="0.25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3.2" x14ac:dyDescent="0.25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3.2" x14ac:dyDescent="0.25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3.2" x14ac:dyDescent="0.25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3.2" x14ac:dyDescent="0.25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3.2" x14ac:dyDescent="0.25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3.2" x14ac:dyDescent="0.25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3.2" x14ac:dyDescent="0.25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3.2" x14ac:dyDescent="0.25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3.2" x14ac:dyDescent="0.25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3.2" x14ac:dyDescent="0.25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3.2" x14ac:dyDescent="0.25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3.2" x14ac:dyDescent="0.25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3.2" x14ac:dyDescent="0.25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3.2" x14ac:dyDescent="0.25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3.2" x14ac:dyDescent="0.25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3.2" x14ac:dyDescent="0.25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3.2" x14ac:dyDescent="0.25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3.2" x14ac:dyDescent="0.25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3.2" x14ac:dyDescent="0.25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3.2" x14ac:dyDescent="0.25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3.2" x14ac:dyDescent="0.25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3.2" x14ac:dyDescent="0.25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3.2" x14ac:dyDescent="0.25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3.2" x14ac:dyDescent="0.25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3.2" x14ac:dyDescent="0.25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3.2" x14ac:dyDescent="0.25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3.2" x14ac:dyDescent="0.25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3.2" x14ac:dyDescent="0.25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3.2" x14ac:dyDescent="0.25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3.2" x14ac:dyDescent="0.25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3.2" x14ac:dyDescent="0.25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3.2" x14ac:dyDescent="0.25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3.2" x14ac:dyDescent="0.25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3.2" x14ac:dyDescent="0.25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3.2" x14ac:dyDescent="0.25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3.2" x14ac:dyDescent="0.25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3.2" x14ac:dyDescent="0.25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3.2" x14ac:dyDescent="0.25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3.2" x14ac:dyDescent="0.25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3.2" x14ac:dyDescent="0.25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3.2" x14ac:dyDescent="0.25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3.2" x14ac:dyDescent="0.25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3.2" x14ac:dyDescent="0.25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3.2" x14ac:dyDescent="0.25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3.2" x14ac:dyDescent="0.25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3.2" x14ac:dyDescent="0.25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3.2" x14ac:dyDescent="0.25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3.2" x14ac:dyDescent="0.25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3.2" x14ac:dyDescent="0.25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3.2" x14ac:dyDescent="0.25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3.2" x14ac:dyDescent="0.25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3.2" x14ac:dyDescent="0.25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3.2" x14ac:dyDescent="0.25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3.2" x14ac:dyDescent="0.25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3.2" x14ac:dyDescent="0.25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3.2" x14ac:dyDescent="0.25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3.2" x14ac:dyDescent="0.25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3.2" x14ac:dyDescent="0.25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3.2" x14ac:dyDescent="0.25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3.2" x14ac:dyDescent="0.25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3.2" x14ac:dyDescent="0.25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3.2" x14ac:dyDescent="0.25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3.2" x14ac:dyDescent="0.25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3.2" x14ac:dyDescent="0.25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3.2" x14ac:dyDescent="0.25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3.2" x14ac:dyDescent="0.25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3.2" x14ac:dyDescent="0.25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3.2" x14ac:dyDescent="0.25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3.2" x14ac:dyDescent="0.25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3.2" x14ac:dyDescent="0.25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3.2" x14ac:dyDescent="0.25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3.2" x14ac:dyDescent="0.25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3.2" x14ac:dyDescent="0.25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3.2" x14ac:dyDescent="0.25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3.2" x14ac:dyDescent="0.25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3.2" x14ac:dyDescent="0.25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3.2" x14ac:dyDescent="0.25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3.2" x14ac:dyDescent="0.25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3.2" x14ac:dyDescent="0.25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3.2" x14ac:dyDescent="0.25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3.2" x14ac:dyDescent="0.25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3.2" x14ac:dyDescent="0.25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3.2" x14ac:dyDescent="0.25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3.2" x14ac:dyDescent="0.25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3.2" x14ac:dyDescent="0.25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3.2" x14ac:dyDescent="0.25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3.2" x14ac:dyDescent="0.25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3.2" x14ac:dyDescent="0.25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3.2" x14ac:dyDescent="0.25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3.2" x14ac:dyDescent="0.25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3.2" x14ac:dyDescent="0.25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3.2" x14ac:dyDescent="0.25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3.2" x14ac:dyDescent="0.25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3.2" x14ac:dyDescent="0.25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3.2" x14ac:dyDescent="0.25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3.2" x14ac:dyDescent="0.25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3.2" x14ac:dyDescent="0.25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3.2" x14ac:dyDescent="0.25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3.2" x14ac:dyDescent="0.25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3.2" x14ac:dyDescent="0.25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3.2" x14ac:dyDescent="0.25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3.2" x14ac:dyDescent="0.25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3.2" x14ac:dyDescent="0.25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3.2" x14ac:dyDescent="0.25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3.2" x14ac:dyDescent="0.25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3.2" x14ac:dyDescent="0.25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3.2" x14ac:dyDescent="0.25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3.2" x14ac:dyDescent="0.25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3.2" x14ac:dyDescent="0.25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3.2" x14ac:dyDescent="0.25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3.2" x14ac:dyDescent="0.25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3.2" x14ac:dyDescent="0.25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3.2" x14ac:dyDescent="0.25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3.2" x14ac:dyDescent="0.25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3.2" x14ac:dyDescent="0.25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3.2" x14ac:dyDescent="0.25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3.2" x14ac:dyDescent="0.25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3.2" x14ac:dyDescent="0.25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3.2" x14ac:dyDescent="0.25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3.2" x14ac:dyDescent="0.25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3.2" x14ac:dyDescent="0.25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3.2" x14ac:dyDescent="0.25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3.2" x14ac:dyDescent="0.25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3.2" x14ac:dyDescent="0.25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3.2" x14ac:dyDescent="0.25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3.2" x14ac:dyDescent="0.25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3.2" x14ac:dyDescent="0.25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3.2" x14ac:dyDescent="0.25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3.2" x14ac:dyDescent="0.25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3.2" x14ac:dyDescent="0.25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3.2" x14ac:dyDescent="0.25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3.2" x14ac:dyDescent="0.25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3.2" x14ac:dyDescent="0.25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3.2" x14ac:dyDescent="0.25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3.2" x14ac:dyDescent="0.25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3.2" x14ac:dyDescent="0.25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3.2" x14ac:dyDescent="0.25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3.2" x14ac:dyDescent="0.25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3.2" x14ac:dyDescent="0.25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3.2" x14ac:dyDescent="0.25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3.2" x14ac:dyDescent="0.25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3.2" x14ac:dyDescent="0.25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3.2" x14ac:dyDescent="0.25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3.2" x14ac:dyDescent="0.25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3.2" x14ac:dyDescent="0.25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3.2" x14ac:dyDescent="0.25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3.2" x14ac:dyDescent="0.25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3.2" x14ac:dyDescent="0.25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3.2" x14ac:dyDescent="0.25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3.2" x14ac:dyDescent="0.25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3.2" x14ac:dyDescent="0.25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3.2" x14ac:dyDescent="0.25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3.2" x14ac:dyDescent="0.25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3.2" x14ac:dyDescent="0.25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3.2" x14ac:dyDescent="0.25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3.2" x14ac:dyDescent="0.25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3.2" x14ac:dyDescent="0.25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3.2" x14ac:dyDescent="0.25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3.2" x14ac:dyDescent="0.25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3.2" x14ac:dyDescent="0.25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3.2" x14ac:dyDescent="0.25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3.2" x14ac:dyDescent="0.25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3.2" x14ac:dyDescent="0.25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3.2" x14ac:dyDescent="0.25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3.2" x14ac:dyDescent="0.25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3.2" x14ac:dyDescent="0.25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3.2" x14ac:dyDescent="0.25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3.2" x14ac:dyDescent="0.25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3.2" x14ac:dyDescent="0.25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3.2" x14ac:dyDescent="0.25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3.2" x14ac:dyDescent="0.25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3.2" x14ac:dyDescent="0.25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3.2" x14ac:dyDescent="0.25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3.2" x14ac:dyDescent="0.25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3.2" x14ac:dyDescent="0.25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3.2" x14ac:dyDescent="0.25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3.2" x14ac:dyDescent="0.25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3.2" x14ac:dyDescent="0.25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3.2" x14ac:dyDescent="0.25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3.2" x14ac:dyDescent="0.25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3.2" x14ac:dyDescent="0.25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3.2" x14ac:dyDescent="0.25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3.2" x14ac:dyDescent="0.25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3.2" x14ac:dyDescent="0.25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3.2" x14ac:dyDescent="0.25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3.2" x14ac:dyDescent="0.25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3.2" x14ac:dyDescent="0.25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3.2" x14ac:dyDescent="0.25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3.2" x14ac:dyDescent="0.25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3.2" x14ac:dyDescent="0.25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3.2" x14ac:dyDescent="0.25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3.2" x14ac:dyDescent="0.25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3.2" x14ac:dyDescent="0.25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3.2" x14ac:dyDescent="0.25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3.2" x14ac:dyDescent="0.25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3.2" x14ac:dyDescent="0.25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3.2" x14ac:dyDescent="0.25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3.2" x14ac:dyDescent="0.25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3.2" x14ac:dyDescent="0.25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3.2" x14ac:dyDescent="0.25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3.2" x14ac:dyDescent="0.25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3.2" x14ac:dyDescent="0.25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3.2" x14ac:dyDescent="0.25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3.2" x14ac:dyDescent="0.25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3.2" x14ac:dyDescent="0.25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3.2" x14ac:dyDescent="0.25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3.2" x14ac:dyDescent="0.25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3.2" x14ac:dyDescent="0.25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3.2" x14ac:dyDescent="0.25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3.2" x14ac:dyDescent="0.25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3.2" x14ac:dyDescent="0.25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3.2" x14ac:dyDescent="0.25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3.2" x14ac:dyDescent="0.25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3.2" x14ac:dyDescent="0.25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3.2" x14ac:dyDescent="0.25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3.2" x14ac:dyDescent="0.25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3.2" x14ac:dyDescent="0.25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3.2" x14ac:dyDescent="0.25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3.2" x14ac:dyDescent="0.25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3.2" x14ac:dyDescent="0.25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3.2" x14ac:dyDescent="0.25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3.2" x14ac:dyDescent="0.25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3.2" x14ac:dyDescent="0.25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3.2" x14ac:dyDescent="0.25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3.2" x14ac:dyDescent="0.25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3.2" x14ac:dyDescent="0.25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3.2" x14ac:dyDescent="0.25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3.2" x14ac:dyDescent="0.25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3.2" x14ac:dyDescent="0.25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3.2" x14ac:dyDescent="0.25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3.2" x14ac:dyDescent="0.25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3.2" x14ac:dyDescent="0.25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3.2" x14ac:dyDescent="0.25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3.2" x14ac:dyDescent="0.25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3.2" x14ac:dyDescent="0.25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3.2" x14ac:dyDescent="0.25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3.2" x14ac:dyDescent="0.25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3.2" x14ac:dyDescent="0.25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3.2" x14ac:dyDescent="0.25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3.2" x14ac:dyDescent="0.25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3.2" x14ac:dyDescent="0.25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3.2" x14ac:dyDescent="0.25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3.2" x14ac:dyDescent="0.25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3.2" x14ac:dyDescent="0.25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3.2" x14ac:dyDescent="0.25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3.2" x14ac:dyDescent="0.25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3.2" x14ac:dyDescent="0.25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3.2" x14ac:dyDescent="0.25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3.2" x14ac:dyDescent="0.25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3.2" x14ac:dyDescent="0.25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3.2" x14ac:dyDescent="0.25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3.2" x14ac:dyDescent="0.25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3.2" x14ac:dyDescent="0.25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3.2" x14ac:dyDescent="0.25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3.2" x14ac:dyDescent="0.25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3.2" x14ac:dyDescent="0.25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3.2" x14ac:dyDescent="0.25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3.2" x14ac:dyDescent="0.25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3.2" x14ac:dyDescent="0.25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3.2" x14ac:dyDescent="0.25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3.2" x14ac:dyDescent="0.25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3.2" x14ac:dyDescent="0.25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3.2" x14ac:dyDescent="0.25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3.2" x14ac:dyDescent="0.25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3.2" x14ac:dyDescent="0.25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3.2" x14ac:dyDescent="0.25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3.2" x14ac:dyDescent="0.25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3.2" x14ac:dyDescent="0.25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3.2" x14ac:dyDescent="0.25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3.2" x14ac:dyDescent="0.25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3.2" x14ac:dyDescent="0.25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3.2" x14ac:dyDescent="0.25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3.2" x14ac:dyDescent="0.25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3.2" x14ac:dyDescent="0.25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3.2" x14ac:dyDescent="0.25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3.2" x14ac:dyDescent="0.25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3.2" x14ac:dyDescent="0.25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3.2" x14ac:dyDescent="0.25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3.2" x14ac:dyDescent="0.25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3.2" x14ac:dyDescent="0.25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3.2" x14ac:dyDescent="0.25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3.2" x14ac:dyDescent="0.25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3.2" x14ac:dyDescent="0.25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3.2" x14ac:dyDescent="0.25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3.2" x14ac:dyDescent="0.25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3.2" x14ac:dyDescent="0.25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3.2" x14ac:dyDescent="0.25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3.2" x14ac:dyDescent="0.25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3.2" x14ac:dyDescent="0.25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3.2" x14ac:dyDescent="0.25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3.2" x14ac:dyDescent="0.25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3.2" x14ac:dyDescent="0.25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3.2" x14ac:dyDescent="0.25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3.2" x14ac:dyDescent="0.25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3.2" x14ac:dyDescent="0.25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3.2" x14ac:dyDescent="0.25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3.2" x14ac:dyDescent="0.25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3.2" x14ac:dyDescent="0.25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3.2" x14ac:dyDescent="0.25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3.2" x14ac:dyDescent="0.25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3.2" x14ac:dyDescent="0.25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3.2" x14ac:dyDescent="0.25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3.2" x14ac:dyDescent="0.25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3.2" x14ac:dyDescent="0.25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3.2" x14ac:dyDescent="0.25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3.2" x14ac:dyDescent="0.25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3.2" x14ac:dyDescent="0.25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3.2" x14ac:dyDescent="0.25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3.2" x14ac:dyDescent="0.25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3.2" x14ac:dyDescent="0.25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3.2" x14ac:dyDescent="0.25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3.2" x14ac:dyDescent="0.25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3.2" x14ac:dyDescent="0.25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3.2" x14ac:dyDescent="0.25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3.2" x14ac:dyDescent="0.25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3.2" x14ac:dyDescent="0.25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3.2" x14ac:dyDescent="0.25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3.2" x14ac:dyDescent="0.25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3.2" x14ac:dyDescent="0.25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3.2" x14ac:dyDescent="0.25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3.2" x14ac:dyDescent="0.25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3.2" x14ac:dyDescent="0.25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3.2" x14ac:dyDescent="0.25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3.2" x14ac:dyDescent="0.25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3.2" x14ac:dyDescent="0.25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3.2" x14ac:dyDescent="0.25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3.2" x14ac:dyDescent="0.25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3.2" x14ac:dyDescent="0.25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3.2" x14ac:dyDescent="0.25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3.2" x14ac:dyDescent="0.25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3.2" x14ac:dyDescent="0.25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3.2" x14ac:dyDescent="0.25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3.2" x14ac:dyDescent="0.25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3.2" x14ac:dyDescent="0.25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3.2" x14ac:dyDescent="0.25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3.2" x14ac:dyDescent="0.25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3.2" x14ac:dyDescent="0.25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3.2" x14ac:dyDescent="0.25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3.2" x14ac:dyDescent="0.25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3.2" x14ac:dyDescent="0.25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3.2" x14ac:dyDescent="0.25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3.2" x14ac:dyDescent="0.25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3.2" x14ac:dyDescent="0.25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3.2" x14ac:dyDescent="0.25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3.2" x14ac:dyDescent="0.25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3.2" x14ac:dyDescent="0.25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3.2" x14ac:dyDescent="0.25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3.2" x14ac:dyDescent="0.25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3.2" x14ac:dyDescent="0.25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3.2" x14ac:dyDescent="0.25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3.2" x14ac:dyDescent="0.25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3.2" x14ac:dyDescent="0.25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3.2" x14ac:dyDescent="0.25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3.2" x14ac:dyDescent="0.25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3.2" x14ac:dyDescent="0.25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3.2" x14ac:dyDescent="0.25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3.2" x14ac:dyDescent="0.25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3.2" x14ac:dyDescent="0.25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3.2" x14ac:dyDescent="0.25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3.2" x14ac:dyDescent="0.25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3.2" x14ac:dyDescent="0.25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3.2" x14ac:dyDescent="0.25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3.2" x14ac:dyDescent="0.25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3.2" x14ac:dyDescent="0.25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3.2" x14ac:dyDescent="0.25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3.2" x14ac:dyDescent="0.25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3.2" x14ac:dyDescent="0.25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3.2" x14ac:dyDescent="0.25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3.2" x14ac:dyDescent="0.25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3.2" x14ac:dyDescent="0.25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3.2" x14ac:dyDescent="0.25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3.2" x14ac:dyDescent="0.25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3.2" x14ac:dyDescent="0.25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3.2" x14ac:dyDescent="0.25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3.2" x14ac:dyDescent="0.25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3.2" x14ac:dyDescent="0.25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3.2" x14ac:dyDescent="0.25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3.2" x14ac:dyDescent="0.25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3.2" x14ac:dyDescent="0.25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3.2" x14ac:dyDescent="0.25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3.2" x14ac:dyDescent="0.25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3.2" x14ac:dyDescent="0.25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3.2" x14ac:dyDescent="0.25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3.2" x14ac:dyDescent="0.25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3.2" x14ac:dyDescent="0.25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3.2" x14ac:dyDescent="0.25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3.2" x14ac:dyDescent="0.25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3.2" x14ac:dyDescent="0.25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3.2" x14ac:dyDescent="0.25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3.2" x14ac:dyDescent="0.25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3.2" x14ac:dyDescent="0.25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3.2" x14ac:dyDescent="0.25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3.2" x14ac:dyDescent="0.25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3.2" x14ac:dyDescent="0.25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3.2" x14ac:dyDescent="0.25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3.2" x14ac:dyDescent="0.25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3.2" x14ac:dyDescent="0.25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3.2" x14ac:dyDescent="0.25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3.2" x14ac:dyDescent="0.25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3.2" x14ac:dyDescent="0.25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3.2" x14ac:dyDescent="0.25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3.2" x14ac:dyDescent="0.25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3.2" x14ac:dyDescent="0.25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3.2" x14ac:dyDescent="0.25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3.2" x14ac:dyDescent="0.25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3.2" x14ac:dyDescent="0.25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3.2" x14ac:dyDescent="0.25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3.2" x14ac:dyDescent="0.25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3.2" x14ac:dyDescent="0.25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3.2" x14ac:dyDescent="0.25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3.2" x14ac:dyDescent="0.25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3.2" x14ac:dyDescent="0.25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3.2" x14ac:dyDescent="0.25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3.2" x14ac:dyDescent="0.25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3.2" x14ac:dyDescent="0.25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3.2" x14ac:dyDescent="0.25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3.2" x14ac:dyDescent="0.25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3.2" x14ac:dyDescent="0.25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3.2" x14ac:dyDescent="0.25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3.2" x14ac:dyDescent="0.25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3.2" x14ac:dyDescent="0.25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3.2" x14ac:dyDescent="0.25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3.2" x14ac:dyDescent="0.25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3.2" x14ac:dyDescent="0.25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3.2" x14ac:dyDescent="0.25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3.2" x14ac:dyDescent="0.25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3.2" x14ac:dyDescent="0.25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3.2" x14ac:dyDescent="0.25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3.2" x14ac:dyDescent="0.25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3.2" x14ac:dyDescent="0.25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3.2" x14ac:dyDescent="0.25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3.2" x14ac:dyDescent="0.25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3.2" x14ac:dyDescent="0.25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3.2" x14ac:dyDescent="0.25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3.2" x14ac:dyDescent="0.25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3.2" x14ac:dyDescent="0.25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3.2" x14ac:dyDescent="0.25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3.2" x14ac:dyDescent="0.25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3.2" x14ac:dyDescent="0.25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3.2" x14ac:dyDescent="0.25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3.2" x14ac:dyDescent="0.25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3.2" x14ac:dyDescent="0.25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3.2" x14ac:dyDescent="0.25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3.2" x14ac:dyDescent="0.25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3.2" x14ac:dyDescent="0.25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3.2" x14ac:dyDescent="0.25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3.2" x14ac:dyDescent="0.25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3.2" x14ac:dyDescent="0.25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3.2" x14ac:dyDescent="0.25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3.2" x14ac:dyDescent="0.25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3.2" x14ac:dyDescent="0.25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3.2" x14ac:dyDescent="0.25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3.2" x14ac:dyDescent="0.25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3.2" x14ac:dyDescent="0.25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3.2" x14ac:dyDescent="0.25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3.2" x14ac:dyDescent="0.25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3.2" x14ac:dyDescent="0.25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3.2" x14ac:dyDescent="0.25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3.2" x14ac:dyDescent="0.25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3.2" x14ac:dyDescent="0.25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3.2" x14ac:dyDescent="0.25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3.2" x14ac:dyDescent="0.25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3.2" x14ac:dyDescent="0.25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3.2" x14ac:dyDescent="0.25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3.2" x14ac:dyDescent="0.25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3.2" x14ac:dyDescent="0.25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3.2" x14ac:dyDescent="0.25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3.2" x14ac:dyDescent="0.25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3.2" x14ac:dyDescent="0.25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3.2" x14ac:dyDescent="0.25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3.2" x14ac:dyDescent="0.25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3.2" x14ac:dyDescent="0.25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3.2" x14ac:dyDescent="0.25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3.2" x14ac:dyDescent="0.25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3.2" x14ac:dyDescent="0.25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3.2" x14ac:dyDescent="0.25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3.2" x14ac:dyDescent="0.25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3.2" x14ac:dyDescent="0.25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3.2" x14ac:dyDescent="0.25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3.2" x14ac:dyDescent="0.25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3.2" x14ac:dyDescent="0.25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3.2" x14ac:dyDescent="0.25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3.2" x14ac:dyDescent="0.25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3.2" x14ac:dyDescent="0.25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3.2" x14ac:dyDescent="0.25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3.2" x14ac:dyDescent="0.25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3.2" x14ac:dyDescent="0.25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3.2" x14ac:dyDescent="0.25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3.2" x14ac:dyDescent="0.25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3.2" x14ac:dyDescent="0.25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3.2" x14ac:dyDescent="0.25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3.2" x14ac:dyDescent="0.25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3.2" x14ac:dyDescent="0.25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3.2" x14ac:dyDescent="0.25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3.2" x14ac:dyDescent="0.25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3.2" x14ac:dyDescent="0.25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3.2" x14ac:dyDescent="0.25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3.2" x14ac:dyDescent="0.25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3.2" x14ac:dyDescent="0.25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3.2" x14ac:dyDescent="0.25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3.2" x14ac:dyDescent="0.25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3.2" x14ac:dyDescent="0.25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3.2" x14ac:dyDescent="0.25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3.2" x14ac:dyDescent="0.25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3.2" x14ac:dyDescent="0.25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3.2" x14ac:dyDescent="0.25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3.2" x14ac:dyDescent="0.25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3.2" x14ac:dyDescent="0.25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3.2" x14ac:dyDescent="0.25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3.2" x14ac:dyDescent="0.25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3.2" x14ac:dyDescent="0.25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3.2" x14ac:dyDescent="0.25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3.2" x14ac:dyDescent="0.25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3.2" x14ac:dyDescent="0.25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3.2" x14ac:dyDescent="0.25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3.2" x14ac:dyDescent="0.25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3.2" x14ac:dyDescent="0.25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3.2" x14ac:dyDescent="0.25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3.2" x14ac:dyDescent="0.25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3.2" x14ac:dyDescent="0.25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3.2" x14ac:dyDescent="0.25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3.2" x14ac:dyDescent="0.25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3.2" x14ac:dyDescent="0.25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3.2" x14ac:dyDescent="0.25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3.2" x14ac:dyDescent="0.25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3.2" x14ac:dyDescent="0.25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3.2" x14ac:dyDescent="0.25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3.2" x14ac:dyDescent="0.25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3.2" x14ac:dyDescent="0.25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3.2" x14ac:dyDescent="0.25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3.2" x14ac:dyDescent="0.25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3.2" x14ac:dyDescent="0.25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3.2" x14ac:dyDescent="0.25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3.2" x14ac:dyDescent="0.25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3.2" x14ac:dyDescent="0.25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3.2" x14ac:dyDescent="0.25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3.2" x14ac:dyDescent="0.25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3.2" x14ac:dyDescent="0.25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3.2" x14ac:dyDescent="0.25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3.2" x14ac:dyDescent="0.25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3.2" x14ac:dyDescent="0.25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3.2" x14ac:dyDescent="0.25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3.2" x14ac:dyDescent="0.25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3.2" x14ac:dyDescent="0.25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3.2" x14ac:dyDescent="0.25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3.2" x14ac:dyDescent="0.25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3.2" x14ac:dyDescent="0.25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3.2" x14ac:dyDescent="0.25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3.2" x14ac:dyDescent="0.25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3.2" x14ac:dyDescent="0.25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3.2" x14ac:dyDescent="0.25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3.2" x14ac:dyDescent="0.25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3.2" x14ac:dyDescent="0.25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3.2" x14ac:dyDescent="0.25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3.2" x14ac:dyDescent="0.25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3.2" x14ac:dyDescent="0.25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3.2" x14ac:dyDescent="0.25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3.2" x14ac:dyDescent="0.25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3.2" x14ac:dyDescent="0.25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3.2" x14ac:dyDescent="0.25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3.2" x14ac:dyDescent="0.25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3.2" x14ac:dyDescent="0.25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3.2" x14ac:dyDescent="0.25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3.2" x14ac:dyDescent="0.25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3.2" x14ac:dyDescent="0.25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3.2" x14ac:dyDescent="0.25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3.2" x14ac:dyDescent="0.25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3.2" x14ac:dyDescent="0.25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3.2" x14ac:dyDescent="0.25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3.2" x14ac:dyDescent="0.25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3.2" x14ac:dyDescent="0.25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3.2" x14ac:dyDescent="0.25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3.2" x14ac:dyDescent="0.25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3.2" x14ac:dyDescent="0.25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3.2" x14ac:dyDescent="0.25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3.2" x14ac:dyDescent="0.25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3.2" x14ac:dyDescent="0.25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3.2" x14ac:dyDescent="0.25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3.2" x14ac:dyDescent="0.25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3.2" x14ac:dyDescent="0.25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3.2" x14ac:dyDescent="0.25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3.2" x14ac:dyDescent="0.25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3.2" x14ac:dyDescent="0.25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3.2" x14ac:dyDescent="0.25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3.2" x14ac:dyDescent="0.25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3.2" x14ac:dyDescent="0.25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3.2" x14ac:dyDescent="0.25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3.2" x14ac:dyDescent="0.25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3.2" x14ac:dyDescent="0.25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3.2" x14ac:dyDescent="0.25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3.2" x14ac:dyDescent="0.25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3.2" x14ac:dyDescent="0.25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3.2" x14ac:dyDescent="0.25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3.2" x14ac:dyDescent="0.25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3.2" x14ac:dyDescent="0.25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3.2" x14ac:dyDescent="0.25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3.2" x14ac:dyDescent="0.25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3.2" x14ac:dyDescent="0.25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3.2" x14ac:dyDescent="0.25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3.2" x14ac:dyDescent="0.25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3.2" x14ac:dyDescent="0.25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3.2" x14ac:dyDescent="0.25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3.2" x14ac:dyDescent="0.25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3.2" x14ac:dyDescent="0.25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3.2" x14ac:dyDescent="0.25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3.2" x14ac:dyDescent="0.25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3.2" x14ac:dyDescent="0.25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3.2" x14ac:dyDescent="0.25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3.2" x14ac:dyDescent="0.25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3.2" x14ac:dyDescent="0.25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3.2" x14ac:dyDescent="0.25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3.2" x14ac:dyDescent="0.25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3.2" x14ac:dyDescent="0.25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3.2" x14ac:dyDescent="0.25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3.2" x14ac:dyDescent="0.25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3.2" x14ac:dyDescent="0.25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3.2" x14ac:dyDescent="0.25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3.2" x14ac:dyDescent="0.25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3.2" x14ac:dyDescent="0.25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3.2" x14ac:dyDescent="0.25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3.2" x14ac:dyDescent="0.25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3.2" x14ac:dyDescent="0.25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3.2" x14ac:dyDescent="0.25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3.2" x14ac:dyDescent="0.25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3.2" x14ac:dyDescent="0.25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3.2" x14ac:dyDescent="0.25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3.2" x14ac:dyDescent="0.25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3.2" x14ac:dyDescent="0.25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3.2" x14ac:dyDescent="0.25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3.2" x14ac:dyDescent="0.25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3.2" x14ac:dyDescent="0.25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3.2" x14ac:dyDescent="0.25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3.2" x14ac:dyDescent="0.25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3.2" x14ac:dyDescent="0.25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3.2" x14ac:dyDescent="0.25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3.2" x14ac:dyDescent="0.25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3.2" x14ac:dyDescent="0.25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3.2" x14ac:dyDescent="0.25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3.2" x14ac:dyDescent="0.25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3.2" x14ac:dyDescent="0.25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3.2" x14ac:dyDescent="0.25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3.2" x14ac:dyDescent="0.25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3.2" x14ac:dyDescent="0.25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3.2" x14ac:dyDescent="0.25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3.2" x14ac:dyDescent="0.25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3.2" x14ac:dyDescent="0.25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3.2" x14ac:dyDescent="0.25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3.2" x14ac:dyDescent="0.25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3.2" x14ac:dyDescent="0.25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3.2" x14ac:dyDescent="0.25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3.2" x14ac:dyDescent="0.25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3.2" x14ac:dyDescent="0.25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3.2" x14ac:dyDescent="0.25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3.2" x14ac:dyDescent="0.25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3.2" x14ac:dyDescent="0.25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3.2" x14ac:dyDescent="0.25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3.2" x14ac:dyDescent="0.25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3.2" x14ac:dyDescent="0.25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3.2" x14ac:dyDescent="0.25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3.2" x14ac:dyDescent="0.25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3.2" x14ac:dyDescent="0.25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3.2" x14ac:dyDescent="0.25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3.2" x14ac:dyDescent="0.25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3.2" x14ac:dyDescent="0.25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3.2" x14ac:dyDescent="0.25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3.2" x14ac:dyDescent="0.25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3.2" x14ac:dyDescent="0.25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3.2" x14ac:dyDescent="0.25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3.2" x14ac:dyDescent="0.25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3.2" x14ac:dyDescent="0.25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3.2" x14ac:dyDescent="0.25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3.2" x14ac:dyDescent="0.25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3.2" x14ac:dyDescent="0.25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3.2" x14ac:dyDescent="0.25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3.2" x14ac:dyDescent="0.25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3.2" x14ac:dyDescent="0.25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3.2" x14ac:dyDescent="0.25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3.2" x14ac:dyDescent="0.25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3.2" x14ac:dyDescent="0.25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3.2" x14ac:dyDescent="0.25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3.2" x14ac:dyDescent="0.25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3.2" x14ac:dyDescent="0.25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3.2" x14ac:dyDescent="0.25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3.2" x14ac:dyDescent="0.25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3.2" x14ac:dyDescent="0.25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3.2" x14ac:dyDescent="0.25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3.2" x14ac:dyDescent="0.25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3.2" x14ac:dyDescent="0.25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3.2" x14ac:dyDescent="0.25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3.2" x14ac:dyDescent="0.25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3.2" x14ac:dyDescent="0.25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3.2" x14ac:dyDescent="0.25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3.2" x14ac:dyDescent="0.25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3.2" x14ac:dyDescent="0.25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3.2" x14ac:dyDescent="0.25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3.2" x14ac:dyDescent="0.25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3.2" x14ac:dyDescent="0.25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3.2" x14ac:dyDescent="0.25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3.2" x14ac:dyDescent="0.25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3.2" x14ac:dyDescent="0.25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3.2" x14ac:dyDescent="0.25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3.2" x14ac:dyDescent="0.25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3.2" x14ac:dyDescent="0.25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3.2" x14ac:dyDescent="0.25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3.2" x14ac:dyDescent="0.25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3.2" x14ac:dyDescent="0.25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3.2" x14ac:dyDescent="0.25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3.2" x14ac:dyDescent="0.25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3.2" x14ac:dyDescent="0.25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3.2" x14ac:dyDescent="0.25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3.2" x14ac:dyDescent="0.25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3.2" x14ac:dyDescent="0.25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3.2" x14ac:dyDescent="0.25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3.2" x14ac:dyDescent="0.25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3.2" x14ac:dyDescent="0.25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3.2" x14ac:dyDescent="0.25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3.2" x14ac:dyDescent="0.25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3.2" x14ac:dyDescent="0.25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3.2" x14ac:dyDescent="0.25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3.2" x14ac:dyDescent="0.25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3.2" x14ac:dyDescent="0.25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3.2" x14ac:dyDescent="0.25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3.2" x14ac:dyDescent="0.25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3.2" x14ac:dyDescent="0.25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3.2" x14ac:dyDescent="0.25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3.2" x14ac:dyDescent="0.25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3.2" x14ac:dyDescent="0.25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3.2" x14ac:dyDescent="0.25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3.2" x14ac:dyDescent="0.25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3.2" x14ac:dyDescent="0.25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3.2" x14ac:dyDescent="0.25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3.2" x14ac:dyDescent="0.25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3.2" x14ac:dyDescent="0.25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3.2" x14ac:dyDescent="0.25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3.2" x14ac:dyDescent="0.25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3.2" x14ac:dyDescent="0.25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3.2" x14ac:dyDescent="0.25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3.2" x14ac:dyDescent="0.25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3.2" x14ac:dyDescent="0.25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3.2" x14ac:dyDescent="0.25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3.2" x14ac:dyDescent="0.25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3.2" x14ac:dyDescent="0.25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3.2" x14ac:dyDescent="0.25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3.2" x14ac:dyDescent="0.25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3.2" x14ac:dyDescent="0.25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3.2" x14ac:dyDescent="0.25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3.2" x14ac:dyDescent="0.25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3.2" x14ac:dyDescent="0.25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3.2" x14ac:dyDescent="0.25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3.2" x14ac:dyDescent="0.25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3.2" x14ac:dyDescent="0.25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3.2" x14ac:dyDescent="0.25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3.2" x14ac:dyDescent="0.25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3.2" x14ac:dyDescent="0.25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3.2" x14ac:dyDescent="0.25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3.2" x14ac:dyDescent="0.25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3.2" x14ac:dyDescent="0.25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3.2" x14ac:dyDescent="0.25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3.2" x14ac:dyDescent="0.25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3.2" x14ac:dyDescent="0.25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3.2" x14ac:dyDescent="0.25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3.2" x14ac:dyDescent="0.25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3.2" x14ac:dyDescent="0.25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3.2" x14ac:dyDescent="0.25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3.2" x14ac:dyDescent="0.25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3.2" x14ac:dyDescent="0.25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3.2" x14ac:dyDescent="0.25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3.2" x14ac:dyDescent="0.25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3.2" x14ac:dyDescent="0.25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3.2" x14ac:dyDescent="0.25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3.2" x14ac:dyDescent="0.25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3.2" x14ac:dyDescent="0.25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3.2" x14ac:dyDescent="0.25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3.2" x14ac:dyDescent="0.25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3.2" x14ac:dyDescent="0.25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3.2" x14ac:dyDescent="0.25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3.2" x14ac:dyDescent="0.25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3.2" x14ac:dyDescent="0.25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3.2" x14ac:dyDescent="0.25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3.2" x14ac:dyDescent="0.25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3.2" x14ac:dyDescent="0.25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3.2" x14ac:dyDescent="0.25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3.2" x14ac:dyDescent="0.25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3.2" x14ac:dyDescent="0.25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3.2" x14ac:dyDescent="0.25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3.2" x14ac:dyDescent="0.25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3.2" x14ac:dyDescent="0.25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3.2" x14ac:dyDescent="0.25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3.2" x14ac:dyDescent="0.25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3.2" x14ac:dyDescent="0.25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3.2" x14ac:dyDescent="0.25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3.2" x14ac:dyDescent="0.25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3.2" x14ac:dyDescent="0.25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3.2" x14ac:dyDescent="0.25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3.2" x14ac:dyDescent="0.25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3.2" x14ac:dyDescent="0.25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3.2" x14ac:dyDescent="0.25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3.2" x14ac:dyDescent="0.25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3.2" x14ac:dyDescent="0.25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3.2" x14ac:dyDescent="0.25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3.2" x14ac:dyDescent="0.25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3.2" x14ac:dyDescent="0.25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3.2" x14ac:dyDescent="0.25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3.2" x14ac:dyDescent="0.25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3.2" x14ac:dyDescent="0.25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3.2" x14ac:dyDescent="0.25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3.2" x14ac:dyDescent="0.25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3.2" x14ac:dyDescent="0.25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3.2" x14ac:dyDescent="0.25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3.2" x14ac:dyDescent="0.25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3.2" x14ac:dyDescent="0.25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3.2" x14ac:dyDescent="0.25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3.2" x14ac:dyDescent="0.25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3.2" x14ac:dyDescent="0.25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3.2" x14ac:dyDescent="0.25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3.2" x14ac:dyDescent="0.25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3.2" x14ac:dyDescent="0.25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3.2" x14ac:dyDescent="0.25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3.2" x14ac:dyDescent="0.25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3.2" x14ac:dyDescent="0.25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3.2" x14ac:dyDescent="0.25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3.2" x14ac:dyDescent="0.25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3.2" x14ac:dyDescent="0.25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3.2" x14ac:dyDescent="0.25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3.2" x14ac:dyDescent="0.25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3.2" x14ac:dyDescent="0.25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3.2" x14ac:dyDescent="0.25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3.2" x14ac:dyDescent="0.25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3.2" x14ac:dyDescent="0.25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3.2" x14ac:dyDescent="0.25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3.2" x14ac:dyDescent="0.25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3.2" x14ac:dyDescent="0.25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3.2" x14ac:dyDescent="0.25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3.2" x14ac:dyDescent="0.25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3.2" x14ac:dyDescent="0.25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3.2" x14ac:dyDescent="0.25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3.2" x14ac:dyDescent="0.25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3.2" x14ac:dyDescent="0.25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3.2" x14ac:dyDescent="0.25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3.2" x14ac:dyDescent="0.25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3.2" x14ac:dyDescent="0.25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3.2" x14ac:dyDescent="0.25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3.2" x14ac:dyDescent="0.25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3.2" x14ac:dyDescent="0.25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3.2" x14ac:dyDescent="0.25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3.2" x14ac:dyDescent="0.25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3.2" x14ac:dyDescent="0.25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3.2" x14ac:dyDescent="0.25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3.2" x14ac:dyDescent="0.25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3.2" x14ac:dyDescent="0.25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3.2" x14ac:dyDescent="0.25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3.2" x14ac:dyDescent="0.25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3.2" x14ac:dyDescent="0.25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3.2" x14ac:dyDescent="0.25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3.2" x14ac:dyDescent="0.25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3.2" x14ac:dyDescent="0.25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3.2" x14ac:dyDescent="0.25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3.2" x14ac:dyDescent="0.25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3.2" x14ac:dyDescent="0.25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3.2" x14ac:dyDescent="0.25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3.2" x14ac:dyDescent="0.25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3.2" x14ac:dyDescent="0.25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3.2" x14ac:dyDescent="0.25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3.2" x14ac:dyDescent="0.25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3.2" x14ac:dyDescent="0.25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3.2" x14ac:dyDescent="0.25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3.2" x14ac:dyDescent="0.25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3.2" x14ac:dyDescent="0.25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3.2" x14ac:dyDescent="0.25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3.2" x14ac:dyDescent="0.25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3.2" x14ac:dyDescent="0.25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3.2" x14ac:dyDescent="0.25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3.2" x14ac:dyDescent="0.25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3.2" x14ac:dyDescent="0.25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3.2" x14ac:dyDescent="0.25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3.2" x14ac:dyDescent="0.25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3.2" x14ac:dyDescent="0.25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3.2" x14ac:dyDescent="0.25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3.2" x14ac:dyDescent="0.25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3.2" x14ac:dyDescent="0.25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3.2" x14ac:dyDescent="0.25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3.2" x14ac:dyDescent="0.25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3.2" x14ac:dyDescent="0.25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3.2" x14ac:dyDescent="0.25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3.2" x14ac:dyDescent="0.25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3.2" x14ac:dyDescent="0.25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3.2" x14ac:dyDescent="0.25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3.2" x14ac:dyDescent="0.25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3.2" x14ac:dyDescent="0.25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3.2" x14ac:dyDescent="0.25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3.2" x14ac:dyDescent="0.25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3.2" x14ac:dyDescent="0.25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3.2" x14ac:dyDescent="0.25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3.2" x14ac:dyDescent="0.25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3.2" x14ac:dyDescent="0.25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3.2" x14ac:dyDescent="0.25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3.2" x14ac:dyDescent="0.25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3.2" x14ac:dyDescent="0.25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3.2" x14ac:dyDescent="0.25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3.2" x14ac:dyDescent="0.25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3.2" x14ac:dyDescent="0.25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3.2" x14ac:dyDescent="0.25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3.2" x14ac:dyDescent="0.25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3.2" x14ac:dyDescent="0.25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3.2" x14ac:dyDescent="0.25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3.2" x14ac:dyDescent="0.25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3.2" x14ac:dyDescent="0.25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3.2" x14ac:dyDescent="0.25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3.2" x14ac:dyDescent="0.25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3.2" x14ac:dyDescent="0.25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3.2" x14ac:dyDescent="0.25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3.2" x14ac:dyDescent="0.25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3.2" x14ac:dyDescent="0.25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3.2" x14ac:dyDescent="0.25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3.2" x14ac:dyDescent="0.25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3.2" x14ac:dyDescent="0.25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3.2" x14ac:dyDescent="0.25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3.2" x14ac:dyDescent="0.25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3.2" x14ac:dyDescent="0.25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3.2" x14ac:dyDescent="0.25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3.2" x14ac:dyDescent="0.25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3.2" x14ac:dyDescent="0.25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3.2" x14ac:dyDescent="0.25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3.2" x14ac:dyDescent="0.25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3.2" x14ac:dyDescent="0.25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3.2" x14ac:dyDescent="0.25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3.2" x14ac:dyDescent="0.25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3.2" x14ac:dyDescent="0.25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3.2" x14ac:dyDescent="0.25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3.2" x14ac:dyDescent="0.25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3.2" x14ac:dyDescent="0.25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3.2" x14ac:dyDescent="0.25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3.2" x14ac:dyDescent="0.25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3.2" x14ac:dyDescent="0.25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3.2" x14ac:dyDescent="0.25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3.2" x14ac:dyDescent="0.25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3.2" x14ac:dyDescent="0.25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3.2" x14ac:dyDescent="0.25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3.2" x14ac:dyDescent="0.25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3.2" x14ac:dyDescent="0.25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3.2" x14ac:dyDescent="0.25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3.2" x14ac:dyDescent="0.25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3.2" x14ac:dyDescent="0.25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3.2" x14ac:dyDescent="0.25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3.2" x14ac:dyDescent="0.25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3.2" x14ac:dyDescent="0.25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3.2" x14ac:dyDescent="0.25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3.2" x14ac:dyDescent="0.25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3.2" x14ac:dyDescent="0.25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3.2" x14ac:dyDescent="0.25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3.2" x14ac:dyDescent="0.25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3.2" x14ac:dyDescent="0.25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3.2" x14ac:dyDescent="0.25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3.2" x14ac:dyDescent="0.25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3.2" x14ac:dyDescent="0.25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3.2" x14ac:dyDescent="0.25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3.2" x14ac:dyDescent="0.25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3.2" x14ac:dyDescent="0.25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3.2" x14ac:dyDescent="0.25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3.2" x14ac:dyDescent="0.25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3.2" x14ac:dyDescent="0.25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3.2" x14ac:dyDescent="0.25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3.2" x14ac:dyDescent="0.25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3.2" x14ac:dyDescent="0.25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3.2" x14ac:dyDescent="0.25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3.2" x14ac:dyDescent="0.25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3.2" x14ac:dyDescent="0.25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3.2" x14ac:dyDescent="0.25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3.2" x14ac:dyDescent="0.25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3.2" x14ac:dyDescent="0.25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3.2" x14ac:dyDescent="0.25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3.2" x14ac:dyDescent="0.25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3.2" x14ac:dyDescent="0.25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3.2" x14ac:dyDescent="0.25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3.2" x14ac:dyDescent="0.25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3.2" x14ac:dyDescent="0.25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3.2" x14ac:dyDescent="0.25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3.2" x14ac:dyDescent="0.25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3.2" x14ac:dyDescent="0.25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3.2" x14ac:dyDescent="0.25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3.2" x14ac:dyDescent="0.25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3.2" x14ac:dyDescent="0.25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3.2" x14ac:dyDescent="0.25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3.2" x14ac:dyDescent="0.25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3.2" x14ac:dyDescent="0.25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3.2" x14ac:dyDescent="0.25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3.2" x14ac:dyDescent="0.25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3.2" x14ac:dyDescent="0.25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3.2" x14ac:dyDescent="0.25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3.2" x14ac:dyDescent="0.25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3.2" x14ac:dyDescent="0.25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3.2" x14ac:dyDescent="0.25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3.2" x14ac:dyDescent="0.25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3.2" x14ac:dyDescent="0.25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3.2" x14ac:dyDescent="0.25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3.2" x14ac:dyDescent="0.25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3.2" x14ac:dyDescent="0.25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3.2" x14ac:dyDescent="0.25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3.2" x14ac:dyDescent="0.25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3.2" x14ac:dyDescent="0.25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3.2" x14ac:dyDescent="0.25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3.2" x14ac:dyDescent="0.25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3.2" x14ac:dyDescent="0.25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3.2" x14ac:dyDescent="0.25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3.2" x14ac:dyDescent="0.25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3.2" x14ac:dyDescent="0.25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3.2" x14ac:dyDescent="0.25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3.2" x14ac:dyDescent="0.25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3.2" x14ac:dyDescent="0.25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3.2" x14ac:dyDescent="0.25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3.2" x14ac:dyDescent="0.25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3.2" x14ac:dyDescent="0.25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3.2" x14ac:dyDescent="0.25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3.2" x14ac:dyDescent="0.25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3.2" x14ac:dyDescent="0.25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3.2" x14ac:dyDescent="0.25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3.2" x14ac:dyDescent="0.25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3.2" x14ac:dyDescent="0.25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3.2" x14ac:dyDescent="0.25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3.2" x14ac:dyDescent="0.25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3.2" x14ac:dyDescent="0.25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3.2" x14ac:dyDescent="0.25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3.2" x14ac:dyDescent="0.25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3.2" x14ac:dyDescent="0.25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3.2" x14ac:dyDescent="0.25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3.2" x14ac:dyDescent="0.25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3.2" x14ac:dyDescent="0.25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3.2" x14ac:dyDescent="0.25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3.2" x14ac:dyDescent="0.25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3.2" x14ac:dyDescent="0.25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3.2" x14ac:dyDescent="0.25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3.2" x14ac:dyDescent="0.25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3.2" x14ac:dyDescent="0.25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3.2" x14ac:dyDescent="0.25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3.2" x14ac:dyDescent="0.25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3.2" x14ac:dyDescent="0.25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3.2" x14ac:dyDescent="0.25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3.2" x14ac:dyDescent="0.25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3.2" x14ac:dyDescent="0.25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3.2" x14ac:dyDescent="0.25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3.2" x14ac:dyDescent="0.25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3.2" x14ac:dyDescent="0.25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3.2" x14ac:dyDescent="0.25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3.2" x14ac:dyDescent="0.25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3.2" x14ac:dyDescent="0.25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3.2" x14ac:dyDescent="0.25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3.2" x14ac:dyDescent="0.25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3.2" x14ac:dyDescent="0.25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3.2" x14ac:dyDescent="0.25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3.2" x14ac:dyDescent="0.25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3.2" x14ac:dyDescent="0.25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3.2" x14ac:dyDescent="0.25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3.2" x14ac:dyDescent="0.25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3.2" x14ac:dyDescent="0.25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3.2" x14ac:dyDescent="0.25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3.2" x14ac:dyDescent="0.25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3.2" x14ac:dyDescent="0.25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3.2" x14ac:dyDescent="0.25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3.2" x14ac:dyDescent="0.25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3.2" x14ac:dyDescent="0.25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3.2" x14ac:dyDescent="0.25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3.2" x14ac:dyDescent="0.25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3.2" x14ac:dyDescent="0.25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3.2" x14ac:dyDescent="0.25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3.2" x14ac:dyDescent="0.25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3.2" x14ac:dyDescent="0.25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3.2" x14ac:dyDescent="0.25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3.2" x14ac:dyDescent="0.25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3.2" x14ac:dyDescent="0.25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3.2" x14ac:dyDescent="0.25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3.2" x14ac:dyDescent="0.25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3.2" x14ac:dyDescent="0.25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3.2" x14ac:dyDescent="0.25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3.2" x14ac:dyDescent="0.25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3.2" x14ac:dyDescent="0.25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3.2" x14ac:dyDescent="0.25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3.2" x14ac:dyDescent="0.25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3.2" x14ac:dyDescent="0.25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3.2" x14ac:dyDescent="0.25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3.2" x14ac:dyDescent="0.25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3.2" x14ac:dyDescent="0.25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3.2" x14ac:dyDescent="0.25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3.2" x14ac:dyDescent="0.25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3.2" x14ac:dyDescent="0.25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3.2" x14ac:dyDescent="0.25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3.2" x14ac:dyDescent="0.25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3.2" x14ac:dyDescent="0.25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3.2" x14ac:dyDescent="0.25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3.2" x14ac:dyDescent="0.25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3.2" x14ac:dyDescent="0.25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3.2" x14ac:dyDescent="0.25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3.2" x14ac:dyDescent="0.25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3.2" x14ac:dyDescent="0.25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3.2" x14ac:dyDescent="0.25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3.2" x14ac:dyDescent="0.25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3.2" x14ac:dyDescent="0.25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3.2" x14ac:dyDescent="0.25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3.2" x14ac:dyDescent="0.25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3.2" x14ac:dyDescent="0.25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3.2" x14ac:dyDescent="0.25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3.2" x14ac:dyDescent="0.25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3.2" x14ac:dyDescent="0.25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3.2" x14ac:dyDescent="0.25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3.2" x14ac:dyDescent="0.25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3.2" x14ac:dyDescent="0.25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3.2" x14ac:dyDescent="0.25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3.2" x14ac:dyDescent="0.25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3.2" x14ac:dyDescent="0.25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3.2" x14ac:dyDescent="0.25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3.2" x14ac:dyDescent="0.25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3.2" x14ac:dyDescent="0.25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3.2" x14ac:dyDescent="0.25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3.2" x14ac:dyDescent="0.25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3.2" x14ac:dyDescent="0.25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3.2" x14ac:dyDescent="0.25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3.2" x14ac:dyDescent="0.25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3.2" x14ac:dyDescent="0.25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3.2" x14ac:dyDescent="0.25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3.2" x14ac:dyDescent="0.25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3.2" x14ac:dyDescent="0.25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3.2" x14ac:dyDescent="0.25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3.2" x14ac:dyDescent="0.25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3.2" x14ac:dyDescent="0.25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3.2" x14ac:dyDescent="0.25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3.2" x14ac:dyDescent="0.25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3.2" x14ac:dyDescent="0.25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3.2" x14ac:dyDescent="0.25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3.2" x14ac:dyDescent="0.25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3.2" x14ac:dyDescent="0.25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3.2" x14ac:dyDescent="0.25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3.2" x14ac:dyDescent="0.25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3.2" x14ac:dyDescent="0.25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3.2" x14ac:dyDescent="0.25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3.2" x14ac:dyDescent="0.25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3.2" x14ac:dyDescent="0.25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3.2" x14ac:dyDescent="0.25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3.2" x14ac:dyDescent="0.25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3.2" x14ac:dyDescent="0.25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3.2" x14ac:dyDescent="0.25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3.2" x14ac:dyDescent="0.25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3.2" x14ac:dyDescent="0.25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3.2" x14ac:dyDescent="0.25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3.2" x14ac:dyDescent="0.25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3.2" x14ac:dyDescent="0.25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3.2" x14ac:dyDescent="0.25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3.2" x14ac:dyDescent="0.25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3.2" x14ac:dyDescent="0.25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3.2" x14ac:dyDescent="0.25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3.2" x14ac:dyDescent="0.25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3.2" x14ac:dyDescent="0.25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3.2" x14ac:dyDescent="0.25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3.2" x14ac:dyDescent="0.25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3.2" x14ac:dyDescent="0.25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3.2" x14ac:dyDescent="0.25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3.2" x14ac:dyDescent="0.25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3.2" x14ac:dyDescent="0.25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3.2" x14ac:dyDescent="0.25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3.2" x14ac:dyDescent="0.25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3.2" x14ac:dyDescent="0.25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3.2" x14ac:dyDescent="0.25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3.2" x14ac:dyDescent="0.25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3.2" x14ac:dyDescent="0.25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3.2" x14ac:dyDescent="0.25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3.2" x14ac:dyDescent="0.25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3.2" x14ac:dyDescent="0.25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3.2" x14ac:dyDescent="0.25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3.2" x14ac:dyDescent="0.25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3.2" x14ac:dyDescent="0.25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3.2" x14ac:dyDescent="0.25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3.2" x14ac:dyDescent="0.25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3.2" x14ac:dyDescent="0.25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3.2" x14ac:dyDescent="0.25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3.2" x14ac:dyDescent="0.25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3.2" x14ac:dyDescent="0.25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3.2" x14ac:dyDescent="0.25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3.2" x14ac:dyDescent="0.25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3.2" x14ac:dyDescent="0.25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3.2" x14ac:dyDescent="0.25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3.2" x14ac:dyDescent="0.25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3.2" x14ac:dyDescent="0.25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3.2" x14ac:dyDescent="0.25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3.2" x14ac:dyDescent="0.25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3.2" x14ac:dyDescent="0.25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3.2" x14ac:dyDescent="0.25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3.2" x14ac:dyDescent="0.25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3.2" x14ac:dyDescent="0.25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3.2" x14ac:dyDescent="0.25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3.2" x14ac:dyDescent="0.25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3.2" x14ac:dyDescent="0.25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3.2" x14ac:dyDescent="0.25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3.2" x14ac:dyDescent="0.25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3.2" x14ac:dyDescent="0.25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3.2" x14ac:dyDescent="0.25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3.2" x14ac:dyDescent="0.25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3.2" x14ac:dyDescent="0.25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3.2" x14ac:dyDescent="0.25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3.2" x14ac:dyDescent="0.25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3.2" x14ac:dyDescent="0.25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3.2" x14ac:dyDescent="0.25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3.2" x14ac:dyDescent="0.25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3.2" x14ac:dyDescent="0.25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3.2" x14ac:dyDescent="0.25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3.2" x14ac:dyDescent="0.25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3.2" x14ac:dyDescent="0.25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3.2" x14ac:dyDescent="0.25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3.2" x14ac:dyDescent="0.25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3.2" x14ac:dyDescent="0.25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3.2" x14ac:dyDescent="0.25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3.2" x14ac:dyDescent="0.25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3.2" x14ac:dyDescent="0.25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3.2" x14ac:dyDescent="0.25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3.2" x14ac:dyDescent="0.25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3.2" x14ac:dyDescent="0.25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3.2" x14ac:dyDescent="0.25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3.2" x14ac:dyDescent="0.25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3.2" x14ac:dyDescent="0.25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3.2" x14ac:dyDescent="0.25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3.2" x14ac:dyDescent="0.25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3.2" x14ac:dyDescent="0.25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3.2" x14ac:dyDescent="0.25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3.2" x14ac:dyDescent="0.25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3.2" x14ac:dyDescent="0.25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3.2" x14ac:dyDescent="0.25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3.2" x14ac:dyDescent="0.25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5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5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5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5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5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5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5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5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5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5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5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5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5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5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5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5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5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5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5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5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5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5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5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5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5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5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5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5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5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5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5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5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5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5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5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5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5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5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5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5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5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5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5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5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5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5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5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5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5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5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5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5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5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5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5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5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5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5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5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5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5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5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5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5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5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5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5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5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5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5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5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5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5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5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5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5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5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5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5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5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5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5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5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5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5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5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5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5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5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5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5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5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5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5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5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5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5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5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5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5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5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5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5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5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5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5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5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5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5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5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5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5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5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5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5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5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5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5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5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5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5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5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5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5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5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5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5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5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5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5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5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5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5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5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5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5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5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5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5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5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5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5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5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5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5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5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5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5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5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5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5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5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5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5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5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5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5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5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5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5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5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5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5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5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5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5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5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5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5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5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5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5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5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5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5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5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5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5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5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5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5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5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5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5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5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5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5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5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5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5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5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5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5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5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5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5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5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5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5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5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5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5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5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5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5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5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5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5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5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5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5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5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5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5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5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5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5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5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5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5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5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5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5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5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5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5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5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5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5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5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5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5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5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5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5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5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5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5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5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5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5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5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5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5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5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5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5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5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5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5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5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5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5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5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5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5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5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5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5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5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5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5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5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5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5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5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5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5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5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5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5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5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5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5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5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5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5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5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5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5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5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5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5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5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5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5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5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5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5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5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5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5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5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5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5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5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5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5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5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5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5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5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5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5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5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5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5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5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5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5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5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5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5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5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5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5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5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5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5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5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5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5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5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5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5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5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5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5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5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5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5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5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5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5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5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5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5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5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5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5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5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5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5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5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5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5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5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5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5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5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5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5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5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5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5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5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5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5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5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5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5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5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5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5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5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5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5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5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5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5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5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5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5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5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5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5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5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5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5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5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5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5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5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5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5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5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5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5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5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5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5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5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5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5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5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5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5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5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5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5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5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5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5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5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5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5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5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5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5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5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5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5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5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5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5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5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5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5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5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5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5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5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5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5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5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5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5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5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5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5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5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5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5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5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5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5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5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5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5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5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5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5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5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5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5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5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5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5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5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5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5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5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5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5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5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5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5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5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5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5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5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5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5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5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5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5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5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5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5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5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5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5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5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5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5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5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5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5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5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5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5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5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5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5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5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5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5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5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5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5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5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5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5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5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5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5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5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5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5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5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5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5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5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5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5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5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5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5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5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5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5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5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5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5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5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5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5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5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5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5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5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5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5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5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5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5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5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5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5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5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5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5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5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5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5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5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5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5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5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5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5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5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5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5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5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5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5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5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5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5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5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5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5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5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5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5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5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5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5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5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5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5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5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5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5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5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5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5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5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5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5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5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5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5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5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5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5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5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5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5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5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5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5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5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5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5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5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5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5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5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5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5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5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5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5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5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5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5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5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5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5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5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5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5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5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5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5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5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5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5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5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5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5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5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5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5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Jongerden Marijn</cp:lastModifiedBy>
  <cp:revision/>
  <dcterms:created xsi:type="dcterms:W3CDTF">2010-02-12T09:46:01Z</dcterms:created>
  <dcterms:modified xsi:type="dcterms:W3CDTF">2022-03-31T12:16:21Z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