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anda\Desktop\2023-1\시뮬레이션\엑셀\"/>
    </mc:Choice>
  </mc:AlternateContent>
  <xr:revisionPtr revIDLastSave="0" documentId="13_ncr:1_{F4FE310E-49DA-4060-AFFD-814B1EAB5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그림8" sheetId="9" r:id="rId1"/>
    <sheet name="ModelRiskDSN" sheetId="10" state="hidden" r:id="rId2"/>
  </sheets>
  <definedNames>
    <definedName name="cum._prob." localSheetId="0">그림8!$D$6:$E$10</definedName>
    <definedName name="cum._prob.">#REF!</definedName>
    <definedName name="RiskCollectDistributionSamples">2</definedName>
    <definedName name="RiskFixedSeed">1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5</definedName>
    <definedName name="RiskPauseOnError">FALSE</definedName>
    <definedName name="RiskRealTimeResults">FALSE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2</definedName>
    <definedName name="RiskStatFunctionsUpdateFreq">1</definedName>
    <definedName name="RiskUpdateDisplay">FALSE</definedName>
    <definedName name="RiskUpdateStatFunctions">TRUE</definedName>
    <definedName name="RiskUseDifferentSeedForEachSim">FALSE</definedName>
    <definedName name="RiskUseFixedSeed">FALSE</definedName>
    <definedName name="table" localSheetId="0">그림8!$D$6:$E$10</definedName>
    <definedName name="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8" i="9" l="1"/>
  <c r="D129" i="9"/>
  <c r="E113" i="9" l="1"/>
  <c r="C113" i="9"/>
  <c r="E112" i="9"/>
  <c r="C112" i="9"/>
  <c r="D112" i="9" s="1"/>
  <c r="E111" i="9"/>
  <c r="C111" i="9"/>
  <c r="F111" i="9" s="1"/>
  <c r="E110" i="9"/>
  <c r="C110" i="9"/>
  <c r="D110" i="9" s="1"/>
  <c r="E109" i="9"/>
  <c r="C109" i="9"/>
  <c r="E108" i="9"/>
  <c r="C108" i="9"/>
  <c r="D108" i="9" s="1"/>
  <c r="E107" i="9"/>
  <c r="C107" i="9"/>
  <c r="E106" i="9"/>
  <c r="C106" i="9"/>
  <c r="E105" i="9"/>
  <c r="C105" i="9"/>
  <c r="E104" i="9"/>
  <c r="C104" i="9"/>
  <c r="D104" i="9" s="1"/>
  <c r="E103" i="9"/>
  <c r="C103" i="9"/>
  <c r="E102" i="9"/>
  <c r="C102" i="9"/>
  <c r="E101" i="9"/>
  <c r="C101" i="9"/>
  <c r="E100" i="9"/>
  <c r="C100" i="9"/>
  <c r="D100" i="9" s="1"/>
  <c r="E99" i="9"/>
  <c r="C99" i="9"/>
  <c r="E98" i="9"/>
  <c r="C98" i="9"/>
  <c r="E97" i="9"/>
  <c r="C97" i="9"/>
  <c r="E96" i="9"/>
  <c r="C96" i="9"/>
  <c r="D96" i="9" s="1"/>
  <c r="E95" i="9"/>
  <c r="C95" i="9"/>
  <c r="E94" i="9"/>
  <c r="C94" i="9"/>
  <c r="E93" i="9"/>
  <c r="C93" i="9"/>
  <c r="E92" i="9"/>
  <c r="C92" i="9"/>
  <c r="D92" i="9" s="1"/>
  <c r="E91" i="9"/>
  <c r="C91" i="9"/>
  <c r="E90" i="9"/>
  <c r="C90" i="9"/>
  <c r="E89" i="9"/>
  <c r="C89" i="9"/>
  <c r="E88" i="9"/>
  <c r="C88" i="9"/>
  <c r="D88" i="9" s="1"/>
  <c r="E87" i="9"/>
  <c r="C87" i="9"/>
  <c r="E86" i="9"/>
  <c r="C86" i="9"/>
  <c r="E85" i="9"/>
  <c r="C85" i="9"/>
  <c r="E84" i="9"/>
  <c r="C84" i="9"/>
  <c r="D84" i="9" s="1"/>
  <c r="E83" i="9"/>
  <c r="C83" i="9"/>
  <c r="E82" i="9"/>
  <c r="C82" i="9"/>
  <c r="E81" i="9"/>
  <c r="C81" i="9"/>
  <c r="E80" i="9"/>
  <c r="C80" i="9"/>
  <c r="D80" i="9" s="1"/>
  <c r="E79" i="9"/>
  <c r="C79" i="9"/>
  <c r="E78" i="9"/>
  <c r="C78" i="9"/>
  <c r="E77" i="9"/>
  <c r="C77" i="9"/>
  <c r="E76" i="9"/>
  <c r="C76" i="9"/>
  <c r="D76" i="9" s="1"/>
  <c r="E75" i="9"/>
  <c r="C75" i="9"/>
  <c r="E74" i="9"/>
  <c r="C74" i="9"/>
  <c r="E73" i="9"/>
  <c r="C73" i="9"/>
  <c r="F73" i="9" s="1"/>
  <c r="E72" i="9"/>
  <c r="C72" i="9"/>
  <c r="E71" i="9"/>
  <c r="C71" i="9"/>
  <c r="F71" i="9" s="1"/>
  <c r="E70" i="9"/>
  <c r="C70" i="9"/>
  <c r="F70" i="9" s="1"/>
  <c r="E69" i="9"/>
  <c r="C69" i="9"/>
  <c r="F69" i="9" s="1"/>
  <c r="E68" i="9"/>
  <c r="C68" i="9"/>
  <c r="E67" i="9"/>
  <c r="C67" i="9"/>
  <c r="F67" i="9" s="1"/>
  <c r="E66" i="9"/>
  <c r="C66" i="9"/>
  <c r="F66" i="9" s="1"/>
  <c r="E65" i="9"/>
  <c r="C65" i="9"/>
  <c r="F65" i="9" s="1"/>
  <c r="E64" i="9"/>
  <c r="C64" i="9"/>
  <c r="E63" i="9"/>
  <c r="C63" i="9"/>
  <c r="F63" i="9" s="1"/>
  <c r="E62" i="9"/>
  <c r="C62" i="9"/>
  <c r="F62" i="9" s="1"/>
  <c r="E61" i="9"/>
  <c r="C61" i="9"/>
  <c r="F61" i="9" s="1"/>
  <c r="E60" i="9"/>
  <c r="C60" i="9"/>
  <c r="E59" i="9"/>
  <c r="C59" i="9"/>
  <c r="F59" i="9" s="1"/>
  <c r="E58" i="9"/>
  <c r="C58" i="9"/>
  <c r="F58" i="9" s="1"/>
  <c r="E57" i="9"/>
  <c r="C57" i="9"/>
  <c r="F57" i="9" s="1"/>
  <c r="E56" i="9"/>
  <c r="C56" i="9"/>
  <c r="E55" i="9"/>
  <c r="C55" i="9"/>
  <c r="E54" i="9"/>
  <c r="C54" i="9"/>
  <c r="F54" i="9" s="1"/>
  <c r="E53" i="9"/>
  <c r="C53" i="9"/>
  <c r="F53" i="9" s="1"/>
  <c r="E52" i="9"/>
  <c r="C52" i="9"/>
  <c r="E51" i="9"/>
  <c r="C51" i="9"/>
  <c r="F51" i="9" s="1"/>
  <c r="E50" i="9"/>
  <c r="C50" i="9"/>
  <c r="F50" i="9" s="1"/>
  <c r="E49" i="9"/>
  <c r="C49" i="9"/>
  <c r="F49" i="9" s="1"/>
  <c r="E48" i="9"/>
  <c r="C48" i="9"/>
  <c r="E47" i="9"/>
  <c r="C47" i="9"/>
  <c r="F47" i="9" s="1"/>
  <c r="E46" i="9"/>
  <c r="C46" i="9"/>
  <c r="F46" i="9" s="1"/>
  <c r="E45" i="9"/>
  <c r="C45" i="9"/>
  <c r="F45" i="9" s="1"/>
  <c r="E44" i="9"/>
  <c r="C44" i="9"/>
  <c r="E43" i="9"/>
  <c r="C43" i="9"/>
  <c r="F43" i="9" s="1"/>
  <c r="E42" i="9"/>
  <c r="C42" i="9"/>
  <c r="F42" i="9" s="1"/>
  <c r="E41" i="9"/>
  <c r="C41" i="9"/>
  <c r="F41" i="9" s="1"/>
  <c r="E40" i="9"/>
  <c r="C40" i="9"/>
  <c r="E39" i="9"/>
  <c r="C39" i="9"/>
  <c r="E38" i="9"/>
  <c r="C38" i="9"/>
  <c r="F38" i="9" s="1"/>
  <c r="E37" i="9"/>
  <c r="C37" i="9"/>
  <c r="F37" i="9" s="1"/>
  <c r="E36" i="9"/>
  <c r="C36" i="9"/>
  <c r="E35" i="9"/>
  <c r="C35" i="9"/>
  <c r="F35" i="9" s="1"/>
  <c r="E34" i="9"/>
  <c r="C34" i="9"/>
  <c r="F34" i="9" s="1"/>
  <c r="E33" i="9"/>
  <c r="C33" i="9"/>
  <c r="F33" i="9" s="1"/>
  <c r="E32" i="9"/>
  <c r="C32" i="9"/>
  <c r="E31" i="9"/>
  <c r="C31" i="9"/>
  <c r="F31" i="9" s="1"/>
  <c r="E30" i="9"/>
  <c r="C30" i="9"/>
  <c r="F30" i="9" s="1"/>
  <c r="E29" i="9"/>
  <c r="C29" i="9"/>
  <c r="F29" i="9" s="1"/>
  <c r="E28" i="9"/>
  <c r="C28" i="9"/>
  <c r="E27" i="9"/>
  <c r="C27" i="9"/>
  <c r="D27" i="9" s="1"/>
  <c r="E26" i="9"/>
  <c r="C26" i="9"/>
  <c r="E25" i="9"/>
  <c r="C25" i="9"/>
  <c r="F25" i="9" s="1"/>
  <c r="E24" i="9"/>
  <c r="C24" i="9"/>
  <c r="D24" i="9" s="1"/>
  <c r="E23" i="9"/>
  <c r="C23" i="9"/>
  <c r="F23" i="9" s="1"/>
  <c r="E22" i="9"/>
  <c r="C22" i="9"/>
  <c r="D22" i="9" s="1"/>
  <c r="E21" i="9"/>
  <c r="C21" i="9"/>
  <c r="F21" i="9" s="1"/>
  <c r="E20" i="9"/>
  <c r="C20" i="9"/>
  <c r="D20" i="9" s="1"/>
  <c r="E19" i="9"/>
  <c r="C19" i="9"/>
  <c r="F19" i="9" s="1"/>
  <c r="E18" i="9"/>
  <c r="C18" i="9"/>
  <c r="D18" i="9" s="1"/>
  <c r="E17" i="9"/>
  <c r="C17" i="9"/>
  <c r="F17" i="9" s="1"/>
  <c r="E16" i="9"/>
  <c r="C16" i="9"/>
  <c r="D16" i="9" s="1"/>
  <c r="E15" i="9"/>
  <c r="C15" i="9"/>
  <c r="F15" i="9" s="1"/>
  <c r="E14" i="9"/>
  <c r="C14" i="9"/>
  <c r="D14" i="9" s="1"/>
  <c r="D10" i="9"/>
  <c r="D9" i="9"/>
  <c r="D8" i="9"/>
  <c r="D7" i="9"/>
  <c r="F20" i="9" l="1"/>
  <c r="G20" i="9" s="1"/>
  <c r="F27" i="9"/>
  <c r="G27" i="9" s="1"/>
  <c r="D33" i="9"/>
  <c r="G33" i="9" s="1"/>
  <c r="D38" i="9"/>
  <c r="G38" i="9" s="1"/>
  <c r="F16" i="9"/>
  <c r="G16" i="9" s="1"/>
  <c r="F24" i="9"/>
  <c r="G24" i="9" s="1"/>
  <c r="F39" i="9"/>
  <c r="D39" i="9"/>
  <c r="F109" i="9"/>
  <c r="D109" i="9"/>
  <c r="F55" i="9"/>
  <c r="D55" i="9"/>
  <c r="F113" i="9"/>
  <c r="D113" i="9"/>
  <c r="F28" i="9"/>
  <c r="D28" i="9"/>
  <c r="F14" i="9"/>
  <c r="G14" i="9" s="1"/>
  <c r="F18" i="9"/>
  <c r="G18" i="9" s="1"/>
  <c r="F22" i="9"/>
  <c r="G22" i="9" s="1"/>
  <c r="D65" i="9"/>
  <c r="G65" i="9" s="1"/>
  <c r="D70" i="9"/>
  <c r="G70" i="9" s="1"/>
  <c r="D71" i="9"/>
  <c r="G71" i="9" s="1"/>
  <c r="F110" i="9"/>
  <c r="G110" i="9" s="1"/>
  <c r="D49" i="9"/>
  <c r="G49" i="9" s="1"/>
  <c r="D54" i="9"/>
  <c r="G54" i="9" s="1"/>
  <c r="F108" i="9"/>
  <c r="G108" i="9" s="1"/>
  <c r="D26" i="9"/>
  <c r="F26" i="9"/>
  <c r="D44" i="9"/>
  <c r="F44" i="9"/>
  <c r="D60" i="9"/>
  <c r="F60" i="9"/>
  <c r="F77" i="9"/>
  <c r="D77" i="9"/>
  <c r="F85" i="9"/>
  <c r="D85" i="9"/>
  <c r="F93" i="9"/>
  <c r="D93" i="9"/>
  <c r="F101" i="9"/>
  <c r="D101" i="9"/>
  <c r="D32" i="9"/>
  <c r="F32" i="9"/>
  <c r="D37" i="9"/>
  <c r="G37" i="9" s="1"/>
  <c r="D42" i="9"/>
  <c r="G42" i="9" s="1"/>
  <c r="D43" i="9"/>
  <c r="G43" i="9" s="1"/>
  <c r="D59" i="9"/>
  <c r="G59" i="9" s="1"/>
  <c r="D64" i="9"/>
  <c r="F64" i="9"/>
  <c r="D69" i="9"/>
  <c r="G69" i="9" s="1"/>
  <c r="F87" i="9"/>
  <c r="D87" i="9"/>
  <c r="D30" i="9"/>
  <c r="G30" i="9" s="1"/>
  <c r="D31" i="9"/>
  <c r="G31" i="9" s="1"/>
  <c r="D36" i="9"/>
  <c r="F36" i="9"/>
  <c r="D41" i="9"/>
  <c r="G41" i="9" s="1"/>
  <c r="D46" i="9"/>
  <c r="G46" i="9" s="1"/>
  <c r="D47" i="9"/>
  <c r="G47" i="9" s="1"/>
  <c r="D52" i="9"/>
  <c r="F52" i="9"/>
  <c r="D57" i="9"/>
  <c r="G57" i="9" s="1"/>
  <c r="D62" i="9"/>
  <c r="G62" i="9" s="1"/>
  <c r="D63" i="9"/>
  <c r="G63" i="9" s="1"/>
  <c r="D68" i="9"/>
  <c r="F68" i="9"/>
  <c r="D73" i="9"/>
  <c r="G73" i="9" s="1"/>
  <c r="F78" i="9"/>
  <c r="D78" i="9"/>
  <c r="F81" i="9"/>
  <c r="D81" i="9"/>
  <c r="F86" i="9"/>
  <c r="D86" i="9"/>
  <c r="F89" i="9"/>
  <c r="D89" i="9"/>
  <c r="F94" i="9"/>
  <c r="D94" i="9"/>
  <c r="F97" i="9"/>
  <c r="D97" i="9"/>
  <c r="F102" i="9"/>
  <c r="D102" i="9"/>
  <c r="F105" i="9"/>
  <c r="D105" i="9"/>
  <c r="F74" i="9"/>
  <c r="D74" i="9"/>
  <c r="F82" i="9"/>
  <c r="D82" i="9"/>
  <c r="F90" i="9"/>
  <c r="D90" i="9"/>
  <c r="F98" i="9"/>
  <c r="D98" i="9"/>
  <c r="D106" i="9"/>
  <c r="F106" i="9"/>
  <c r="D48" i="9"/>
  <c r="F48" i="9"/>
  <c r="D53" i="9"/>
  <c r="G53" i="9" s="1"/>
  <c r="D58" i="9"/>
  <c r="G58" i="9" s="1"/>
  <c r="F79" i="9"/>
  <c r="D79" i="9"/>
  <c r="F95" i="9"/>
  <c r="D95" i="9"/>
  <c r="F103" i="9"/>
  <c r="D103" i="9"/>
  <c r="D15" i="9"/>
  <c r="G15" i="9" s="1"/>
  <c r="D17" i="9"/>
  <c r="G17" i="9" s="1"/>
  <c r="D19" i="9"/>
  <c r="G19" i="9" s="1"/>
  <c r="D21" i="9"/>
  <c r="G21" i="9" s="1"/>
  <c r="D23" i="9"/>
  <c r="G23" i="9" s="1"/>
  <c r="D25" i="9"/>
  <c r="G25" i="9" s="1"/>
  <c r="D29" i="9"/>
  <c r="G29" i="9" s="1"/>
  <c r="D34" i="9"/>
  <c r="G34" i="9" s="1"/>
  <c r="D35" i="9"/>
  <c r="G35" i="9" s="1"/>
  <c r="D40" i="9"/>
  <c r="F40" i="9"/>
  <c r="D45" i="9"/>
  <c r="G45" i="9" s="1"/>
  <c r="D50" i="9"/>
  <c r="G50" i="9" s="1"/>
  <c r="D51" i="9"/>
  <c r="G51" i="9" s="1"/>
  <c r="D56" i="9"/>
  <c r="F56" i="9"/>
  <c r="D61" i="9"/>
  <c r="G61" i="9" s="1"/>
  <c r="D66" i="9"/>
  <c r="G66" i="9" s="1"/>
  <c r="D67" i="9"/>
  <c r="G67" i="9" s="1"/>
  <c r="D72" i="9"/>
  <c r="F72" i="9"/>
  <c r="F75" i="9"/>
  <c r="D75" i="9"/>
  <c r="F83" i="9"/>
  <c r="D83" i="9"/>
  <c r="F91" i="9"/>
  <c r="D91" i="9"/>
  <c r="F99" i="9"/>
  <c r="D99" i="9"/>
  <c r="F107" i="9"/>
  <c r="D107" i="9"/>
  <c r="F76" i="9"/>
  <c r="G76" i="9" s="1"/>
  <c r="F80" i="9"/>
  <c r="G80" i="9" s="1"/>
  <c r="F84" i="9"/>
  <c r="G84" i="9" s="1"/>
  <c r="F88" i="9"/>
  <c r="G88" i="9" s="1"/>
  <c r="F92" i="9"/>
  <c r="G92" i="9" s="1"/>
  <c r="F96" i="9"/>
  <c r="G96" i="9" s="1"/>
  <c r="F100" i="9"/>
  <c r="G100" i="9" s="1"/>
  <c r="F104" i="9"/>
  <c r="G104" i="9" s="1"/>
  <c r="D111" i="9"/>
  <c r="G111" i="9" s="1"/>
  <c r="F112" i="9"/>
  <c r="G112" i="9" s="1"/>
  <c r="G93" i="9" l="1"/>
  <c r="G77" i="9"/>
  <c r="G28" i="9"/>
  <c r="G55" i="9"/>
  <c r="G39" i="9"/>
  <c r="G103" i="9"/>
  <c r="G79" i="9"/>
  <c r="G98" i="9"/>
  <c r="G82" i="9"/>
  <c r="G105" i="9"/>
  <c r="G97" i="9"/>
  <c r="G89" i="9"/>
  <c r="G81" i="9"/>
  <c r="G113" i="9"/>
  <c r="G40" i="9"/>
  <c r="G95" i="9"/>
  <c r="G90" i="9"/>
  <c r="G74" i="9"/>
  <c r="G102" i="9"/>
  <c r="G94" i="9"/>
  <c r="G86" i="9"/>
  <c r="G78" i="9"/>
  <c r="G101" i="9"/>
  <c r="G85" i="9"/>
  <c r="G109" i="9"/>
  <c r="G36" i="9"/>
  <c r="G99" i="9"/>
  <c r="G83" i="9"/>
  <c r="G48" i="9"/>
  <c r="G68" i="9"/>
  <c r="G32" i="9"/>
  <c r="G44" i="9"/>
  <c r="G72" i="9"/>
  <c r="G107" i="9"/>
  <c r="G91" i="9"/>
  <c r="G75" i="9"/>
  <c r="G56" i="9"/>
  <c r="G106" i="9"/>
  <c r="G52" i="9"/>
  <c r="G87" i="9"/>
  <c r="G64" i="9"/>
  <c r="G60" i="9"/>
  <c r="G26" i="9"/>
  <c r="G116" i="9" l="1"/>
  <c r="G115" i="9"/>
  <c r="P3" i="9" s="1"/>
  <c r="K5" i="9" l="1"/>
  <c r="Q3" i="9"/>
  <c r="G119" i="9"/>
  <c r="G118" i="9"/>
  <c r="J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Eunseong</author>
  </authors>
  <commentList>
    <comment ref="B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=RAND()</t>
        </r>
      </text>
    </comment>
    <comment ref="C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=VLOOKUP(B14,table,2)</t>
        </r>
      </text>
    </comment>
    <comment ref="D1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=$B$6*MIN(C14,$B$10)</t>
        </r>
      </text>
    </comment>
    <comment ref="E1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=$B$5*$B$10</t>
        </r>
      </text>
    </comment>
    <comment ref="F1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=$B$7*MAX($B$10-C14,0)</t>
        </r>
      </text>
    </comment>
    <comment ref="G1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=D14-E14+F14</t>
        </r>
      </text>
    </comment>
    <comment ref="G11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=AVERAGE(G14:G113)</t>
        </r>
      </text>
    </comment>
    <comment ref="G11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=STDEV.S
(G14:G113)</t>
        </r>
      </text>
    </comment>
    <comment ref="G11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=$G$115+NORM.S.INV(0.975)*$G$116/SQRT(100)</t>
        </r>
      </text>
    </comment>
    <comment ref="G119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=$G$115-NORM.S.
INV(0.975)*$G$116/SQRT(100)</t>
        </r>
      </text>
    </comment>
  </commentList>
</comments>
</file>

<file path=xl/sharedStrings.xml><?xml version="1.0" encoding="utf-8"?>
<sst xmlns="http://schemas.openxmlformats.org/spreadsheetml/2006/main" count="50" uniqueCount="46">
  <si>
    <r>
      <rPr>
        <b/>
        <sz val="14"/>
        <rFont val="돋움"/>
        <family val="3"/>
        <charset val="129"/>
      </rPr>
      <t>서강서점</t>
    </r>
    <r>
      <rPr>
        <b/>
        <sz val="14"/>
        <rFont val="Arial"/>
        <family val="2"/>
      </rPr>
      <t xml:space="preserve"> </t>
    </r>
    <r>
      <rPr>
        <b/>
        <sz val="14"/>
        <rFont val="돋움"/>
        <family val="3"/>
        <charset val="129"/>
      </rPr>
      <t>문제</t>
    </r>
    <phoneticPr fontId="1" type="noConversion"/>
  </si>
  <si>
    <r>
      <rPr>
        <sz val="11"/>
        <rFont val="돋움"/>
        <family val="3"/>
        <charset val="129"/>
      </rPr>
      <t>구입단가</t>
    </r>
    <phoneticPr fontId="1" type="noConversion"/>
  </si>
  <si>
    <r>
      <rPr>
        <sz val="11"/>
        <rFont val="돋움"/>
        <family val="3"/>
        <charset val="129"/>
      </rPr>
      <t>판매단가</t>
    </r>
    <phoneticPr fontId="1" type="noConversion"/>
  </si>
  <si>
    <r>
      <rPr>
        <sz val="11"/>
        <rFont val="돋움"/>
        <family val="3"/>
        <charset val="129"/>
      </rPr>
      <t>반품단가</t>
    </r>
    <phoneticPr fontId="1" type="noConversion"/>
  </si>
  <si>
    <r>
      <rPr>
        <sz val="11"/>
        <rFont val="돋움"/>
        <family val="3"/>
        <charset val="129"/>
      </rPr>
      <t>주문량</t>
    </r>
    <phoneticPr fontId="1" type="noConversion"/>
  </si>
  <si>
    <r>
      <rPr>
        <b/>
        <sz val="11"/>
        <rFont val="돋움"/>
        <family val="3"/>
        <charset val="129"/>
      </rPr>
      <t>자료</t>
    </r>
    <phoneticPr fontId="1" type="noConversion"/>
  </si>
  <si>
    <r>
      <rPr>
        <b/>
        <sz val="11"/>
        <rFont val="돋움"/>
        <family val="3"/>
        <charset val="129"/>
      </rPr>
      <t>의사결정</t>
    </r>
    <phoneticPr fontId="1" type="noConversion"/>
  </si>
  <si>
    <r>
      <rPr>
        <b/>
        <sz val="11"/>
        <rFont val="돋움"/>
        <family val="3"/>
        <charset val="129"/>
      </rPr>
      <t>시뮬레이션</t>
    </r>
    <r>
      <rPr>
        <b/>
        <sz val="11"/>
        <rFont val="Arial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</si>
  <si>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대안의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성과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비교</t>
    </r>
    <r>
      <rPr>
        <b/>
        <sz val="11"/>
        <rFont val="Arial"/>
        <family val="2"/>
      </rPr>
      <t xml:space="preserve"> </t>
    </r>
    <phoneticPr fontId="1" type="noConversion"/>
  </si>
  <si>
    <r>
      <rPr>
        <sz val="11"/>
        <rFont val="돋움"/>
        <family val="3"/>
        <charset val="129"/>
      </rPr>
      <t>반복활동</t>
    </r>
    <phoneticPr fontId="1" type="noConversion"/>
  </si>
  <si>
    <r>
      <rPr>
        <sz val="11"/>
        <rFont val="돋움"/>
        <family val="3"/>
        <charset val="129"/>
      </rPr>
      <t>난수</t>
    </r>
    <phoneticPr fontId="1" type="noConversion"/>
  </si>
  <si>
    <r>
      <rPr>
        <sz val="11"/>
        <rFont val="돋움"/>
        <family val="3"/>
        <charset val="129"/>
      </rPr>
      <t>수요량</t>
    </r>
    <phoneticPr fontId="1" type="noConversion"/>
  </si>
  <si>
    <r>
      <rPr>
        <sz val="11"/>
        <rFont val="돋움"/>
        <family val="3"/>
        <charset val="129"/>
      </rPr>
      <t>판매수입</t>
    </r>
    <phoneticPr fontId="1" type="noConversion"/>
  </si>
  <si>
    <r>
      <rPr>
        <sz val="11"/>
        <rFont val="돋움"/>
        <family val="3"/>
        <charset val="129"/>
      </rPr>
      <t>비용</t>
    </r>
    <phoneticPr fontId="1" type="noConversion"/>
  </si>
  <si>
    <r>
      <rPr>
        <sz val="11"/>
        <rFont val="돋움"/>
        <family val="3"/>
        <charset val="129"/>
      </rPr>
      <t>반품수입</t>
    </r>
    <phoneticPr fontId="1" type="noConversion"/>
  </si>
  <si>
    <r>
      <rPr>
        <sz val="11"/>
        <rFont val="돋움"/>
        <family val="3"/>
        <charset val="129"/>
      </rPr>
      <t>이윤</t>
    </r>
    <phoneticPr fontId="1" type="noConversion"/>
  </si>
  <si>
    <r>
      <rPr>
        <sz val="11"/>
        <rFont val="돋움"/>
        <family val="3"/>
        <charset val="129"/>
      </rPr>
      <t>평균이윤</t>
    </r>
    <phoneticPr fontId="1" type="noConversion"/>
  </si>
  <si>
    <r>
      <rPr>
        <sz val="11"/>
        <rFont val="돋움"/>
        <family val="3"/>
        <charset val="129"/>
      </rPr>
      <t>표준편차</t>
    </r>
    <phoneticPr fontId="1" type="noConversion"/>
  </si>
  <si>
    <r>
      <rPr>
        <sz val="11"/>
        <rFont val="돋움"/>
        <family val="3"/>
        <charset val="129"/>
      </rPr>
      <t>신뢰구간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상한값</t>
    </r>
    <r>
      <rPr>
        <sz val="11"/>
        <rFont val="Arial"/>
        <family val="2"/>
      </rPr>
      <t xml:space="preserve"> </t>
    </r>
    <phoneticPr fontId="1" type="noConversion"/>
  </si>
  <si>
    <r>
      <rPr>
        <sz val="11"/>
        <rFont val="돋움"/>
        <family val="3"/>
        <charset val="129"/>
      </rPr>
      <t>신뢰구간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하한값</t>
    </r>
    <r>
      <rPr>
        <sz val="11"/>
        <rFont val="Arial"/>
        <family val="2"/>
      </rPr>
      <t xml:space="preserve"> </t>
    </r>
    <phoneticPr fontId="1" type="noConversion"/>
  </si>
  <si>
    <r>
      <rPr>
        <sz val="11"/>
        <rFont val="돋움"/>
        <family val="3"/>
        <charset val="129"/>
      </rPr>
      <t>수요량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분포</t>
    </r>
    <phoneticPr fontId="1" type="noConversion"/>
  </si>
  <si>
    <r>
      <rPr>
        <sz val="11"/>
        <rFont val="돋움"/>
        <family val="3"/>
        <charset val="129"/>
      </rPr>
      <t>누적확률</t>
    </r>
    <phoneticPr fontId="1" type="noConversion"/>
  </si>
  <si>
    <r>
      <rPr>
        <sz val="11"/>
        <rFont val="돋움"/>
        <family val="3"/>
        <charset val="129"/>
      </rPr>
      <t>확률</t>
    </r>
    <phoneticPr fontId="1" type="noConversion"/>
  </si>
  <si>
    <t>DSN Files Count:</t>
  </si>
  <si>
    <t>표준편차가 0인 이유: 수요량이 100이상이어도 항상 100개만 팔기 때문</t>
    <phoneticPr fontId="1" type="noConversion"/>
  </si>
  <si>
    <t>125~175 사이가 최적 대안 -&gt; 이 범위 내에서 세분화된 주문량으로 시뮬레이션 실행 후 대안의 성과 비교</t>
    <phoneticPr fontId="1" type="noConversion"/>
  </si>
  <si>
    <r>
      <rPr>
        <sz val="11"/>
        <rFont val="돋움"/>
        <family val="3"/>
        <charset val="129"/>
      </rPr>
      <t>주문량</t>
    </r>
    <phoneticPr fontId="1" type="noConversion"/>
  </si>
  <si>
    <r>
      <rPr>
        <sz val="11"/>
        <rFont val="돋움"/>
        <family val="3"/>
        <charset val="129"/>
      </rPr>
      <t>평균</t>
    </r>
    <phoneticPr fontId="1" type="noConversion"/>
  </si>
  <si>
    <r>
      <rPr>
        <sz val="11"/>
        <rFont val="돋움"/>
        <family val="3"/>
        <charset val="129"/>
      </rPr>
      <t>표준편차</t>
    </r>
    <phoneticPr fontId="1" type="noConversion"/>
  </si>
  <si>
    <t>신뢰 수준(95.0%)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</si>
  <si>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</si>
  <si>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</si>
  <si>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</si>
  <si>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</si>
  <si>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</si>
  <si>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</si>
  <si>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</si>
  <si>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</si>
  <si>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</si>
  <si>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</si>
  <si>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</si>
  <si>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</si>
  <si>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</si>
  <si>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요약통계량</t>
    <phoneticPr fontId="1" type="noConversion"/>
  </si>
  <si>
    <t>신뢰구간 상한값</t>
    <phoneticPr fontId="1" type="noConversion"/>
  </si>
  <si>
    <t>하한값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</si>
</sst>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6" formatCode="\$#,##0.00_);[Red]\(\$#,##0.00\)"/>
    <numFmt numFmtId="176" formatCode="&quot;₩&quot;#,##0"/>
    <numFmt numFmtId="177" formatCode="&quot;₩&quot;#,##0_);[Red]\(&quot;₩&quot;#,##0\)"/>
  </numFmts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b/>
      <sz val="14"/>
      <name val="Arial"/>
      <family val="2"/>
    </font>
    <font>
      <b/>
      <sz val="14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26" fontId="0" fillId="0" borderId="0" xfId="0" applyNumberFormat="1"/>
    <xf numFmtId="0" fontId="3" fillId="0" borderId="0" xfId="0" applyFont="1" applyAlignment="1">
      <alignment horizontal="center"/>
    </xf>
    <xf numFmtId="176" fontId="2" fillId="0" borderId="0" xfId="0" applyNumberFormat="1" applyFont="1"/>
    <xf numFmtId="0" fontId="2" fillId="0" borderId="0" xfId="0" applyFont="1" applyAlignment="1">
      <alignment horizontal="right"/>
    </xf>
    <xf numFmtId="177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Continuous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그림8!$I$6:$I$14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그림8!$J$6:$J$14</c:f>
              <c:numCache>
                <c:formatCode>"₩"#,##0</c:formatCode>
                <c:ptCount val="9"/>
                <c:pt idx="0">
                  <c:v>250000</c:v>
                </c:pt>
                <c:pt idx="1">
                  <c:v>246875</c:v>
                </c:pt>
                <c:pt idx="2">
                  <c:v>243750</c:v>
                </c:pt>
                <c:pt idx="3">
                  <c:v>220000</c:v>
                </c:pt>
                <c:pt idx="4">
                  <c:v>196250</c:v>
                </c:pt>
                <c:pt idx="5">
                  <c:v>105000</c:v>
                </c:pt>
                <c:pt idx="6">
                  <c:v>13750</c:v>
                </c:pt>
                <c:pt idx="7">
                  <c:v>-105625</c:v>
                </c:pt>
                <c:pt idx="8">
                  <c:v>-225000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10-46BC-B31C-8EEA955FC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107760"/>
        <c:axId val="302108320"/>
      </c:barChart>
      <c:catAx>
        <c:axId val="302107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108320"/>
        <c:crosses val="autoZero"/>
        <c:auto val="1"/>
        <c:lblAlgn val="ctr"/>
        <c:lblOffset val="100"/>
        <c:noMultiLvlLbl val="0"/>
      </c:catAx>
      <c:valAx>
        <c:axId val="302108320"/>
        <c:scaling>
          <c:orientation val="minMax"/>
        </c:scaling>
        <c:delete val="0"/>
        <c:axPos val="l"/>
        <c:majorGridlines/>
        <c:numFmt formatCode="&quot;₩&quot;#,##0" sourceLinked="1"/>
        <c:majorTickMark val="out"/>
        <c:minorTickMark val="none"/>
        <c:tickLblPos val="nextTo"/>
        <c:crossAx val="302107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평균이윤</c:v>
          </c:tx>
          <c:invertIfNegative val="0"/>
          <c:cat>
            <c:numRef>
              <c:f>그림8!$I$6:$I$14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그림8!$J$6:$J$14</c:f>
              <c:numCache>
                <c:formatCode>"₩"#,##0</c:formatCode>
                <c:ptCount val="9"/>
                <c:pt idx="0">
                  <c:v>250000</c:v>
                </c:pt>
                <c:pt idx="1">
                  <c:v>246875</c:v>
                </c:pt>
                <c:pt idx="2">
                  <c:v>243750</c:v>
                </c:pt>
                <c:pt idx="3">
                  <c:v>220000</c:v>
                </c:pt>
                <c:pt idx="4">
                  <c:v>196250</c:v>
                </c:pt>
                <c:pt idx="5">
                  <c:v>105000</c:v>
                </c:pt>
                <c:pt idx="6">
                  <c:v>13750</c:v>
                </c:pt>
                <c:pt idx="7">
                  <c:v>-105625</c:v>
                </c:pt>
                <c:pt idx="8">
                  <c:v>-225000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C-494B-A74B-7BDA02F7DC9A}"/>
            </c:ext>
          </c:extLst>
        </c:ser>
        <c:ser>
          <c:idx val="2"/>
          <c:order val="1"/>
          <c:tx>
            <c:v>표준편차</c:v>
          </c:tx>
          <c:invertIfNegative val="0"/>
          <c:cat>
            <c:numRef>
              <c:f>그림8!$I$6:$I$14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그림8!$K$6:$K$14</c:f>
              <c:numCache>
                <c:formatCode>"₩"#,##0</c:formatCode>
                <c:ptCount val="9"/>
                <c:pt idx="0">
                  <c:v>0</c:v>
                </c:pt>
                <c:pt idx="1">
                  <c:v>89882.341020206673</c:v>
                </c:pt>
                <c:pt idx="2">
                  <c:v>179764.68204041335</c:v>
                </c:pt>
                <c:pt idx="3">
                  <c:v>260735.4109925511</c:v>
                </c:pt>
                <c:pt idx="4">
                  <c:v>348270.89117002534</c:v>
                </c:pt>
                <c:pt idx="5">
                  <c:v>383724.27364165819</c:v>
                </c:pt>
                <c:pt idx="6">
                  <c:v>428577.85438905645</c:v>
                </c:pt>
                <c:pt idx="7">
                  <c:v>437788.0545216123</c:v>
                </c:pt>
                <c:pt idx="8">
                  <c:v>449115.29194021598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C-494B-A74B-7BDA02F7D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111120"/>
        <c:axId val="302111680"/>
      </c:barChart>
      <c:catAx>
        <c:axId val="30211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111680"/>
        <c:crosses val="autoZero"/>
        <c:auto val="1"/>
        <c:lblAlgn val="ctr"/>
        <c:lblOffset val="100"/>
        <c:noMultiLvlLbl val="0"/>
      </c:catAx>
      <c:valAx>
        <c:axId val="302111680"/>
        <c:scaling>
          <c:orientation val="minMax"/>
        </c:scaling>
        <c:delete val="0"/>
        <c:axPos val="l"/>
        <c:majorGridlines/>
        <c:numFmt formatCode="&quot;₩&quot;#,##0" sourceLinked="1"/>
        <c:majorTickMark val="out"/>
        <c:minorTickMark val="none"/>
        <c:tickLblPos val="nextTo"/>
        <c:crossAx val="302111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1181100</xdr:colOff>
      <xdr:row>15</xdr:row>
      <xdr:rowOff>38100</xdr:rowOff>
    </xdr:from>
    <xdr:to>
      <xdr:col>14</xdr:col>
      <xdr:colOff>314325</xdr:colOff>
      <xdr:row>121</xdr:row>
      <xdr:rowOff>38100</xdr:rowOff>
    </xdr:to>
    <xdr:graphicFrame macro="">
      <xdr:nvGraphicFramePr>
        <xdr:cNvPr id="50249" name="차트 1">
          <a:extLst>
            <a:ext uri="{FF2B5EF4-FFF2-40B4-BE49-F238E27FC236}">
              <a16:creationId xmlns:a16="http://schemas.microsoft.com/office/drawing/2014/main" id="{E6799F7A-8E78-4CDD-86DA-D19140A2C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1190625</xdr:colOff>
      <xdr:row>121</xdr:row>
      <xdr:rowOff>161925</xdr:rowOff>
    </xdr:from>
    <xdr:to>
      <xdr:col>14</xdr:col>
      <xdr:colOff>571500</xdr:colOff>
      <xdr:row>137</xdr:row>
      <xdr:rowOff>161925</xdr:rowOff>
    </xdr:to>
    <xdr:graphicFrame macro="">
      <xdr:nvGraphicFramePr>
        <xdr:cNvPr id="50250" name="차트 2">
          <a:extLst>
            <a:ext uri="{FF2B5EF4-FFF2-40B4-BE49-F238E27FC236}">
              <a16:creationId xmlns:a16="http://schemas.microsoft.com/office/drawing/2014/main" id="{A25AD440-0D9B-4D30-A05E-CD0E14AA6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139"/>
  <sheetViews>
    <sheetView tabSelected="1" topLeftCell="A114" zoomScale="90" zoomScaleNormal="106" workbookViewId="0">
      <selection activeCell="G129" sqref="G129"/>
    </sheetView>
  </sheetViews>
  <sheetFormatPr defaultRowHeight="14.4" x14ac:dyDescent="0.25"/>
  <cols>
    <col min="1" max="1" width="13.296875" customWidth="1"/>
    <col min="2" max="2" width="13.19921875" customWidth="1"/>
    <col min="3" max="3" width="14.5" customWidth="1"/>
    <col min="4" max="4" width="15.796875" customWidth="1"/>
    <col min="5" max="5" width="15.3984375" customWidth="1"/>
    <col min="6" max="6" width="16.796875" customWidth="1"/>
    <col min="7" max="8" width="17.59765625" customWidth="1"/>
    <col min="9" max="9" width="18.09765625" customWidth="1"/>
    <col min="10" max="10" width="11.19921875" bestFit="1" customWidth="1"/>
    <col min="11" max="11" width="10.296875" bestFit="1" customWidth="1"/>
    <col min="12" max="12" width="8.796875" customWidth="1"/>
    <col min="15" max="16" width="10.296875" bestFit="1" customWidth="1"/>
  </cols>
  <sheetData>
    <row r="1" spans="1:17" ht="18" x14ac:dyDescent="0.3">
      <c r="A1" s="5" t="s">
        <v>0</v>
      </c>
      <c r="B1" s="5"/>
      <c r="C1" s="1"/>
      <c r="D1" s="1"/>
      <c r="E1" s="1"/>
      <c r="F1" s="1"/>
      <c r="G1" s="1"/>
      <c r="H1" s="1"/>
    </row>
    <row r="2" spans="1:17" x14ac:dyDescent="0.25">
      <c r="A2" s="1"/>
      <c r="B2" s="1"/>
      <c r="C2" s="1"/>
      <c r="D2" s="1"/>
      <c r="E2" s="1"/>
      <c r="F2" s="1"/>
      <c r="G2" s="1"/>
      <c r="H2" s="1"/>
      <c r="O2" s="9" t="s">
        <v>26</v>
      </c>
      <c r="P2" s="9" t="s">
        <v>27</v>
      </c>
      <c r="Q2" s="9" t="s">
        <v>28</v>
      </c>
    </row>
    <row r="3" spans="1:17" x14ac:dyDescent="0.25">
      <c r="A3" s="7" t="s">
        <v>5</v>
      </c>
      <c r="B3" s="1"/>
      <c r="C3" s="1"/>
      <c r="G3" s="1"/>
      <c r="H3" s="1"/>
      <c r="I3" s="14" t="s">
        <v>8</v>
      </c>
      <c r="J3" s="14"/>
      <c r="K3" s="14"/>
      <c r="P3" s="13">
        <f>G115</f>
        <v>196250</v>
      </c>
      <c r="Q3" s="13">
        <f>G116</f>
        <v>348270.89117002534</v>
      </c>
    </row>
    <row r="4" spans="1:17" x14ac:dyDescent="0.25">
      <c r="A4" s="3"/>
      <c r="B4" s="1"/>
      <c r="C4" s="1"/>
      <c r="D4" s="15" t="s">
        <v>20</v>
      </c>
      <c r="E4" s="15"/>
      <c r="F4" s="15"/>
      <c r="G4" s="1"/>
      <c r="H4" s="1"/>
      <c r="I4" s="9" t="s">
        <v>4</v>
      </c>
      <c r="J4" s="9" t="s">
        <v>16</v>
      </c>
      <c r="K4" s="9" t="s">
        <v>17</v>
      </c>
      <c r="O4">
        <v>125</v>
      </c>
      <c r="P4" s="8">
        <f t="dataTable" ref="P4:Q14" dt2D="0" dtr="0" r1="B10"/>
        <v>246875</v>
      </c>
      <c r="Q4" s="8">
        <v>89882.341020206673</v>
      </c>
    </row>
    <row r="5" spans="1:17" x14ac:dyDescent="0.25">
      <c r="A5" s="3" t="s">
        <v>1</v>
      </c>
      <c r="B5" s="8">
        <v>7500</v>
      </c>
      <c r="C5" s="1"/>
      <c r="D5" s="3" t="s">
        <v>21</v>
      </c>
      <c r="E5" s="3" t="s">
        <v>11</v>
      </c>
      <c r="F5" s="3" t="s">
        <v>22</v>
      </c>
      <c r="G5" s="1"/>
      <c r="H5" s="1"/>
      <c r="I5" s="1"/>
      <c r="J5" s="8">
        <f>G115</f>
        <v>196250</v>
      </c>
      <c r="K5" s="8">
        <f>G116</f>
        <v>348270.89117002534</v>
      </c>
      <c r="O5">
        <v>130</v>
      </c>
      <c r="P5">
        <v>246250</v>
      </c>
      <c r="Q5">
        <v>107858.80922424801</v>
      </c>
    </row>
    <row r="6" spans="1:17" x14ac:dyDescent="0.25">
      <c r="A6" s="3" t="s">
        <v>2</v>
      </c>
      <c r="B6" s="8">
        <v>10000</v>
      </c>
      <c r="C6" s="1"/>
      <c r="D6" s="1">
        <v>0</v>
      </c>
      <c r="E6" s="1">
        <v>100</v>
      </c>
      <c r="F6" s="1">
        <v>0.3</v>
      </c>
      <c r="G6" s="1"/>
      <c r="H6" s="1"/>
      <c r="I6" s="9">
        <v>100</v>
      </c>
      <c r="J6" s="8">
        <f t="dataTable" ref="J6:K14" dt2D="0" dtr="0" r1="B10" ca="1"/>
        <v>250000</v>
      </c>
      <c r="K6" s="8">
        <v>0</v>
      </c>
      <c r="L6" t="s">
        <v>24</v>
      </c>
      <c r="O6">
        <v>135</v>
      </c>
      <c r="P6">
        <v>245625</v>
      </c>
      <c r="Q6">
        <v>125835.27742828935</v>
      </c>
    </row>
    <row r="7" spans="1:17" x14ac:dyDescent="0.25">
      <c r="A7" s="3" t="s">
        <v>3</v>
      </c>
      <c r="B7" s="8">
        <v>2500</v>
      </c>
      <c r="C7" s="1"/>
      <c r="D7" s="1">
        <f>D6+F6</f>
        <v>0.3</v>
      </c>
      <c r="E7" s="1">
        <v>150</v>
      </c>
      <c r="F7" s="1">
        <v>0.2</v>
      </c>
      <c r="G7" s="1"/>
      <c r="H7" s="1"/>
      <c r="I7" s="9">
        <v>125</v>
      </c>
      <c r="J7" s="8">
        <v>246875</v>
      </c>
      <c r="K7" s="8">
        <v>89882.341020206673</v>
      </c>
      <c r="O7">
        <v>140</v>
      </c>
      <c r="P7">
        <v>245000</v>
      </c>
      <c r="Q7">
        <v>143811.74563233068</v>
      </c>
    </row>
    <row r="8" spans="1:17" x14ac:dyDescent="0.25">
      <c r="A8" s="3"/>
      <c r="B8" s="1"/>
      <c r="C8" s="1"/>
      <c r="D8" s="1">
        <f>D7+F7</f>
        <v>0.5</v>
      </c>
      <c r="E8" s="1">
        <v>200</v>
      </c>
      <c r="F8" s="1">
        <v>0.3</v>
      </c>
      <c r="G8" s="1"/>
      <c r="H8" s="1"/>
      <c r="I8" s="9">
        <v>150</v>
      </c>
      <c r="J8" s="8">
        <v>243750</v>
      </c>
      <c r="K8" s="8">
        <v>179764.68204041335</v>
      </c>
      <c r="L8" t="s">
        <v>25</v>
      </c>
      <c r="O8">
        <v>145</v>
      </c>
      <c r="P8">
        <v>244375</v>
      </c>
      <c r="Q8">
        <v>161788.21383637202</v>
      </c>
    </row>
    <row r="9" spans="1:17" x14ac:dyDescent="0.25">
      <c r="A9" s="7" t="s">
        <v>6</v>
      </c>
      <c r="B9" s="1"/>
      <c r="C9" s="1"/>
      <c r="D9" s="1">
        <f>D8+F8</f>
        <v>0.8</v>
      </c>
      <c r="E9" s="1">
        <v>250</v>
      </c>
      <c r="F9" s="1">
        <v>0.15</v>
      </c>
      <c r="G9" s="1"/>
      <c r="H9" s="1"/>
      <c r="I9" s="9">
        <v>175</v>
      </c>
      <c r="J9" s="8">
        <v>220000</v>
      </c>
      <c r="K9" s="8">
        <v>260735.4109925511</v>
      </c>
      <c r="O9">
        <v>150</v>
      </c>
      <c r="P9">
        <v>243750</v>
      </c>
      <c r="Q9">
        <v>179764.68204041335</v>
      </c>
    </row>
    <row r="10" spans="1:17" x14ac:dyDescent="0.25">
      <c r="A10" s="3" t="s">
        <v>4</v>
      </c>
      <c r="B10" s="1">
        <v>200</v>
      </c>
      <c r="C10" s="1"/>
      <c r="D10" s="1">
        <f>D9+F9</f>
        <v>0.95000000000000007</v>
      </c>
      <c r="E10" s="1">
        <v>300</v>
      </c>
      <c r="F10" s="1">
        <v>0.05</v>
      </c>
      <c r="G10" s="1"/>
      <c r="H10" s="1"/>
      <c r="I10" s="9">
        <v>200</v>
      </c>
      <c r="J10" s="8">
        <v>196250</v>
      </c>
      <c r="K10" s="8">
        <v>348270.89117002534</v>
      </c>
      <c r="O10">
        <v>155</v>
      </c>
      <c r="P10">
        <v>239000</v>
      </c>
      <c r="Q10">
        <v>195032.04864842087</v>
      </c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9">
        <v>225</v>
      </c>
      <c r="J11" s="8">
        <v>105000</v>
      </c>
      <c r="K11" s="8">
        <v>383724.27364165819</v>
      </c>
      <c r="O11">
        <v>160</v>
      </c>
      <c r="P11">
        <v>234250</v>
      </c>
      <c r="Q11">
        <v>210868.0651713078</v>
      </c>
    </row>
    <row r="12" spans="1:17" x14ac:dyDescent="0.25">
      <c r="A12" s="2" t="s">
        <v>7</v>
      </c>
      <c r="B12" s="1"/>
      <c r="C12" s="1"/>
      <c r="D12" s="1"/>
      <c r="E12" s="1"/>
      <c r="F12" s="1"/>
      <c r="G12" s="1"/>
      <c r="H12" s="1"/>
      <c r="I12" s="9">
        <v>250</v>
      </c>
      <c r="J12" s="8">
        <v>13750</v>
      </c>
      <c r="K12" s="8">
        <v>428577.85438905645</v>
      </c>
      <c r="O12">
        <v>165</v>
      </c>
      <c r="P12">
        <v>229500</v>
      </c>
      <c r="Q12">
        <v>227153.83253725577</v>
      </c>
    </row>
    <row r="13" spans="1:17" x14ac:dyDescent="0.25">
      <c r="A13" s="3" t="s">
        <v>9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/>
      <c r="I13" s="9">
        <v>275</v>
      </c>
      <c r="J13" s="8">
        <v>-105625</v>
      </c>
      <c r="K13" s="8">
        <v>437788.0545216123</v>
      </c>
      <c r="O13">
        <v>170</v>
      </c>
      <c r="P13">
        <v>224750</v>
      </c>
      <c r="Q13">
        <v>243799.23745126478</v>
      </c>
    </row>
    <row r="14" spans="1:17" x14ac:dyDescent="0.25">
      <c r="A14" s="3">
        <v>1</v>
      </c>
      <c r="B14" s="9">
        <v>0.12849025217006127</v>
      </c>
      <c r="C14" s="9">
        <f>VLOOKUP(B14,table,2)</f>
        <v>100</v>
      </c>
      <c r="D14" s="10">
        <f>$B$6*MIN(C14,$B$10)</f>
        <v>1000000</v>
      </c>
      <c r="E14" s="10">
        <f>$B$5*$B$10</f>
        <v>1500000</v>
      </c>
      <c r="F14" s="10">
        <f>$B$7*MAX($B$10-C14,0)</f>
        <v>250000</v>
      </c>
      <c r="G14" s="11">
        <f>D14-E14+F14</f>
        <v>-250000</v>
      </c>
      <c r="H14" s="11"/>
      <c r="I14" s="9">
        <v>300</v>
      </c>
      <c r="J14" s="8">
        <v>-225000</v>
      </c>
      <c r="K14" s="8">
        <v>449115.29194021598</v>
      </c>
      <c r="O14">
        <v>175</v>
      </c>
      <c r="P14">
        <v>220000</v>
      </c>
      <c r="Q14">
        <v>260735.4109925511</v>
      </c>
    </row>
    <row r="15" spans="1:17" x14ac:dyDescent="0.25">
      <c r="A15" s="3">
        <v>2</v>
      </c>
      <c r="B15" s="9">
        <v>0.12099565176258353</v>
      </c>
      <c r="C15" s="9">
        <f t="shared" ref="C15:C78" si="0">VLOOKUP(B15,table,2)</f>
        <v>100</v>
      </c>
      <c r="D15" s="10">
        <f t="shared" ref="D15:D78" si="1">$B$6*MIN(C15,$B$10)</f>
        <v>1000000</v>
      </c>
      <c r="E15" s="10">
        <f t="shared" ref="E15:E78" si="2">$B$5*$B$10</f>
        <v>1500000</v>
      </c>
      <c r="F15" s="10">
        <f t="shared" ref="F15:F78" si="3">$B$7*MAX($B$10-C15,0)</f>
        <v>250000</v>
      </c>
      <c r="G15" s="11">
        <f t="shared" ref="G15:G78" si="4">D15-E15+F15</f>
        <v>-250000</v>
      </c>
      <c r="H15" s="11"/>
      <c r="J15" s="6"/>
    </row>
    <row r="16" spans="1:17" x14ac:dyDescent="0.25">
      <c r="A16" s="3">
        <v>3</v>
      </c>
      <c r="B16" s="9">
        <v>0.46028101058709525</v>
      </c>
      <c r="C16" s="9">
        <f t="shared" si="0"/>
        <v>150</v>
      </c>
      <c r="D16" s="10">
        <f t="shared" si="1"/>
        <v>1500000</v>
      </c>
      <c r="E16" s="10">
        <f t="shared" si="2"/>
        <v>1500000</v>
      </c>
      <c r="F16" s="10">
        <f t="shared" si="3"/>
        <v>125000</v>
      </c>
      <c r="G16" s="11">
        <f t="shared" si="4"/>
        <v>125000</v>
      </c>
      <c r="H16" s="11"/>
      <c r="J16" s="6"/>
    </row>
    <row r="17" spans="1:11" x14ac:dyDescent="0.25">
      <c r="A17" s="3">
        <v>4</v>
      </c>
      <c r="B17" s="9">
        <v>0.79875261807266829</v>
      </c>
      <c r="C17" s="9">
        <f t="shared" si="0"/>
        <v>200</v>
      </c>
      <c r="D17" s="10">
        <f t="shared" si="1"/>
        <v>2000000</v>
      </c>
      <c r="E17" s="10">
        <f t="shared" si="2"/>
        <v>1500000</v>
      </c>
      <c r="F17" s="10">
        <f t="shared" si="3"/>
        <v>0</v>
      </c>
      <c r="G17" s="11">
        <f t="shared" si="4"/>
        <v>500000</v>
      </c>
      <c r="H17" s="11"/>
      <c r="J17" s="6"/>
    </row>
    <row r="18" spans="1:11" x14ac:dyDescent="0.25">
      <c r="A18" s="3">
        <v>5</v>
      </c>
      <c r="B18" s="9">
        <v>0.42014189956024639</v>
      </c>
      <c r="C18" s="9">
        <f t="shared" si="0"/>
        <v>150</v>
      </c>
      <c r="D18" s="10">
        <f t="shared" si="1"/>
        <v>1500000</v>
      </c>
      <c r="E18" s="10">
        <f t="shared" si="2"/>
        <v>1500000</v>
      </c>
      <c r="F18" s="10">
        <f t="shared" si="3"/>
        <v>125000</v>
      </c>
      <c r="G18" s="11">
        <f t="shared" si="4"/>
        <v>125000</v>
      </c>
      <c r="H18" s="11"/>
      <c r="J18" s="6"/>
    </row>
    <row r="19" spans="1:11" hidden="1" x14ac:dyDescent="0.25">
      <c r="A19" s="3">
        <v>6</v>
      </c>
      <c r="B19" s="9">
        <v>0.69717092402484393</v>
      </c>
      <c r="C19" s="9">
        <f t="shared" si="0"/>
        <v>200</v>
      </c>
      <c r="D19" s="10">
        <f t="shared" si="1"/>
        <v>2000000</v>
      </c>
      <c r="E19" s="10">
        <f t="shared" si="2"/>
        <v>1500000</v>
      </c>
      <c r="F19" s="10">
        <f t="shared" si="3"/>
        <v>0</v>
      </c>
      <c r="G19" s="11">
        <f t="shared" si="4"/>
        <v>500000</v>
      </c>
      <c r="H19" s="11"/>
      <c r="J19" s="6"/>
    </row>
    <row r="20" spans="1:11" hidden="1" x14ac:dyDescent="0.25">
      <c r="A20" s="3">
        <v>7</v>
      </c>
      <c r="B20" s="9">
        <v>0.66710323792863802</v>
      </c>
      <c r="C20" s="9">
        <f t="shared" si="0"/>
        <v>200</v>
      </c>
      <c r="D20" s="10">
        <f t="shared" si="1"/>
        <v>2000000</v>
      </c>
      <c r="E20" s="10">
        <f t="shared" si="2"/>
        <v>1500000</v>
      </c>
      <c r="F20" s="10">
        <f t="shared" si="3"/>
        <v>0</v>
      </c>
      <c r="G20" s="11">
        <f t="shared" si="4"/>
        <v>500000</v>
      </c>
      <c r="H20" s="11"/>
      <c r="J20" s="6"/>
    </row>
    <row r="21" spans="1:11" hidden="1" x14ac:dyDescent="0.25">
      <c r="A21" s="3">
        <v>8</v>
      </c>
      <c r="B21" s="9">
        <v>0.58470901222203386</v>
      </c>
      <c r="C21" s="9">
        <f t="shared" si="0"/>
        <v>200</v>
      </c>
      <c r="D21" s="10">
        <f t="shared" si="1"/>
        <v>2000000</v>
      </c>
      <c r="E21" s="10">
        <f t="shared" si="2"/>
        <v>1500000</v>
      </c>
      <c r="F21" s="10">
        <f t="shared" si="3"/>
        <v>0</v>
      </c>
      <c r="G21" s="11">
        <f t="shared" si="4"/>
        <v>500000</v>
      </c>
      <c r="H21" s="11"/>
      <c r="J21" s="6"/>
    </row>
    <row r="22" spans="1:11" hidden="1" x14ac:dyDescent="0.25">
      <c r="A22" s="3">
        <v>9</v>
      </c>
      <c r="B22" s="9">
        <v>0.553159876138138</v>
      </c>
      <c r="C22" s="9">
        <f t="shared" si="0"/>
        <v>200</v>
      </c>
      <c r="D22" s="10">
        <f t="shared" si="1"/>
        <v>2000000</v>
      </c>
      <c r="E22" s="10">
        <f t="shared" si="2"/>
        <v>1500000</v>
      </c>
      <c r="F22" s="10">
        <f t="shared" si="3"/>
        <v>0</v>
      </c>
      <c r="G22" s="11">
        <f t="shared" si="4"/>
        <v>500000</v>
      </c>
      <c r="H22" s="11"/>
      <c r="J22" s="6"/>
    </row>
    <row r="23" spans="1:11" hidden="1" x14ac:dyDescent="0.25">
      <c r="A23" s="3">
        <v>10</v>
      </c>
      <c r="B23" s="9">
        <v>3.7878384431179746E-2</v>
      </c>
      <c r="C23" s="9">
        <f t="shared" si="0"/>
        <v>100</v>
      </c>
      <c r="D23" s="10">
        <f t="shared" si="1"/>
        <v>1000000</v>
      </c>
      <c r="E23" s="10">
        <f t="shared" si="2"/>
        <v>1500000</v>
      </c>
      <c r="F23" s="10">
        <f t="shared" si="3"/>
        <v>250000</v>
      </c>
      <c r="G23" s="11">
        <f t="shared" si="4"/>
        <v>-250000</v>
      </c>
      <c r="H23" s="11"/>
      <c r="J23" s="6"/>
    </row>
    <row r="24" spans="1:11" hidden="1" x14ac:dyDescent="0.25">
      <c r="A24" s="3">
        <v>11</v>
      </c>
      <c r="B24" s="9">
        <v>0.72661914098437475</v>
      </c>
      <c r="C24" s="9">
        <f t="shared" si="0"/>
        <v>200</v>
      </c>
      <c r="D24" s="10">
        <f t="shared" si="1"/>
        <v>2000000</v>
      </c>
      <c r="E24" s="10">
        <f t="shared" si="2"/>
        <v>1500000</v>
      </c>
      <c r="F24" s="10">
        <f t="shared" si="3"/>
        <v>0</v>
      </c>
      <c r="G24" s="11">
        <f t="shared" si="4"/>
        <v>500000</v>
      </c>
      <c r="H24" s="11"/>
    </row>
    <row r="25" spans="1:11" hidden="1" x14ac:dyDescent="0.25">
      <c r="A25" s="3">
        <v>12</v>
      </c>
      <c r="B25" s="9">
        <v>0.72358359000325101</v>
      </c>
      <c r="C25" s="9">
        <f t="shared" si="0"/>
        <v>200</v>
      </c>
      <c r="D25" s="10">
        <f t="shared" si="1"/>
        <v>2000000</v>
      </c>
      <c r="E25" s="10">
        <f t="shared" si="2"/>
        <v>1500000</v>
      </c>
      <c r="F25" s="10">
        <f t="shared" si="3"/>
        <v>0</v>
      </c>
      <c r="G25" s="11">
        <f t="shared" si="4"/>
        <v>500000</v>
      </c>
      <c r="H25" s="11"/>
      <c r="J25" s="4"/>
      <c r="K25" s="4"/>
    </row>
    <row r="26" spans="1:11" hidden="1" x14ac:dyDescent="0.25">
      <c r="A26" s="3">
        <v>13</v>
      </c>
      <c r="B26" s="9">
        <v>0.7418364516812167</v>
      </c>
      <c r="C26" s="9">
        <f t="shared" si="0"/>
        <v>200</v>
      </c>
      <c r="D26" s="10">
        <f t="shared" si="1"/>
        <v>2000000</v>
      </c>
      <c r="E26" s="10">
        <f t="shared" si="2"/>
        <v>1500000</v>
      </c>
      <c r="F26" s="10">
        <f t="shared" si="3"/>
        <v>0</v>
      </c>
      <c r="G26" s="11">
        <f t="shared" si="4"/>
        <v>500000</v>
      </c>
      <c r="H26" s="11"/>
      <c r="J26" s="4"/>
      <c r="K26" s="4"/>
    </row>
    <row r="27" spans="1:11" hidden="1" x14ac:dyDescent="0.25">
      <c r="A27" s="3">
        <v>14</v>
      </c>
      <c r="B27" s="9">
        <v>0.40721863725879059</v>
      </c>
      <c r="C27" s="9">
        <f t="shared" si="0"/>
        <v>150</v>
      </c>
      <c r="D27" s="10">
        <f t="shared" si="1"/>
        <v>1500000</v>
      </c>
      <c r="E27" s="10">
        <f t="shared" si="2"/>
        <v>1500000</v>
      </c>
      <c r="F27" s="10">
        <f t="shared" si="3"/>
        <v>125000</v>
      </c>
      <c r="G27" s="11">
        <f t="shared" si="4"/>
        <v>125000</v>
      </c>
      <c r="H27" s="11"/>
      <c r="J27" s="4"/>
      <c r="K27" s="4"/>
    </row>
    <row r="28" spans="1:11" hidden="1" x14ac:dyDescent="0.25">
      <c r="A28" s="3">
        <v>15</v>
      </c>
      <c r="B28" s="9">
        <v>0.96079953698966536</v>
      </c>
      <c r="C28" s="9">
        <f t="shared" si="0"/>
        <v>300</v>
      </c>
      <c r="D28" s="10">
        <f t="shared" si="1"/>
        <v>2000000</v>
      </c>
      <c r="E28" s="10">
        <f t="shared" si="2"/>
        <v>1500000</v>
      </c>
      <c r="F28" s="10">
        <f t="shared" si="3"/>
        <v>0</v>
      </c>
      <c r="G28" s="11">
        <f t="shared" si="4"/>
        <v>500000</v>
      </c>
      <c r="H28" s="11"/>
      <c r="J28" s="4"/>
      <c r="K28" s="4"/>
    </row>
    <row r="29" spans="1:11" hidden="1" x14ac:dyDescent="0.25">
      <c r="A29" s="3">
        <v>16</v>
      </c>
      <c r="B29" s="9">
        <v>0.73534923837859678</v>
      </c>
      <c r="C29" s="9">
        <f t="shared" si="0"/>
        <v>200</v>
      </c>
      <c r="D29" s="10">
        <f t="shared" si="1"/>
        <v>2000000</v>
      </c>
      <c r="E29" s="10">
        <f t="shared" si="2"/>
        <v>1500000</v>
      </c>
      <c r="F29" s="10">
        <f t="shared" si="3"/>
        <v>0</v>
      </c>
      <c r="G29" s="11">
        <f t="shared" si="4"/>
        <v>500000</v>
      </c>
      <c r="H29" s="11"/>
    </row>
    <row r="30" spans="1:11" hidden="1" x14ac:dyDescent="0.25">
      <c r="A30" s="3">
        <v>17</v>
      </c>
      <c r="B30" s="9">
        <v>0.22223211764041195</v>
      </c>
      <c r="C30" s="9">
        <f t="shared" si="0"/>
        <v>100</v>
      </c>
      <c r="D30" s="10">
        <f t="shared" si="1"/>
        <v>1000000</v>
      </c>
      <c r="E30" s="10">
        <f t="shared" si="2"/>
        <v>1500000</v>
      </c>
      <c r="F30" s="10">
        <f t="shared" si="3"/>
        <v>250000</v>
      </c>
      <c r="G30" s="11">
        <f t="shared" si="4"/>
        <v>-250000</v>
      </c>
      <c r="H30" s="11"/>
    </row>
    <row r="31" spans="1:11" hidden="1" x14ac:dyDescent="0.25">
      <c r="A31" s="3">
        <v>18</v>
      </c>
      <c r="B31" s="9">
        <v>0.72657244351167138</v>
      </c>
      <c r="C31" s="9">
        <f t="shared" si="0"/>
        <v>200</v>
      </c>
      <c r="D31" s="10">
        <f t="shared" si="1"/>
        <v>2000000</v>
      </c>
      <c r="E31" s="10">
        <f t="shared" si="2"/>
        <v>1500000</v>
      </c>
      <c r="F31" s="10">
        <f t="shared" si="3"/>
        <v>0</v>
      </c>
      <c r="G31" s="11">
        <f t="shared" si="4"/>
        <v>500000</v>
      </c>
      <c r="H31" s="11"/>
    </row>
    <row r="32" spans="1:11" hidden="1" x14ac:dyDescent="0.25">
      <c r="A32" s="3">
        <v>19</v>
      </c>
      <c r="B32" s="9">
        <v>0.78316676133795138</v>
      </c>
      <c r="C32" s="9">
        <f t="shared" si="0"/>
        <v>200</v>
      </c>
      <c r="D32" s="10">
        <f t="shared" si="1"/>
        <v>2000000</v>
      </c>
      <c r="E32" s="10">
        <f t="shared" si="2"/>
        <v>1500000</v>
      </c>
      <c r="F32" s="10">
        <f t="shared" si="3"/>
        <v>0</v>
      </c>
      <c r="G32" s="11">
        <f t="shared" si="4"/>
        <v>500000</v>
      </c>
      <c r="H32" s="11"/>
    </row>
    <row r="33" spans="1:8" hidden="1" x14ac:dyDescent="0.25">
      <c r="A33" s="3">
        <v>20</v>
      </c>
      <c r="B33" s="9">
        <v>0.16324655803992416</v>
      </c>
      <c r="C33" s="9">
        <f t="shared" si="0"/>
        <v>100</v>
      </c>
      <c r="D33" s="10">
        <f t="shared" si="1"/>
        <v>1000000</v>
      </c>
      <c r="E33" s="10">
        <f t="shared" si="2"/>
        <v>1500000</v>
      </c>
      <c r="F33" s="10">
        <f t="shared" si="3"/>
        <v>250000</v>
      </c>
      <c r="G33" s="11">
        <f t="shared" si="4"/>
        <v>-250000</v>
      </c>
      <c r="H33" s="11"/>
    </row>
    <row r="34" spans="1:8" hidden="1" x14ac:dyDescent="0.25">
      <c r="A34" s="3">
        <v>21</v>
      </c>
      <c r="B34" s="9">
        <v>0.65924557409215412</v>
      </c>
      <c r="C34" s="9">
        <f t="shared" si="0"/>
        <v>200</v>
      </c>
      <c r="D34" s="10">
        <f t="shared" si="1"/>
        <v>2000000</v>
      </c>
      <c r="E34" s="10">
        <f t="shared" si="2"/>
        <v>1500000</v>
      </c>
      <c r="F34" s="10">
        <f t="shared" si="3"/>
        <v>0</v>
      </c>
      <c r="G34" s="11">
        <f t="shared" si="4"/>
        <v>500000</v>
      </c>
      <c r="H34" s="11"/>
    </row>
    <row r="35" spans="1:8" hidden="1" x14ac:dyDescent="0.25">
      <c r="A35" s="3">
        <v>22</v>
      </c>
      <c r="B35" s="9">
        <v>0.57719126957094702</v>
      </c>
      <c r="C35" s="9">
        <f t="shared" si="0"/>
        <v>200</v>
      </c>
      <c r="D35" s="10">
        <f t="shared" si="1"/>
        <v>2000000</v>
      </c>
      <c r="E35" s="10">
        <f t="shared" si="2"/>
        <v>1500000</v>
      </c>
      <c r="F35" s="10">
        <f t="shared" si="3"/>
        <v>0</v>
      </c>
      <c r="G35" s="11">
        <f t="shared" si="4"/>
        <v>500000</v>
      </c>
      <c r="H35" s="11"/>
    </row>
    <row r="36" spans="1:8" hidden="1" x14ac:dyDescent="0.25">
      <c r="A36" s="3">
        <v>23</v>
      </c>
      <c r="B36" s="9">
        <v>0.14460577027442578</v>
      </c>
      <c r="C36" s="9">
        <f t="shared" si="0"/>
        <v>100</v>
      </c>
      <c r="D36" s="10">
        <f t="shared" si="1"/>
        <v>1000000</v>
      </c>
      <c r="E36" s="10">
        <f t="shared" si="2"/>
        <v>1500000</v>
      </c>
      <c r="F36" s="10">
        <f t="shared" si="3"/>
        <v>250000</v>
      </c>
      <c r="G36" s="11">
        <f t="shared" si="4"/>
        <v>-250000</v>
      </c>
      <c r="H36" s="11"/>
    </row>
    <row r="37" spans="1:8" hidden="1" x14ac:dyDescent="0.25">
      <c r="A37" s="3">
        <v>24</v>
      </c>
      <c r="B37" s="9">
        <v>0.29371053341752063</v>
      </c>
      <c r="C37" s="9">
        <f t="shared" si="0"/>
        <v>100</v>
      </c>
      <c r="D37" s="10">
        <f t="shared" si="1"/>
        <v>1000000</v>
      </c>
      <c r="E37" s="10">
        <f t="shared" si="2"/>
        <v>1500000</v>
      </c>
      <c r="F37" s="10">
        <f t="shared" si="3"/>
        <v>250000</v>
      </c>
      <c r="G37" s="11">
        <f t="shared" si="4"/>
        <v>-250000</v>
      </c>
      <c r="H37" s="11"/>
    </row>
    <row r="38" spans="1:8" hidden="1" x14ac:dyDescent="0.25">
      <c r="A38" s="3">
        <v>25</v>
      </c>
      <c r="B38" s="9">
        <v>0.79633739740732767</v>
      </c>
      <c r="C38" s="9">
        <f t="shared" si="0"/>
        <v>200</v>
      </c>
      <c r="D38" s="10">
        <f t="shared" si="1"/>
        <v>2000000</v>
      </c>
      <c r="E38" s="10">
        <f t="shared" si="2"/>
        <v>1500000</v>
      </c>
      <c r="F38" s="10">
        <f t="shared" si="3"/>
        <v>0</v>
      </c>
      <c r="G38" s="11">
        <f t="shared" si="4"/>
        <v>500000</v>
      </c>
      <c r="H38" s="11"/>
    </row>
    <row r="39" spans="1:8" hidden="1" x14ac:dyDescent="0.25">
      <c r="A39" s="3">
        <v>26</v>
      </c>
      <c r="B39" s="9">
        <v>0.93125268655359683</v>
      </c>
      <c r="C39" s="9">
        <f t="shared" si="0"/>
        <v>250</v>
      </c>
      <c r="D39" s="10">
        <f t="shared" si="1"/>
        <v>2000000</v>
      </c>
      <c r="E39" s="10">
        <f t="shared" si="2"/>
        <v>1500000</v>
      </c>
      <c r="F39" s="10">
        <f t="shared" si="3"/>
        <v>0</v>
      </c>
      <c r="G39" s="11">
        <f t="shared" si="4"/>
        <v>500000</v>
      </c>
      <c r="H39" s="11"/>
    </row>
    <row r="40" spans="1:8" hidden="1" x14ac:dyDescent="0.25">
      <c r="A40" s="3">
        <v>27</v>
      </c>
      <c r="B40" s="9">
        <v>0.24941569305637579</v>
      </c>
      <c r="C40" s="9">
        <f t="shared" si="0"/>
        <v>100</v>
      </c>
      <c r="D40" s="10">
        <f t="shared" si="1"/>
        <v>1000000</v>
      </c>
      <c r="E40" s="10">
        <f t="shared" si="2"/>
        <v>1500000</v>
      </c>
      <c r="F40" s="10">
        <f t="shared" si="3"/>
        <v>250000</v>
      </c>
      <c r="G40" s="11">
        <f t="shared" si="4"/>
        <v>-250000</v>
      </c>
      <c r="H40" s="11"/>
    </row>
    <row r="41" spans="1:8" hidden="1" x14ac:dyDescent="0.25">
      <c r="A41" s="3">
        <v>28</v>
      </c>
      <c r="B41" s="9">
        <v>0.30644016930087625</v>
      </c>
      <c r="C41" s="9">
        <f t="shared" si="0"/>
        <v>150</v>
      </c>
      <c r="D41" s="10">
        <f t="shared" si="1"/>
        <v>1500000</v>
      </c>
      <c r="E41" s="10">
        <f t="shared" si="2"/>
        <v>1500000</v>
      </c>
      <c r="F41" s="10">
        <f t="shared" si="3"/>
        <v>125000</v>
      </c>
      <c r="G41" s="11">
        <f t="shared" si="4"/>
        <v>125000</v>
      </c>
      <c r="H41" s="11"/>
    </row>
    <row r="42" spans="1:8" hidden="1" x14ac:dyDescent="0.25">
      <c r="A42" s="3">
        <v>29</v>
      </c>
      <c r="B42" s="9">
        <v>0.76564549842019758</v>
      </c>
      <c r="C42" s="9">
        <f t="shared" si="0"/>
        <v>200</v>
      </c>
      <c r="D42" s="10">
        <f t="shared" si="1"/>
        <v>2000000</v>
      </c>
      <c r="E42" s="10">
        <f t="shared" si="2"/>
        <v>1500000</v>
      </c>
      <c r="F42" s="10">
        <f t="shared" si="3"/>
        <v>0</v>
      </c>
      <c r="G42" s="11">
        <f t="shared" si="4"/>
        <v>500000</v>
      </c>
      <c r="H42" s="11"/>
    </row>
    <row r="43" spans="1:8" hidden="1" x14ac:dyDescent="0.25">
      <c r="A43" s="3">
        <v>30</v>
      </c>
      <c r="B43" s="9">
        <v>0.62003052833951011</v>
      </c>
      <c r="C43" s="9">
        <f t="shared" si="0"/>
        <v>200</v>
      </c>
      <c r="D43" s="10">
        <f t="shared" si="1"/>
        <v>2000000</v>
      </c>
      <c r="E43" s="10">
        <f t="shared" si="2"/>
        <v>1500000</v>
      </c>
      <c r="F43" s="10">
        <f t="shared" si="3"/>
        <v>0</v>
      </c>
      <c r="G43" s="11">
        <f t="shared" si="4"/>
        <v>500000</v>
      </c>
      <c r="H43" s="11"/>
    </row>
    <row r="44" spans="1:8" hidden="1" x14ac:dyDescent="0.25">
      <c r="A44" s="3">
        <v>31</v>
      </c>
      <c r="B44" s="9">
        <v>0.73019359308757259</v>
      </c>
      <c r="C44" s="9">
        <f t="shared" si="0"/>
        <v>200</v>
      </c>
      <c r="D44" s="10">
        <f t="shared" si="1"/>
        <v>2000000</v>
      </c>
      <c r="E44" s="10">
        <f t="shared" si="2"/>
        <v>1500000</v>
      </c>
      <c r="F44" s="10">
        <f t="shared" si="3"/>
        <v>0</v>
      </c>
      <c r="G44" s="11">
        <f t="shared" si="4"/>
        <v>500000</v>
      </c>
      <c r="H44" s="11"/>
    </row>
    <row r="45" spans="1:8" hidden="1" x14ac:dyDescent="0.25">
      <c r="A45" s="3">
        <v>32</v>
      </c>
      <c r="B45" s="9">
        <v>0.37655556865271755</v>
      </c>
      <c r="C45" s="9">
        <f t="shared" si="0"/>
        <v>150</v>
      </c>
      <c r="D45" s="10">
        <f t="shared" si="1"/>
        <v>1500000</v>
      </c>
      <c r="E45" s="10">
        <f t="shared" si="2"/>
        <v>1500000</v>
      </c>
      <c r="F45" s="10">
        <f t="shared" si="3"/>
        <v>125000</v>
      </c>
      <c r="G45" s="11">
        <f t="shared" si="4"/>
        <v>125000</v>
      </c>
      <c r="H45" s="11"/>
    </row>
    <row r="46" spans="1:8" hidden="1" x14ac:dyDescent="0.25">
      <c r="A46" s="3">
        <v>33</v>
      </c>
      <c r="B46" s="9">
        <v>0.41049598185863601</v>
      </c>
      <c r="C46" s="9">
        <f t="shared" si="0"/>
        <v>150</v>
      </c>
      <c r="D46" s="10">
        <f t="shared" si="1"/>
        <v>1500000</v>
      </c>
      <c r="E46" s="10">
        <f t="shared" si="2"/>
        <v>1500000</v>
      </c>
      <c r="F46" s="10">
        <f t="shared" si="3"/>
        <v>125000</v>
      </c>
      <c r="G46" s="11">
        <f t="shared" si="4"/>
        <v>125000</v>
      </c>
      <c r="H46" s="11"/>
    </row>
    <row r="47" spans="1:8" hidden="1" x14ac:dyDescent="0.25">
      <c r="A47" s="3">
        <v>34</v>
      </c>
      <c r="B47" s="9">
        <v>0.79977483433125207</v>
      </c>
      <c r="C47" s="9">
        <f t="shared" si="0"/>
        <v>200</v>
      </c>
      <c r="D47" s="10">
        <f t="shared" si="1"/>
        <v>2000000</v>
      </c>
      <c r="E47" s="10">
        <f t="shared" si="2"/>
        <v>1500000</v>
      </c>
      <c r="F47" s="10">
        <f t="shared" si="3"/>
        <v>0</v>
      </c>
      <c r="G47" s="11">
        <f t="shared" si="4"/>
        <v>500000</v>
      </c>
      <c r="H47" s="11"/>
    </row>
    <row r="48" spans="1:8" hidden="1" x14ac:dyDescent="0.25">
      <c r="A48" s="3">
        <v>35</v>
      </c>
      <c r="B48" s="9">
        <v>0.84481574263332948</v>
      </c>
      <c r="C48" s="9">
        <f t="shared" si="0"/>
        <v>250</v>
      </c>
      <c r="D48" s="10">
        <f t="shared" si="1"/>
        <v>2000000</v>
      </c>
      <c r="E48" s="10">
        <f t="shared" si="2"/>
        <v>1500000</v>
      </c>
      <c r="F48" s="10">
        <f t="shared" si="3"/>
        <v>0</v>
      </c>
      <c r="G48" s="11">
        <f t="shared" si="4"/>
        <v>500000</v>
      </c>
      <c r="H48" s="11"/>
    </row>
    <row r="49" spans="1:8" hidden="1" x14ac:dyDescent="0.25">
      <c r="A49" s="3">
        <v>36</v>
      </c>
      <c r="B49" s="9">
        <v>7.5371100844787708E-3</v>
      </c>
      <c r="C49" s="9">
        <f t="shared" si="0"/>
        <v>100</v>
      </c>
      <c r="D49" s="10">
        <f t="shared" si="1"/>
        <v>1000000</v>
      </c>
      <c r="E49" s="10">
        <f t="shared" si="2"/>
        <v>1500000</v>
      </c>
      <c r="F49" s="10">
        <f t="shared" si="3"/>
        <v>250000</v>
      </c>
      <c r="G49" s="11">
        <f t="shared" si="4"/>
        <v>-250000</v>
      </c>
      <c r="H49" s="11"/>
    </row>
    <row r="50" spans="1:8" hidden="1" x14ac:dyDescent="0.25">
      <c r="A50" s="3">
        <v>37</v>
      </c>
      <c r="B50" s="9">
        <v>0.96979377975000236</v>
      </c>
      <c r="C50" s="9">
        <f t="shared" si="0"/>
        <v>300</v>
      </c>
      <c r="D50" s="10">
        <f t="shared" si="1"/>
        <v>2000000</v>
      </c>
      <c r="E50" s="10">
        <f t="shared" si="2"/>
        <v>1500000</v>
      </c>
      <c r="F50" s="10">
        <f t="shared" si="3"/>
        <v>0</v>
      </c>
      <c r="G50" s="11">
        <f t="shared" si="4"/>
        <v>500000</v>
      </c>
      <c r="H50" s="11"/>
    </row>
    <row r="51" spans="1:8" hidden="1" x14ac:dyDescent="0.25">
      <c r="A51" s="3">
        <v>38</v>
      </c>
      <c r="B51" s="9">
        <v>0.29869400677780023</v>
      </c>
      <c r="C51" s="9">
        <f t="shared" si="0"/>
        <v>100</v>
      </c>
      <c r="D51" s="10">
        <f t="shared" si="1"/>
        <v>1000000</v>
      </c>
      <c r="E51" s="10">
        <f t="shared" si="2"/>
        <v>1500000</v>
      </c>
      <c r="F51" s="10">
        <f t="shared" si="3"/>
        <v>250000</v>
      </c>
      <c r="G51" s="11">
        <f t="shared" si="4"/>
        <v>-250000</v>
      </c>
      <c r="H51" s="11"/>
    </row>
    <row r="52" spans="1:8" hidden="1" x14ac:dyDescent="0.25">
      <c r="A52" s="3">
        <v>39</v>
      </c>
      <c r="B52" s="9">
        <v>3.5931282593359981E-4</v>
      </c>
      <c r="C52" s="9">
        <f t="shared" si="0"/>
        <v>100</v>
      </c>
      <c r="D52" s="10">
        <f t="shared" si="1"/>
        <v>1000000</v>
      </c>
      <c r="E52" s="10">
        <f t="shared" si="2"/>
        <v>1500000</v>
      </c>
      <c r="F52" s="10">
        <f t="shared" si="3"/>
        <v>250000</v>
      </c>
      <c r="G52" s="11">
        <f t="shared" si="4"/>
        <v>-250000</v>
      </c>
      <c r="H52" s="11"/>
    </row>
    <row r="53" spans="1:8" hidden="1" x14ac:dyDescent="0.25">
      <c r="A53" s="3">
        <v>40</v>
      </c>
      <c r="B53" s="9">
        <v>0.12896025524467669</v>
      </c>
      <c r="C53" s="9">
        <f t="shared" si="0"/>
        <v>100</v>
      </c>
      <c r="D53" s="10">
        <f t="shared" si="1"/>
        <v>1000000</v>
      </c>
      <c r="E53" s="10">
        <f t="shared" si="2"/>
        <v>1500000</v>
      </c>
      <c r="F53" s="10">
        <f t="shared" si="3"/>
        <v>250000</v>
      </c>
      <c r="G53" s="11">
        <f t="shared" si="4"/>
        <v>-250000</v>
      </c>
      <c r="H53" s="11"/>
    </row>
    <row r="54" spans="1:8" hidden="1" x14ac:dyDescent="0.25">
      <c r="A54" s="3">
        <v>41</v>
      </c>
      <c r="B54" s="9">
        <v>0.73467829167399579</v>
      </c>
      <c r="C54" s="9">
        <f t="shared" si="0"/>
        <v>200</v>
      </c>
      <c r="D54" s="10">
        <f t="shared" si="1"/>
        <v>2000000</v>
      </c>
      <c r="E54" s="10">
        <f t="shared" si="2"/>
        <v>1500000</v>
      </c>
      <c r="F54" s="10">
        <f t="shared" si="3"/>
        <v>0</v>
      </c>
      <c r="G54" s="11">
        <f t="shared" si="4"/>
        <v>500000</v>
      </c>
      <c r="H54" s="11"/>
    </row>
    <row r="55" spans="1:8" hidden="1" x14ac:dyDescent="0.25">
      <c r="A55" s="3">
        <v>42</v>
      </c>
      <c r="B55" s="9">
        <v>0.71924295149496908</v>
      </c>
      <c r="C55" s="9">
        <f t="shared" si="0"/>
        <v>200</v>
      </c>
      <c r="D55" s="10">
        <f t="shared" si="1"/>
        <v>2000000</v>
      </c>
      <c r="E55" s="10">
        <f t="shared" si="2"/>
        <v>1500000</v>
      </c>
      <c r="F55" s="10">
        <f t="shared" si="3"/>
        <v>0</v>
      </c>
      <c r="G55" s="11">
        <f t="shared" si="4"/>
        <v>500000</v>
      </c>
      <c r="H55" s="11"/>
    </row>
    <row r="56" spans="1:8" hidden="1" x14ac:dyDescent="0.25">
      <c r="A56" s="3">
        <v>43</v>
      </c>
      <c r="B56" s="9">
        <v>0.16974316235474907</v>
      </c>
      <c r="C56" s="9">
        <f t="shared" si="0"/>
        <v>100</v>
      </c>
      <c r="D56" s="10">
        <f t="shared" si="1"/>
        <v>1000000</v>
      </c>
      <c r="E56" s="10">
        <f t="shared" si="2"/>
        <v>1500000</v>
      </c>
      <c r="F56" s="10">
        <f t="shared" si="3"/>
        <v>250000</v>
      </c>
      <c r="G56" s="11">
        <f t="shared" si="4"/>
        <v>-250000</v>
      </c>
      <c r="H56" s="11"/>
    </row>
    <row r="57" spans="1:8" hidden="1" x14ac:dyDescent="0.25">
      <c r="A57" s="3">
        <v>44</v>
      </c>
      <c r="B57" s="9">
        <v>0.92799011512371088</v>
      </c>
      <c r="C57" s="9">
        <f t="shared" si="0"/>
        <v>250</v>
      </c>
      <c r="D57" s="10">
        <f t="shared" si="1"/>
        <v>2000000</v>
      </c>
      <c r="E57" s="10">
        <f t="shared" si="2"/>
        <v>1500000</v>
      </c>
      <c r="F57" s="10">
        <f t="shared" si="3"/>
        <v>0</v>
      </c>
      <c r="G57" s="11">
        <f t="shared" si="4"/>
        <v>500000</v>
      </c>
      <c r="H57" s="11"/>
    </row>
    <row r="58" spans="1:8" hidden="1" x14ac:dyDescent="0.25">
      <c r="A58" s="3">
        <v>45</v>
      </c>
      <c r="B58" s="9">
        <v>0.83979118510913253</v>
      </c>
      <c r="C58" s="9">
        <f t="shared" si="0"/>
        <v>250</v>
      </c>
      <c r="D58" s="10">
        <f t="shared" si="1"/>
        <v>2000000</v>
      </c>
      <c r="E58" s="10">
        <f t="shared" si="2"/>
        <v>1500000</v>
      </c>
      <c r="F58" s="10">
        <f t="shared" si="3"/>
        <v>0</v>
      </c>
      <c r="G58" s="11">
        <f t="shared" si="4"/>
        <v>500000</v>
      </c>
      <c r="H58" s="11"/>
    </row>
    <row r="59" spans="1:8" hidden="1" x14ac:dyDescent="0.25">
      <c r="A59" s="3">
        <v>46</v>
      </c>
      <c r="B59" s="9">
        <v>0.93377855484796235</v>
      </c>
      <c r="C59" s="9">
        <f t="shared" si="0"/>
        <v>250</v>
      </c>
      <c r="D59" s="10">
        <f t="shared" si="1"/>
        <v>2000000</v>
      </c>
      <c r="E59" s="10">
        <f t="shared" si="2"/>
        <v>1500000</v>
      </c>
      <c r="F59" s="10">
        <f t="shared" si="3"/>
        <v>0</v>
      </c>
      <c r="G59" s="11">
        <f t="shared" si="4"/>
        <v>500000</v>
      </c>
      <c r="H59" s="11"/>
    </row>
    <row r="60" spans="1:8" hidden="1" x14ac:dyDescent="0.25">
      <c r="A60" s="3">
        <v>47</v>
      </c>
      <c r="B60" s="9">
        <v>0.55757615512962044</v>
      </c>
      <c r="C60" s="9">
        <f t="shared" si="0"/>
        <v>200</v>
      </c>
      <c r="D60" s="10">
        <f t="shared" si="1"/>
        <v>2000000</v>
      </c>
      <c r="E60" s="10">
        <f t="shared" si="2"/>
        <v>1500000</v>
      </c>
      <c r="F60" s="10">
        <f t="shared" si="3"/>
        <v>0</v>
      </c>
      <c r="G60" s="11">
        <f t="shared" si="4"/>
        <v>500000</v>
      </c>
      <c r="H60" s="11"/>
    </row>
    <row r="61" spans="1:8" hidden="1" x14ac:dyDescent="0.25">
      <c r="A61" s="3">
        <v>48</v>
      </c>
      <c r="B61" s="9">
        <v>0.21560605286422951</v>
      </c>
      <c r="C61" s="9">
        <f t="shared" si="0"/>
        <v>100</v>
      </c>
      <c r="D61" s="10">
        <f t="shared" si="1"/>
        <v>1000000</v>
      </c>
      <c r="E61" s="10">
        <f t="shared" si="2"/>
        <v>1500000</v>
      </c>
      <c r="F61" s="10">
        <f t="shared" si="3"/>
        <v>250000</v>
      </c>
      <c r="G61" s="11">
        <f t="shared" si="4"/>
        <v>-250000</v>
      </c>
      <c r="H61" s="11"/>
    </row>
    <row r="62" spans="1:8" hidden="1" x14ac:dyDescent="0.25">
      <c r="A62" s="3">
        <v>49</v>
      </c>
      <c r="B62" s="9">
        <v>2.9529033824955087E-2</v>
      </c>
      <c r="C62" s="9">
        <f t="shared" si="0"/>
        <v>100</v>
      </c>
      <c r="D62" s="10">
        <f t="shared" si="1"/>
        <v>1000000</v>
      </c>
      <c r="E62" s="10">
        <f t="shared" si="2"/>
        <v>1500000</v>
      </c>
      <c r="F62" s="10">
        <f t="shared" si="3"/>
        <v>250000</v>
      </c>
      <c r="G62" s="11">
        <f t="shared" si="4"/>
        <v>-250000</v>
      </c>
      <c r="H62" s="11"/>
    </row>
    <row r="63" spans="1:8" hidden="1" x14ac:dyDescent="0.25">
      <c r="A63" s="3">
        <v>50</v>
      </c>
      <c r="B63" s="9">
        <v>0.8217064353591661</v>
      </c>
      <c r="C63" s="9">
        <f t="shared" si="0"/>
        <v>250</v>
      </c>
      <c r="D63" s="10">
        <f t="shared" si="1"/>
        <v>2000000</v>
      </c>
      <c r="E63" s="10">
        <f t="shared" si="2"/>
        <v>1500000</v>
      </c>
      <c r="F63" s="10">
        <f t="shared" si="3"/>
        <v>0</v>
      </c>
      <c r="G63" s="11">
        <f t="shared" si="4"/>
        <v>500000</v>
      </c>
      <c r="H63" s="11"/>
    </row>
    <row r="64" spans="1:8" hidden="1" x14ac:dyDescent="0.25">
      <c r="A64" s="3">
        <v>51</v>
      </c>
      <c r="B64" s="9">
        <v>0.36758560673918284</v>
      </c>
      <c r="C64" s="9">
        <f t="shared" si="0"/>
        <v>150</v>
      </c>
      <c r="D64" s="10">
        <f t="shared" si="1"/>
        <v>1500000</v>
      </c>
      <c r="E64" s="10">
        <f t="shared" si="2"/>
        <v>1500000</v>
      </c>
      <c r="F64" s="10">
        <f t="shared" si="3"/>
        <v>125000</v>
      </c>
      <c r="G64" s="11">
        <f t="shared" si="4"/>
        <v>125000</v>
      </c>
      <c r="H64" s="11"/>
    </row>
    <row r="65" spans="1:8" hidden="1" x14ac:dyDescent="0.25">
      <c r="A65" s="3">
        <v>52</v>
      </c>
      <c r="B65" s="9">
        <v>0.36751234933504084</v>
      </c>
      <c r="C65" s="9">
        <f t="shared" si="0"/>
        <v>150</v>
      </c>
      <c r="D65" s="10">
        <f t="shared" si="1"/>
        <v>1500000</v>
      </c>
      <c r="E65" s="10">
        <f t="shared" si="2"/>
        <v>1500000</v>
      </c>
      <c r="F65" s="10">
        <f t="shared" si="3"/>
        <v>125000</v>
      </c>
      <c r="G65" s="11">
        <f t="shared" si="4"/>
        <v>125000</v>
      </c>
      <c r="H65" s="11"/>
    </row>
    <row r="66" spans="1:8" hidden="1" x14ac:dyDescent="0.25">
      <c r="A66" s="3">
        <v>53</v>
      </c>
      <c r="B66" s="9">
        <v>0.41428907566830453</v>
      </c>
      <c r="C66" s="9">
        <f t="shared" si="0"/>
        <v>150</v>
      </c>
      <c r="D66" s="10">
        <f t="shared" si="1"/>
        <v>1500000</v>
      </c>
      <c r="E66" s="10">
        <f t="shared" si="2"/>
        <v>1500000</v>
      </c>
      <c r="F66" s="10">
        <f t="shared" si="3"/>
        <v>125000</v>
      </c>
      <c r="G66" s="11">
        <f t="shared" si="4"/>
        <v>125000</v>
      </c>
      <c r="H66" s="11"/>
    </row>
    <row r="67" spans="1:8" hidden="1" x14ac:dyDescent="0.25">
      <c r="A67" s="3">
        <v>54</v>
      </c>
      <c r="B67" s="9">
        <v>0.57874368304395718</v>
      </c>
      <c r="C67" s="9">
        <f t="shared" si="0"/>
        <v>200</v>
      </c>
      <c r="D67" s="10">
        <f t="shared" si="1"/>
        <v>2000000</v>
      </c>
      <c r="E67" s="10">
        <f t="shared" si="2"/>
        <v>1500000</v>
      </c>
      <c r="F67" s="10">
        <f t="shared" si="3"/>
        <v>0</v>
      </c>
      <c r="G67" s="11">
        <f t="shared" si="4"/>
        <v>500000</v>
      </c>
      <c r="H67" s="11"/>
    </row>
    <row r="68" spans="1:8" hidden="1" x14ac:dyDescent="0.25">
      <c r="A68" s="3">
        <v>55</v>
      </c>
      <c r="B68" s="9">
        <v>0.79021924867339066</v>
      </c>
      <c r="C68" s="9">
        <f t="shared" si="0"/>
        <v>200</v>
      </c>
      <c r="D68" s="10">
        <f t="shared" si="1"/>
        <v>2000000</v>
      </c>
      <c r="E68" s="10">
        <f t="shared" si="2"/>
        <v>1500000</v>
      </c>
      <c r="F68" s="10">
        <f t="shared" si="3"/>
        <v>0</v>
      </c>
      <c r="G68" s="11">
        <f t="shared" si="4"/>
        <v>500000</v>
      </c>
      <c r="H68" s="11"/>
    </row>
    <row r="69" spans="1:8" hidden="1" x14ac:dyDescent="0.25">
      <c r="A69" s="3">
        <v>56</v>
      </c>
      <c r="B69" s="9">
        <v>0.82474449637919356</v>
      </c>
      <c r="C69" s="9">
        <f t="shared" si="0"/>
        <v>250</v>
      </c>
      <c r="D69" s="10">
        <f t="shared" si="1"/>
        <v>2000000</v>
      </c>
      <c r="E69" s="10">
        <f t="shared" si="2"/>
        <v>1500000</v>
      </c>
      <c r="F69" s="10">
        <f t="shared" si="3"/>
        <v>0</v>
      </c>
      <c r="G69" s="11">
        <f t="shared" si="4"/>
        <v>500000</v>
      </c>
      <c r="H69" s="11"/>
    </row>
    <row r="70" spans="1:8" hidden="1" x14ac:dyDescent="0.25">
      <c r="A70" s="3">
        <v>57</v>
      </c>
      <c r="B70" s="9">
        <v>0.52930318066387849</v>
      </c>
      <c r="C70" s="9">
        <f t="shared" si="0"/>
        <v>200</v>
      </c>
      <c r="D70" s="10">
        <f t="shared" si="1"/>
        <v>2000000</v>
      </c>
      <c r="E70" s="10">
        <f t="shared" si="2"/>
        <v>1500000</v>
      </c>
      <c r="F70" s="10">
        <f t="shared" si="3"/>
        <v>0</v>
      </c>
      <c r="G70" s="11">
        <f t="shared" si="4"/>
        <v>500000</v>
      </c>
      <c r="H70" s="11"/>
    </row>
    <row r="71" spans="1:8" hidden="1" x14ac:dyDescent="0.25">
      <c r="A71" s="3">
        <v>58</v>
      </c>
      <c r="B71" s="9">
        <v>0.7281058285900307</v>
      </c>
      <c r="C71" s="9">
        <f t="shared" si="0"/>
        <v>200</v>
      </c>
      <c r="D71" s="10">
        <f t="shared" si="1"/>
        <v>2000000</v>
      </c>
      <c r="E71" s="10">
        <f t="shared" si="2"/>
        <v>1500000</v>
      </c>
      <c r="F71" s="10">
        <f t="shared" si="3"/>
        <v>0</v>
      </c>
      <c r="G71" s="11">
        <f t="shared" si="4"/>
        <v>500000</v>
      </c>
      <c r="H71" s="11"/>
    </row>
    <row r="72" spans="1:8" hidden="1" x14ac:dyDescent="0.25">
      <c r="A72" s="3">
        <v>59</v>
      </c>
      <c r="B72" s="9">
        <v>0.57360614949539812</v>
      </c>
      <c r="C72" s="9">
        <f t="shared" si="0"/>
        <v>200</v>
      </c>
      <c r="D72" s="10">
        <f t="shared" si="1"/>
        <v>2000000</v>
      </c>
      <c r="E72" s="10">
        <f t="shared" si="2"/>
        <v>1500000</v>
      </c>
      <c r="F72" s="10">
        <f t="shared" si="3"/>
        <v>0</v>
      </c>
      <c r="G72" s="11">
        <f t="shared" si="4"/>
        <v>500000</v>
      </c>
      <c r="H72" s="11"/>
    </row>
    <row r="73" spans="1:8" hidden="1" x14ac:dyDescent="0.25">
      <c r="A73" s="3">
        <v>60</v>
      </c>
      <c r="B73" s="9">
        <v>0.90012398443215147</v>
      </c>
      <c r="C73" s="9">
        <f t="shared" si="0"/>
        <v>250</v>
      </c>
      <c r="D73" s="10">
        <f t="shared" si="1"/>
        <v>2000000</v>
      </c>
      <c r="E73" s="10">
        <f t="shared" si="2"/>
        <v>1500000</v>
      </c>
      <c r="F73" s="10">
        <f t="shared" si="3"/>
        <v>0</v>
      </c>
      <c r="G73" s="11">
        <f t="shared" si="4"/>
        <v>500000</v>
      </c>
      <c r="H73" s="11"/>
    </row>
    <row r="74" spans="1:8" hidden="1" x14ac:dyDescent="0.25">
      <c r="A74" s="3">
        <v>61</v>
      </c>
      <c r="B74" s="9">
        <v>0.41665982556760384</v>
      </c>
      <c r="C74" s="9">
        <f t="shared" si="0"/>
        <v>150</v>
      </c>
      <c r="D74" s="10">
        <f t="shared" si="1"/>
        <v>1500000</v>
      </c>
      <c r="E74" s="10">
        <f t="shared" si="2"/>
        <v>1500000</v>
      </c>
      <c r="F74" s="10">
        <f t="shared" si="3"/>
        <v>125000</v>
      </c>
      <c r="G74" s="11">
        <f t="shared" si="4"/>
        <v>125000</v>
      </c>
      <c r="H74" s="11"/>
    </row>
    <row r="75" spans="1:8" hidden="1" x14ac:dyDescent="0.25">
      <c r="A75" s="3">
        <v>62</v>
      </c>
      <c r="B75" s="9">
        <v>0.71310692403412868</v>
      </c>
      <c r="C75" s="9">
        <f t="shared" si="0"/>
        <v>200</v>
      </c>
      <c r="D75" s="10">
        <f t="shared" si="1"/>
        <v>2000000</v>
      </c>
      <c r="E75" s="10">
        <f t="shared" si="2"/>
        <v>1500000</v>
      </c>
      <c r="F75" s="10">
        <f t="shared" si="3"/>
        <v>0</v>
      </c>
      <c r="G75" s="11">
        <f t="shared" si="4"/>
        <v>500000</v>
      </c>
      <c r="H75" s="11"/>
    </row>
    <row r="76" spans="1:8" hidden="1" x14ac:dyDescent="0.25">
      <c r="A76" s="3">
        <v>63</v>
      </c>
      <c r="B76" s="9">
        <v>0.56963586860743454</v>
      </c>
      <c r="C76" s="9">
        <f t="shared" si="0"/>
        <v>200</v>
      </c>
      <c r="D76" s="10">
        <f t="shared" si="1"/>
        <v>2000000</v>
      </c>
      <c r="E76" s="10">
        <f t="shared" si="2"/>
        <v>1500000</v>
      </c>
      <c r="F76" s="10">
        <f t="shared" si="3"/>
        <v>0</v>
      </c>
      <c r="G76" s="11">
        <f t="shared" si="4"/>
        <v>500000</v>
      </c>
      <c r="H76" s="11"/>
    </row>
    <row r="77" spans="1:8" hidden="1" x14ac:dyDescent="0.25">
      <c r="A77" s="3">
        <v>64</v>
      </c>
      <c r="B77" s="9">
        <v>0.23437761219182762</v>
      </c>
      <c r="C77" s="9">
        <f t="shared" si="0"/>
        <v>100</v>
      </c>
      <c r="D77" s="10">
        <f t="shared" si="1"/>
        <v>1000000</v>
      </c>
      <c r="E77" s="10">
        <f t="shared" si="2"/>
        <v>1500000</v>
      </c>
      <c r="F77" s="10">
        <f t="shared" si="3"/>
        <v>250000</v>
      </c>
      <c r="G77" s="11">
        <f t="shared" si="4"/>
        <v>-250000</v>
      </c>
      <c r="H77" s="11"/>
    </row>
    <row r="78" spans="1:8" hidden="1" x14ac:dyDescent="0.25">
      <c r="A78" s="3">
        <v>65</v>
      </c>
      <c r="B78" s="9">
        <v>0.77078118934996043</v>
      </c>
      <c r="C78" s="9">
        <f t="shared" si="0"/>
        <v>200</v>
      </c>
      <c r="D78" s="10">
        <f t="shared" si="1"/>
        <v>2000000</v>
      </c>
      <c r="E78" s="10">
        <f t="shared" si="2"/>
        <v>1500000</v>
      </c>
      <c r="F78" s="10">
        <f t="shared" si="3"/>
        <v>0</v>
      </c>
      <c r="G78" s="11">
        <f t="shared" si="4"/>
        <v>500000</v>
      </c>
      <c r="H78" s="11"/>
    </row>
    <row r="79" spans="1:8" hidden="1" x14ac:dyDescent="0.25">
      <c r="A79" s="3">
        <v>66</v>
      </c>
      <c r="B79" s="9">
        <v>0.27303356187402161</v>
      </c>
      <c r="C79" s="9">
        <f t="shared" ref="C79:C113" si="5">VLOOKUP(B79,table,2)</f>
        <v>100</v>
      </c>
      <c r="D79" s="10">
        <f t="shared" ref="D79:D112" si="6">$B$6*MIN(C79,$B$10)</f>
        <v>1000000</v>
      </c>
      <c r="E79" s="10">
        <f t="shared" ref="E79:E112" si="7">$B$5*$B$10</f>
        <v>1500000</v>
      </c>
      <c r="F79" s="10">
        <f t="shared" ref="F79:F113" si="8">$B$7*MAX($B$10-C79,0)</f>
        <v>250000</v>
      </c>
      <c r="G79" s="11">
        <f t="shared" ref="G79:G113" si="9">D79-E79+F79</f>
        <v>-250000</v>
      </c>
      <c r="H79" s="11"/>
    </row>
    <row r="80" spans="1:8" hidden="1" x14ac:dyDescent="0.25">
      <c r="A80" s="3">
        <v>67</v>
      </c>
      <c r="B80" s="9">
        <v>0.21168860114709331</v>
      </c>
      <c r="C80" s="9">
        <f t="shared" si="5"/>
        <v>100</v>
      </c>
      <c r="D80" s="10">
        <f t="shared" si="6"/>
        <v>1000000</v>
      </c>
      <c r="E80" s="10">
        <f t="shared" si="7"/>
        <v>1500000</v>
      </c>
      <c r="F80" s="10">
        <f t="shared" si="8"/>
        <v>250000</v>
      </c>
      <c r="G80" s="11">
        <f t="shared" si="9"/>
        <v>-250000</v>
      </c>
      <c r="H80" s="11"/>
    </row>
    <row r="81" spans="1:8" hidden="1" x14ac:dyDescent="0.25">
      <c r="A81" s="3">
        <v>68</v>
      </c>
      <c r="B81" s="9">
        <v>0.53080200526326471</v>
      </c>
      <c r="C81" s="9">
        <f t="shared" si="5"/>
        <v>200</v>
      </c>
      <c r="D81" s="10">
        <f t="shared" si="6"/>
        <v>2000000</v>
      </c>
      <c r="E81" s="10">
        <f t="shared" si="7"/>
        <v>1500000</v>
      </c>
      <c r="F81" s="10">
        <f t="shared" si="8"/>
        <v>0</v>
      </c>
      <c r="G81" s="11">
        <f t="shared" si="9"/>
        <v>500000</v>
      </c>
      <c r="H81" s="11"/>
    </row>
    <row r="82" spans="1:8" hidden="1" x14ac:dyDescent="0.25">
      <c r="A82" s="3">
        <v>69</v>
      </c>
      <c r="B82" s="9">
        <v>1.8539861425396209E-3</v>
      </c>
      <c r="C82" s="9">
        <f t="shared" si="5"/>
        <v>100</v>
      </c>
      <c r="D82" s="10">
        <f t="shared" si="6"/>
        <v>1000000</v>
      </c>
      <c r="E82" s="10">
        <f t="shared" si="7"/>
        <v>1500000</v>
      </c>
      <c r="F82" s="10">
        <f t="shared" si="8"/>
        <v>250000</v>
      </c>
      <c r="G82" s="11">
        <f t="shared" si="9"/>
        <v>-250000</v>
      </c>
      <c r="H82" s="11"/>
    </row>
    <row r="83" spans="1:8" hidden="1" x14ac:dyDescent="0.25">
      <c r="A83" s="3">
        <v>70</v>
      </c>
      <c r="B83" s="9">
        <v>0.86526452550289734</v>
      </c>
      <c r="C83" s="9">
        <f t="shared" si="5"/>
        <v>250</v>
      </c>
      <c r="D83" s="10">
        <f t="shared" si="6"/>
        <v>2000000</v>
      </c>
      <c r="E83" s="10">
        <f t="shared" si="7"/>
        <v>1500000</v>
      </c>
      <c r="F83" s="10">
        <f t="shared" si="8"/>
        <v>0</v>
      </c>
      <c r="G83" s="11">
        <f t="shared" si="9"/>
        <v>500000</v>
      </c>
      <c r="H83" s="11"/>
    </row>
    <row r="84" spans="1:8" hidden="1" x14ac:dyDescent="0.25">
      <c r="A84" s="3">
        <v>71</v>
      </c>
      <c r="B84" s="9">
        <v>0.94246304845897888</v>
      </c>
      <c r="C84" s="9">
        <f t="shared" si="5"/>
        <v>250</v>
      </c>
      <c r="D84" s="10">
        <f t="shared" si="6"/>
        <v>2000000</v>
      </c>
      <c r="E84" s="10">
        <f t="shared" si="7"/>
        <v>1500000</v>
      </c>
      <c r="F84" s="10">
        <f t="shared" si="8"/>
        <v>0</v>
      </c>
      <c r="G84" s="11">
        <f t="shared" si="9"/>
        <v>500000</v>
      </c>
      <c r="H84" s="11"/>
    </row>
    <row r="85" spans="1:8" hidden="1" x14ac:dyDescent="0.25">
      <c r="A85" s="3">
        <v>72</v>
      </c>
      <c r="B85" s="9">
        <v>0.92254209029332612</v>
      </c>
      <c r="C85" s="9">
        <f t="shared" si="5"/>
        <v>250</v>
      </c>
      <c r="D85" s="10">
        <f t="shared" si="6"/>
        <v>2000000</v>
      </c>
      <c r="E85" s="10">
        <f t="shared" si="7"/>
        <v>1500000</v>
      </c>
      <c r="F85" s="10">
        <f t="shared" si="8"/>
        <v>0</v>
      </c>
      <c r="G85" s="11">
        <f t="shared" si="9"/>
        <v>500000</v>
      </c>
      <c r="H85" s="11"/>
    </row>
    <row r="86" spans="1:8" hidden="1" x14ac:dyDescent="0.25">
      <c r="A86" s="3">
        <v>73</v>
      </c>
      <c r="B86" s="9">
        <v>0.10289448892178976</v>
      </c>
      <c r="C86" s="9">
        <f t="shared" si="5"/>
        <v>100</v>
      </c>
      <c r="D86" s="10">
        <f t="shared" si="6"/>
        <v>1000000</v>
      </c>
      <c r="E86" s="10">
        <f t="shared" si="7"/>
        <v>1500000</v>
      </c>
      <c r="F86" s="10">
        <f t="shared" si="8"/>
        <v>250000</v>
      </c>
      <c r="G86" s="11">
        <f t="shared" si="9"/>
        <v>-250000</v>
      </c>
      <c r="H86" s="11"/>
    </row>
    <row r="87" spans="1:8" hidden="1" x14ac:dyDescent="0.25">
      <c r="A87" s="3">
        <v>74</v>
      </c>
      <c r="B87" s="9">
        <v>4.0618375782508709E-2</v>
      </c>
      <c r="C87" s="9">
        <f t="shared" si="5"/>
        <v>100</v>
      </c>
      <c r="D87" s="10">
        <f t="shared" si="6"/>
        <v>1000000</v>
      </c>
      <c r="E87" s="10">
        <f t="shared" si="7"/>
        <v>1500000</v>
      </c>
      <c r="F87" s="10">
        <f t="shared" si="8"/>
        <v>250000</v>
      </c>
      <c r="G87" s="11">
        <f t="shared" si="9"/>
        <v>-250000</v>
      </c>
      <c r="H87" s="11"/>
    </row>
    <row r="88" spans="1:8" hidden="1" x14ac:dyDescent="0.25">
      <c r="A88" s="3">
        <v>75</v>
      </c>
      <c r="B88" s="9">
        <v>0.24447958111967427</v>
      </c>
      <c r="C88" s="9">
        <f t="shared" si="5"/>
        <v>100</v>
      </c>
      <c r="D88" s="10">
        <f t="shared" si="6"/>
        <v>1000000</v>
      </c>
      <c r="E88" s="10">
        <f t="shared" si="7"/>
        <v>1500000</v>
      </c>
      <c r="F88" s="10">
        <f t="shared" si="8"/>
        <v>250000</v>
      </c>
      <c r="G88" s="11">
        <f t="shared" si="9"/>
        <v>-250000</v>
      </c>
      <c r="H88" s="11"/>
    </row>
    <row r="89" spans="1:8" hidden="1" x14ac:dyDescent="0.25">
      <c r="A89" s="3">
        <v>76</v>
      </c>
      <c r="B89" s="9">
        <v>0.20095408512785318</v>
      </c>
      <c r="C89" s="9">
        <f t="shared" si="5"/>
        <v>100</v>
      </c>
      <c r="D89" s="10">
        <f t="shared" si="6"/>
        <v>1000000</v>
      </c>
      <c r="E89" s="10">
        <f t="shared" si="7"/>
        <v>1500000</v>
      </c>
      <c r="F89" s="10">
        <f t="shared" si="8"/>
        <v>250000</v>
      </c>
      <c r="G89" s="11">
        <f t="shared" si="9"/>
        <v>-250000</v>
      </c>
      <c r="H89" s="11"/>
    </row>
    <row r="90" spans="1:8" hidden="1" x14ac:dyDescent="0.25">
      <c r="A90" s="3">
        <v>77</v>
      </c>
      <c r="B90" s="9">
        <v>8.5879200427609881E-2</v>
      </c>
      <c r="C90" s="9">
        <f t="shared" si="5"/>
        <v>100</v>
      </c>
      <c r="D90" s="10">
        <f t="shared" si="6"/>
        <v>1000000</v>
      </c>
      <c r="E90" s="10">
        <f t="shared" si="7"/>
        <v>1500000</v>
      </c>
      <c r="F90" s="10">
        <f t="shared" si="8"/>
        <v>250000</v>
      </c>
      <c r="G90" s="11">
        <f t="shared" si="9"/>
        <v>-250000</v>
      </c>
      <c r="H90" s="11"/>
    </row>
    <row r="91" spans="1:8" hidden="1" x14ac:dyDescent="0.25">
      <c r="A91" s="3">
        <v>78</v>
      </c>
      <c r="B91" s="9">
        <v>0.9027699306141127</v>
      </c>
      <c r="C91" s="9">
        <f t="shared" si="5"/>
        <v>250</v>
      </c>
      <c r="D91" s="10">
        <f t="shared" si="6"/>
        <v>2000000</v>
      </c>
      <c r="E91" s="10">
        <f t="shared" si="7"/>
        <v>1500000</v>
      </c>
      <c r="F91" s="10">
        <f t="shared" si="8"/>
        <v>0</v>
      </c>
      <c r="G91" s="11">
        <f t="shared" si="9"/>
        <v>500000</v>
      </c>
      <c r="H91" s="11"/>
    </row>
    <row r="92" spans="1:8" hidden="1" x14ac:dyDescent="0.25">
      <c r="A92" s="3">
        <v>79</v>
      </c>
      <c r="B92" s="9">
        <v>0.7312743565166776</v>
      </c>
      <c r="C92" s="9">
        <f t="shared" si="5"/>
        <v>200</v>
      </c>
      <c r="D92" s="10">
        <f t="shared" si="6"/>
        <v>2000000</v>
      </c>
      <c r="E92" s="10">
        <f t="shared" si="7"/>
        <v>1500000</v>
      </c>
      <c r="F92" s="10">
        <f t="shared" si="8"/>
        <v>0</v>
      </c>
      <c r="G92" s="11">
        <f t="shared" si="9"/>
        <v>500000</v>
      </c>
      <c r="H92" s="11"/>
    </row>
    <row r="93" spans="1:8" hidden="1" x14ac:dyDescent="0.25">
      <c r="A93" s="3">
        <v>80</v>
      </c>
      <c r="B93" s="9">
        <v>0.2816852675600704</v>
      </c>
      <c r="C93" s="9">
        <f t="shared" si="5"/>
        <v>100</v>
      </c>
      <c r="D93" s="10">
        <f t="shared" si="6"/>
        <v>1000000</v>
      </c>
      <c r="E93" s="10">
        <f t="shared" si="7"/>
        <v>1500000</v>
      </c>
      <c r="F93" s="10">
        <f t="shared" si="8"/>
        <v>250000</v>
      </c>
      <c r="G93" s="11">
        <f t="shared" si="9"/>
        <v>-250000</v>
      </c>
      <c r="H93" s="11"/>
    </row>
    <row r="94" spans="1:8" hidden="1" x14ac:dyDescent="0.25">
      <c r="A94" s="3">
        <v>81</v>
      </c>
      <c r="B94" s="9">
        <v>0.21936243408077649</v>
      </c>
      <c r="C94" s="9">
        <f t="shared" si="5"/>
        <v>100</v>
      </c>
      <c r="D94" s="10">
        <f t="shared" si="6"/>
        <v>1000000</v>
      </c>
      <c r="E94" s="10">
        <f t="shared" si="7"/>
        <v>1500000</v>
      </c>
      <c r="F94" s="10">
        <f t="shared" si="8"/>
        <v>250000</v>
      </c>
      <c r="G94" s="11">
        <f t="shared" si="9"/>
        <v>-250000</v>
      </c>
      <c r="H94" s="11"/>
    </row>
    <row r="95" spans="1:8" hidden="1" x14ac:dyDescent="0.25">
      <c r="A95" s="3">
        <v>82</v>
      </c>
      <c r="B95" s="9">
        <v>0.10482894755974859</v>
      </c>
      <c r="C95" s="9">
        <f t="shared" si="5"/>
        <v>100</v>
      </c>
      <c r="D95" s="10">
        <f t="shared" si="6"/>
        <v>1000000</v>
      </c>
      <c r="E95" s="10">
        <f t="shared" si="7"/>
        <v>1500000</v>
      </c>
      <c r="F95" s="10">
        <f t="shared" si="8"/>
        <v>250000</v>
      </c>
      <c r="G95" s="11">
        <f t="shared" si="9"/>
        <v>-250000</v>
      </c>
      <c r="H95" s="11"/>
    </row>
    <row r="96" spans="1:8" hidden="1" x14ac:dyDescent="0.25">
      <c r="A96" s="3">
        <v>83</v>
      </c>
      <c r="B96" s="9">
        <v>0.87782690116685602</v>
      </c>
      <c r="C96" s="9">
        <f t="shared" si="5"/>
        <v>250</v>
      </c>
      <c r="D96" s="10">
        <f t="shared" si="6"/>
        <v>2000000</v>
      </c>
      <c r="E96" s="10">
        <f t="shared" si="7"/>
        <v>1500000</v>
      </c>
      <c r="F96" s="10">
        <f t="shared" si="8"/>
        <v>0</v>
      </c>
      <c r="G96" s="11">
        <f t="shared" si="9"/>
        <v>500000</v>
      </c>
      <c r="H96" s="11"/>
    </row>
    <row r="97" spans="1:8" hidden="1" x14ac:dyDescent="0.25">
      <c r="A97" s="3">
        <v>84</v>
      </c>
      <c r="B97" s="9">
        <v>0.18785401395648227</v>
      </c>
      <c r="C97" s="9">
        <f t="shared" si="5"/>
        <v>100</v>
      </c>
      <c r="D97" s="10">
        <f t="shared" si="6"/>
        <v>1000000</v>
      </c>
      <c r="E97" s="10">
        <f t="shared" si="7"/>
        <v>1500000</v>
      </c>
      <c r="F97" s="10">
        <f t="shared" si="8"/>
        <v>250000</v>
      </c>
      <c r="G97" s="11">
        <f t="shared" si="9"/>
        <v>-250000</v>
      </c>
      <c r="H97" s="11"/>
    </row>
    <row r="98" spans="1:8" hidden="1" x14ac:dyDescent="0.25">
      <c r="A98" s="3">
        <v>85</v>
      </c>
      <c r="B98" s="9">
        <v>0.77413700525689044</v>
      </c>
      <c r="C98" s="9">
        <f t="shared" si="5"/>
        <v>200</v>
      </c>
      <c r="D98" s="10">
        <f t="shared" si="6"/>
        <v>2000000</v>
      </c>
      <c r="E98" s="10">
        <f t="shared" si="7"/>
        <v>1500000</v>
      </c>
      <c r="F98" s="10">
        <f t="shared" si="8"/>
        <v>0</v>
      </c>
      <c r="G98" s="11">
        <f t="shared" si="9"/>
        <v>500000</v>
      </c>
      <c r="H98" s="11"/>
    </row>
    <row r="99" spans="1:8" hidden="1" x14ac:dyDescent="0.25">
      <c r="A99" s="3">
        <v>86</v>
      </c>
      <c r="B99" s="9">
        <v>0.26381704754612423</v>
      </c>
      <c r="C99" s="9">
        <f t="shared" si="5"/>
        <v>100</v>
      </c>
      <c r="D99" s="10">
        <f t="shared" si="6"/>
        <v>1000000</v>
      </c>
      <c r="E99" s="10">
        <f t="shared" si="7"/>
        <v>1500000</v>
      </c>
      <c r="F99" s="10">
        <f t="shared" si="8"/>
        <v>250000</v>
      </c>
      <c r="G99" s="11">
        <f t="shared" si="9"/>
        <v>-250000</v>
      </c>
      <c r="H99" s="11"/>
    </row>
    <row r="100" spans="1:8" hidden="1" x14ac:dyDescent="0.25">
      <c r="A100" s="3">
        <v>87</v>
      </c>
      <c r="B100" s="9">
        <v>0.1407201422904707</v>
      </c>
      <c r="C100" s="9">
        <f t="shared" si="5"/>
        <v>100</v>
      </c>
      <c r="D100" s="10">
        <f t="shared" si="6"/>
        <v>1000000</v>
      </c>
      <c r="E100" s="10">
        <f t="shared" si="7"/>
        <v>1500000</v>
      </c>
      <c r="F100" s="10">
        <f t="shared" si="8"/>
        <v>250000</v>
      </c>
      <c r="G100" s="11">
        <f t="shared" si="9"/>
        <v>-250000</v>
      </c>
      <c r="H100" s="11"/>
    </row>
    <row r="101" spans="1:8" hidden="1" x14ac:dyDescent="0.25">
      <c r="A101" s="3">
        <v>88</v>
      </c>
      <c r="B101" s="9">
        <v>0.912885290882538</v>
      </c>
      <c r="C101" s="9">
        <f t="shared" si="5"/>
        <v>250</v>
      </c>
      <c r="D101" s="10">
        <f t="shared" si="6"/>
        <v>2000000</v>
      </c>
      <c r="E101" s="10">
        <f t="shared" si="7"/>
        <v>1500000</v>
      </c>
      <c r="F101" s="10">
        <f t="shared" si="8"/>
        <v>0</v>
      </c>
      <c r="G101" s="11">
        <f t="shared" si="9"/>
        <v>500000</v>
      </c>
      <c r="H101" s="11"/>
    </row>
    <row r="102" spans="1:8" hidden="1" x14ac:dyDescent="0.25">
      <c r="A102" s="3">
        <v>89</v>
      </c>
      <c r="B102" s="9">
        <v>0.21157155634812619</v>
      </c>
      <c r="C102" s="9">
        <f t="shared" si="5"/>
        <v>100</v>
      </c>
      <c r="D102" s="10">
        <f t="shared" si="6"/>
        <v>1000000</v>
      </c>
      <c r="E102" s="10">
        <f t="shared" si="7"/>
        <v>1500000</v>
      </c>
      <c r="F102" s="10">
        <f t="shared" si="8"/>
        <v>250000</v>
      </c>
      <c r="G102" s="11">
        <f t="shared" si="9"/>
        <v>-250000</v>
      </c>
      <c r="H102" s="11"/>
    </row>
    <row r="103" spans="1:8" hidden="1" x14ac:dyDescent="0.25">
      <c r="A103" s="3">
        <v>90</v>
      </c>
      <c r="B103" s="9">
        <v>0.59811444269545888</v>
      </c>
      <c r="C103" s="9">
        <f t="shared" si="5"/>
        <v>200</v>
      </c>
      <c r="D103" s="10">
        <f t="shared" si="6"/>
        <v>2000000</v>
      </c>
      <c r="E103" s="10">
        <f t="shared" si="7"/>
        <v>1500000</v>
      </c>
      <c r="F103" s="10">
        <f t="shared" si="8"/>
        <v>0</v>
      </c>
      <c r="G103" s="11">
        <f t="shared" si="9"/>
        <v>500000</v>
      </c>
      <c r="H103" s="11"/>
    </row>
    <row r="104" spans="1:8" hidden="1" x14ac:dyDescent="0.25">
      <c r="A104" s="3">
        <v>91</v>
      </c>
      <c r="B104" s="9">
        <v>0.72876575486135131</v>
      </c>
      <c r="C104" s="9">
        <f t="shared" si="5"/>
        <v>200</v>
      </c>
      <c r="D104" s="10">
        <f t="shared" si="6"/>
        <v>2000000</v>
      </c>
      <c r="E104" s="10">
        <f t="shared" si="7"/>
        <v>1500000</v>
      </c>
      <c r="F104" s="10">
        <f t="shared" si="8"/>
        <v>0</v>
      </c>
      <c r="G104" s="11">
        <f t="shared" si="9"/>
        <v>500000</v>
      </c>
      <c r="H104" s="11"/>
    </row>
    <row r="105" spans="1:8" hidden="1" x14ac:dyDescent="0.25">
      <c r="A105" s="3">
        <v>92</v>
      </c>
      <c r="B105" s="9">
        <v>0.79441491757050775</v>
      </c>
      <c r="C105" s="9">
        <f t="shared" si="5"/>
        <v>200</v>
      </c>
      <c r="D105" s="10">
        <f t="shared" si="6"/>
        <v>2000000</v>
      </c>
      <c r="E105" s="10">
        <f t="shared" si="7"/>
        <v>1500000</v>
      </c>
      <c r="F105" s="10">
        <f t="shared" si="8"/>
        <v>0</v>
      </c>
      <c r="G105" s="11">
        <f t="shared" si="9"/>
        <v>500000</v>
      </c>
      <c r="H105" s="11"/>
    </row>
    <row r="106" spans="1:8" hidden="1" x14ac:dyDescent="0.25">
      <c r="A106" s="3">
        <v>93</v>
      </c>
      <c r="B106" s="9">
        <v>0.80926718067120129</v>
      </c>
      <c r="C106" s="9">
        <f t="shared" si="5"/>
        <v>250</v>
      </c>
      <c r="D106" s="10">
        <f t="shared" si="6"/>
        <v>2000000</v>
      </c>
      <c r="E106" s="10">
        <f t="shared" si="7"/>
        <v>1500000</v>
      </c>
      <c r="F106" s="10">
        <f t="shared" si="8"/>
        <v>0</v>
      </c>
      <c r="G106" s="11">
        <f t="shared" si="9"/>
        <v>500000</v>
      </c>
      <c r="H106" s="11"/>
    </row>
    <row r="107" spans="1:8" hidden="1" x14ac:dyDescent="0.25">
      <c r="A107" s="3">
        <v>94</v>
      </c>
      <c r="B107" s="9">
        <v>0.14415017862455781</v>
      </c>
      <c r="C107" s="9">
        <f t="shared" si="5"/>
        <v>100</v>
      </c>
      <c r="D107" s="10">
        <f t="shared" si="6"/>
        <v>1000000</v>
      </c>
      <c r="E107" s="10">
        <f t="shared" si="7"/>
        <v>1500000</v>
      </c>
      <c r="F107" s="10">
        <f t="shared" si="8"/>
        <v>250000</v>
      </c>
      <c r="G107" s="11">
        <f t="shared" si="9"/>
        <v>-250000</v>
      </c>
      <c r="H107" s="11"/>
    </row>
    <row r="108" spans="1:8" hidden="1" x14ac:dyDescent="0.25">
      <c r="A108" s="3">
        <v>95</v>
      </c>
      <c r="B108" s="9">
        <v>0.12260475763160172</v>
      </c>
      <c r="C108" s="9">
        <f t="shared" si="5"/>
        <v>100</v>
      </c>
      <c r="D108" s="10">
        <f t="shared" si="6"/>
        <v>1000000</v>
      </c>
      <c r="E108" s="10">
        <f t="shared" si="7"/>
        <v>1500000</v>
      </c>
      <c r="F108" s="10">
        <f t="shared" si="8"/>
        <v>250000</v>
      </c>
      <c r="G108" s="11">
        <f t="shared" si="9"/>
        <v>-250000</v>
      </c>
      <c r="H108" s="11"/>
    </row>
    <row r="109" spans="1:8" x14ac:dyDescent="0.25">
      <c r="A109" s="3">
        <v>96</v>
      </c>
      <c r="B109" s="9">
        <v>0.1660093812100939</v>
      </c>
      <c r="C109" s="9">
        <f t="shared" si="5"/>
        <v>100</v>
      </c>
      <c r="D109" s="10">
        <f t="shared" si="6"/>
        <v>1000000</v>
      </c>
      <c r="E109" s="10">
        <f t="shared" si="7"/>
        <v>1500000</v>
      </c>
      <c r="F109" s="10">
        <f t="shared" si="8"/>
        <v>250000</v>
      </c>
      <c r="G109" s="11">
        <f t="shared" si="9"/>
        <v>-250000</v>
      </c>
      <c r="H109" s="11"/>
    </row>
    <row r="110" spans="1:8" x14ac:dyDescent="0.25">
      <c r="A110" s="3">
        <v>97</v>
      </c>
      <c r="B110" s="9">
        <v>0.47163653864348931</v>
      </c>
      <c r="C110" s="9">
        <f t="shared" si="5"/>
        <v>150</v>
      </c>
      <c r="D110" s="10">
        <f t="shared" si="6"/>
        <v>1500000</v>
      </c>
      <c r="E110" s="10">
        <f t="shared" si="7"/>
        <v>1500000</v>
      </c>
      <c r="F110" s="10">
        <f t="shared" si="8"/>
        <v>125000</v>
      </c>
      <c r="G110" s="11">
        <f t="shared" si="9"/>
        <v>125000</v>
      </c>
      <c r="H110" s="11"/>
    </row>
    <row r="111" spans="1:8" x14ac:dyDescent="0.25">
      <c r="A111" s="3">
        <v>98</v>
      </c>
      <c r="B111" s="9">
        <v>7.0446279707273018E-2</v>
      </c>
      <c r="C111" s="9">
        <f t="shared" si="5"/>
        <v>100</v>
      </c>
      <c r="D111" s="10">
        <f t="shared" si="6"/>
        <v>1000000</v>
      </c>
      <c r="E111" s="10">
        <f t="shared" si="7"/>
        <v>1500000</v>
      </c>
      <c r="F111" s="10">
        <f t="shared" si="8"/>
        <v>250000</v>
      </c>
      <c r="G111" s="11">
        <f t="shared" si="9"/>
        <v>-250000</v>
      </c>
      <c r="H111" s="11"/>
    </row>
    <row r="112" spans="1:8" x14ac:dyDescent="0.25">
      <c r="A112" s="3">
        <v>99</v>
      </c>
      <c r="B112" s="9">
        <v>0.69540130203451822</v>
      </c>
      <c r="C112" s="9">
        <f t="shared" si="5"/>
        <v>200</v>
      </c>
      <c r="D112" s="10">
        <f t="shared" si="6"/>
        <v>2000000</v>
      </c>
      <c r="E112" s="10">
        <f t="shared" si="7"/>
        <v>1500000</v>
      </c>
      <c r="F112" s="10">
        <f t="shared" si="8"/>
        <v>0</v>
      </c>
      <c r="G112" s="11">
        <f t="shared" si="9"/>
        <v>500000</v>
      </c>
      <c r="H112" s="11"/>
    </row>
    <row r="113" spans="1:8" x14ac:dyDescent="0.25">
      <c r="A113" s="3">
        <v>100</v>
      </c>
      <c r="B113" s="9">
        <v>0.98883773980294309</v>
      </c>
      <c r="C113" s="9">
        <f t="shared" si="5"/>
        <v>300</v>
      </c>
      <c r="D113" s="10">
        <f>$B$6*MIN(C113,$B$10)</f>
        <v>2000000</v>
      </c>
      <c r="E113" s="10">
        <f>$B$5*$B$10</f>
        <v>1500000</v>
      </c>
      <c r="F113" s="10">
        <f t="shared" si="8"/>
        <v>0</v>
      </c>
      <c r="G113" s="11">
        <f t="shared" si="9"/>
        <v>500000</v>
      </c>
      <c r="H113" s="1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3" t="s">
        <v>16</v>
      </c>
      <c r="G115" s="12">
        <f>AVERAGE(G14:G113)</f>
        <v>196250</v>
      </c>
      <c r="H115" s="12"/>
    </row>
    <row r="116" spans="1:8" x14ac:dyDescent="0.25">
      <c r="A116" s="1"/>
      <c r="B116" s="1"/>
      <c r="C116" s="1"/>
      <c r="D116" s="1"/>
      <c r="E116" s="1"/>
      <c r="F116" s="3" t="s">
        <v>17</v>
      </c>
      <c r="G116" s="12">
        <f>_xlfn.STDEV.S(G14:G113)</f>
        <v>348270.89117002534</v>
      </c>
      <c r="H116" s="12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 t="s">
        <v>18</v>
      </c>
      <c r="G118" s="8">
        <f>$G$115+NORMSINV(0.975)*$G$116/SQRT(100)</f>
        <v>264509.84035569185</v>
      </c>
      <c r="H118" s="8"/>
    </row>
    <row r="119" spans="1:8" x14ac:dyDescent="0.25">
      <c r="A119" s="1"/>
      <c r="B119" s="1"/>
      <c r="C119" s="1"/>
      <c r="D119" s="1"/>
      <c r="E119" s="1"/>
      <c r="F119" s="1" t="s">
        <v>19</v>
      </c>
      <c r="G119" s="8">
        <f>$G$115-_xlfn.NORM.S.INV(0.975)*$G$116/SQRT(100)</f>
        <v>127990.15964430818</v>
      </c>
      <c r="H119" s="8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3" spans="1:8" ht="15" thickBot="1" x14ac:dyDescent="0.3"/>
    <row r="124" spans="1:8" x14ac:dyDescent="0.25">
      <c r="E124" s="18" t="s">
        <v>43</v>
      </c>
      <c r="F124" s="18"/>
    </row>
    <row r="125" spans="1:8" x14ac:dyDescent="0.25">
      <c r="E125" s="16"/>
      <c r="F125" s="16"/>
    </row>
    <row r="126" spans="1:8" x14ac:dyDescent="0.25">
      <c r="E126" s="16" t="s">
        <v>30</v>
      </c>
      <c r="F126" s="16">
        <v>196250</v>
      </c>
    </row>
    <row r="127" spans="1:8" x14ac:dyDescent="0.25">
      <c r="E127" s="16" t="s">
        <v>31</v>
      </c>
      <c r="F127" s="16">
        <v>34827.089117002535</v>
      </c>
    </row>
    <row r="128" spans="1:8" x14ac:dyDescent="0.25">
      <c r="C128" t="s">
        <v>44</v>
      </c>
      <c r="D128">
        <f>F126+F139</f>
        <v>265354.5006003672</v>
      </c>
      <c r="E128" s="16" t="s">
        <v>32</v>
      </c>
      <c r="F128" s="16">
        <v>500000</v>
      </c>
    </row>
    <row r="129" spans="3:6" x14ac:dyDescent="0.25">
      <c r="C129" t="s">
        <v>45</v>
      </c>
      <c r="D129">
        <f>F126-F139</f>
        <v>127145.49939963277</v>
      </c>
      <c r="E129" s="16" t="s">
        <v>33</v>
      </c>
      <c r="F129" s="16">
        <v>500000</v>
      </c>
    </row>
    <row r="130" spans="3:6" x14ac:dyDescent="0.25">
      <c r="E130" s="16" t="s">
        <v>34</v>
      </c>
      <c r="F130" s="16">
        <v>348270.89117002534</v>
      </c>
    </row>
    <row r="131" spans="3:6" x14ac:dyDescent="0.25">
      <c r="E131" s="16" t="s">
        <v>35</v>
      </c>
      <c r="F131" s="16">
        <v>121292613636.36363</v>
      </c>
    </row>
    <row r="132" spans="3:6" x14ac:dyDescent="0.25">
      <c r="E132" s="16" t="s">
        <v>36</v>
      </c>
      <c r="F132" s="16">
        <v>-1.7450445092417621</v>
      </c>
    </row>
    <row r="133" spans="3:6" x14ac:dyDescent="0.25">
      <c r="E133" s="16" t="s">
        <v>37</v>
      </c>
      <c r="F133" s="16">
        <v>-0.39062228759897116</v>
      </c>
    </row>
    <row r="134" spans="3:6" x14ac:dyDescent="0.25">
      <c r="E134" s="16" t="s">
        <v>38</v>
      </c>
      <c r="F134" s="16">
        <v>750000</v>
      </c>
    </row>
    <row r="135" spans="3:6" x14ac:dyDescent="0.25">
      <c r="E135" s="16" t="s">
        <v>39</v>
      </c>
      <c r="F135" s="16">
        <v>-250000</v>
      </c>
    </row>
    <row r="136" spans="3:6" x14ac:dyDescent="0.25">
      <c r="E136" s="16" t="s">
        <v>40</v>
      </c>
      <c r="F136" s="16">
        <v>500000</v>
      </c>
    </row>
    <row r="137" spans="3:6" x14ac:dyDescent="0.25">
      <c r="E137" s="16" t="s">
        <v>41</v>
      </c>
      <c r="F137" s="16">
        <v>19625000</v>
      </c>
    </row>
    <row r="138" spans="3:6" x14ac:dyDescent="0.25">
      <c r="E138" s="16" t="s">
        <v>42</v>
      </c>
      <c r="F138" s="16">
        <v>100</v>
      </c>
    </row>
    <row r="139" spans="3:6" ht="15" thickBot="1" x14ac:dyDescent="0.3">
      <c r="E139" s="17" t="s">
        <v>29</v>
      </c>
      <c r="F139" s="17">
        <v>69104.500600367232</v>
      </c>
    </row>
  </sheetData>
  <mergeCells count="2">
    <mergeCell ref="I3:K3"/>
    <mergeCell ref="D4:F4"/>
  </mergeCells>
  <phoneticPr fontId="1" type="noConversion"/>
  <pageMargins left="0.75" right="0.75" top="1" bottom="1" header="0.5" footer="0.5"/>
  <pageSetup paperSize="9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C4C9-CCE0-4406-9809-779E0228A54A}">
  <sheetPr codeName="Sheet2"/>
  <dimension ref="A1:B1"/>
  <sheetViews>
    <sheetView workbookViewId="0"/>
  </sheetViews>
  <sheetFormatPr defaultRowHeight="14.4" x14ac:dyDescent="0.25"/>
  <sheetData>
    <row r="1" spans="1:2" x14ac:dyDescent="0.25">
      <c r="A1" t="s">
        <v>23</v>
      </c>
      <c r="B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그림8</vt:lpstr>
      <vt:lpstr>ModelRiskDSN</vt:lpstr>
      <vt:lpstr>그림8!cum._prob.</vt:lpstr>
      <vt:lpstr>그림8!table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SOGANG</dc:creator>
  <cp:lastModifiedBy>한다현</cp:lastModifiedBy>
  <cp:lastPrinted>2014-07-10T04:42:34Z</cp:lastPrinted>
  <dcterms:created xsi:type="dcterms:W3CDTF">2000-11-14T09:36:19Z</dcterms:created>
  <dcterms:modified xsi:type="dcterms:W3CDTF">2023-04-06T04:47:09Z</dcterms:modified>
</cp:coreProperties>
</file>