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part2\"/>
    </mc:Choice>
  </mc:AlternateContent>
  <xr:revisionPtr revIDLastSave="0" documentId="13_ncr:1_{229CBA07-5865-4EAF-BF1F-E4C19CB218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version report" sheetId="3" r:id="rId1"/>
    <sheet name="그림15-1" sheetId="1" r:id="rId2"/>
    <sheet name="ModelRiskDSN" sheetId="4" state="hidden" r:id="rId3"/>
    <sheet name="ModelRiskSYS1" sheetId="5" state="hidden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"57GSWT11QRHNKLZGSDMBII2K"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"$B$22"</definedName>
    <definedName name="RiskSelectedNameCell1" hidden="1">"$A$22"</definedName>
    <definedName name="RiskSelectedNameCell2" hidden="1">"$B$16"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imOpt_AccountDomain" hidden="1">""</definedName>
    <definedName name="SimOpt_AccountName" hidden="1">""</definedName>
    <definedName name="SimOpt_AccountPassword" hidden="1">""</definedName>
    <definedName name="SimOpt_CheckPrecisionAfter" hidden="1">100</definedName>
    <definedName name="SimOpt_GotoSample" hidden="1">1</definedName>
    <definedName name="SimOpt_Macros0" hidden="1">""</definedName>
    <definedName name="SimOpt_Macros1" hidden="1">""</definedName>
    <definedName name="SimOpt_Macros2" hidden="1">""</definedName>
    <definedName name="SimOpt_Macros3" hidden="1">""</definedName>
    <definedName name="SimOpt_MacrosUsage" hidden="1">0</definedName>
    <definedName name="SimOpt_MinSimBufferSize" hidden="1">5000000</definedName>
    <definedName name="SimOpt_RefreshExcel" hidden="1">0</definedName>
    <definedName name="SimOpt_RefreshRate" hidden="1">10</definedName>
    <definedName name="SimOpt_SamplesCount" hidden="1">1000</definedName>
    <definedName name="SimOpt_Seed0" hidden="1">1</definedName>
    <definedName name="SimOpt_SeedFixed" hidden="1">1</definedName>
    <definedName name="SimOpt_SeedMultiplyType" hidden="1">0</definedName>
    <definedName name="SimOpt_ServerAddress" hidden="1">""</definedName>
    <definedName name="SimOpt_ShowResultsAtEnd" hidden="1">1</definedName>
    <definedName name="SimOpt_SimName0" hidden="1">""</definedName>
    <definedName name="SimOpt_SimName1" hidden="1">""</definedName>
    <definedName name="SimOpt_SimName2" hidden="1">""</definedName>
    <definedName name="SimOpt_SimName3" hidden="1">""</definedName>
    <definedName name="SimOpt_SimName4" hidden="1">""</definedName>
    <definedName name="SimOpt_SimName5" hidden="1">""</definedName>
    <definedName name="SimOpt_SimsCount" hidden="1">6</definedName>
    <definedName name="SimOpt_StopOnOutputError" hidden="1">0</definedName>
    <definedName name="SimOpt_UploadEnabled" hidden="1">0</definedName>
    <definedName name="SimOpt_UploadModel" hidden="1">0</definedName>
    <definedName name="SimOpt_UploadProfile" hidden="1">""</definedName>
    <definedName name="SimOpt_UploadRemotely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9" i="1" a="1"/>
  <c r="B17" i="1" l="1"/>
  <c r="B9" i="1"/>
  <c r="B18" i="1" s="1"/>
  <c r="B19" i="1" l="1"/>
  <c r="C16" i="1" a="1"/>
  <c r="C16" i="1" l="1"/>
  <c r="C17" i="1" s="1"/>
  <c r="C18" i="1" l="1"/>
  <c r="C19" i="1" s="1"/>
  <c r="D16" i="1" a="1"/>
  <c r="D16" i="1" l="1"/>
  <c r="D17" i="1" l="1"/>
  <c r="D18" i="1"/>
  <c r="D19" i="1" s="1"/>
  <c r="E16" i="1" a="1"/>
  <c r="E16" i="1" l="1"/>
  <c r="E18" i="1" l="1"/>
  <c r="E17" i="1"/>
  <c r="F16" i="1" a="1"/>
  <c r="F16" i="1" l="1"/>
  <c r="E19" i="1"/>
  <c r="F18" i="1" l="1"/>
  <c r="F17" i="1"/>
  <c r="G16" i="1" a="1"/>
  <c r="G16" i="1" l="1"/>
  <c r="F19" i="1"/>
  <c r="G17" i="1" l="1"/>
  <c r="G18" i="1"/>
  <c r="G19" i="1" s="1"/>
  <c r="H16" i="1" a="1"/>
  <c r="H16" i="1" l="1"/>
  <c r="H17" i="1"/>
  <c r="H18" i="1"/>
  <c r="H19" i="1" s="1"/>
  <c r="I16" i="1" a="1"/>
  <c r="I16" i="1" l="1"/>
  <c r="I17" i="1"/>
  <c r="I18" i="1"/>
  <c r="I19" i="1" s="1"/>
  <c r="J16" i="1" a="1"/>
  <c r="J16" i="1" l="1"/>
  <c r="J18" i="1"/>
  <c r="J19" i="1" s="1"/>
  <c r="J17" i="1"/>
  <c r="K16" i="1" a="1"/>
  <c r="K16" i="1" s="1"/>
  <c r="K17" i="1" l="1"/>
  <c r="K18" i="1"/>
  <c r="B21" i="1" s="1" a="1"/>
  <c r="B21" i="1" s="1"/>
  <c r="K19" i="1" l="1"/>
  <c r="B22" i="1" s="1" a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<sst xmlns="http://schemas.openxmlformats.org/spreadsheetml/2006/main" count="86" uniqueCount="64">
  <si>
    <t>Inputs</t>
  </si>
  <si>
    <t>Lifetime</t>
  </si>
  <si>
    <t>Cost to company</t>
  </si>
  <si>
    <t>Discounted cost</t>
  </si>
  <si>
    <t>Time of failure</t>
  </si>
  <si>
    <t>Failures within warranty</t>
  </si>
  <si>
    <t>Camera</t>
  </si>
  <si>
    <t>NPV of profit from customer</t>
  </si>
  <si>
    <t>Simulation of new camera and its replacements (if any)</t>
  </si>
  <si>
    <t>Worksheet name</t>
  </si>
  <si>
    <t>Cell location</t>
  </si>
  <si>
    <t>Original</t>
  </si>
  <si>
    <t>Converted</t>
  </si>
  <si>
    <t>Conversion comments</t>
  </si>
  <si>
    <t>그림15-1</t>
  </si>
  <si>
    <t>$B$17</t>
  </si>
  <si>
    <t>RiskGamma($B$7,$B$8)</t>
  </si>
  <si>
    <t>VoseGamma($B$7,$B$8)</t>
  </si>
  <si>
    <t>success</t>
  </si>
  <si>
    <t>$C$17</t>
  </si>
  <si>
    <t>IF(B17&lt;$B$10,RiskGamma($B$7,$B$8),"NA")</t>
  </si>
  <si>
    <t>IF(B17&lt;$B$10,VoseGamma($B$7,$B$8),"NA")</t>
  </si>
  <si>
    <t>$D$17</t>
  </si>
  <si>
    <t>IF(C17&lt;$B$10,RiskGamma($B$7,$B$8),"NA")</t>
  </si>
  <si>
    <t>IF(C17&lt;$B$10,VoseGamma($B$7,$B$8),"NA")</t>
  </si>
  <si>
    <t>$E$17</t>
  </si>
  <si>
    <t>IF(D17&lt;$B$10,RiskGamma($B$7,$B$8),"NA")</t>
  </si>
  <si>
    <t>IF(D17&lt;$B$10,VoseGamma($B$7,$B$8),"NA")</t>
  </si>
  <si>
    <t>$F$17</t>
  </si>
  <si>
    <t>IF(E17&lt;$B$10,RiskGamma($B$7,$B$8),"NA")</t>
  </si>
  <si>
    <t>IF(E17&lt;$B$10,VoseGamma($B$7,$B$8),"NA")</t>
  </si>
  <si>
    <t>$G$17</t>
  </si>
  <si>
    <t>IF(F17&lt;$B$10,RiskGamma($B$7,$B$8),"NA")</t>
  </si>
  <si>
    <t>IF(F17&lt;$B$10,VoseGamma($B$7,$B$8),"NA")</t>
  </si>
  <si>
    <t>$H$17</t>
  </si>
  <si>
    <t>IF(G17&lt;$B$10,RiskGamma($B$7,$B$8),"NA")</t>
  </si>
  <si>
    <t>IF(G17&lt;$B$10,VoseGamma($B$7,$B$8),"NA")</t>
  </si>
  <si>
    <t>$I$17</t>
  </si>
  <si>
    <t>IF(H17&lt;$B$10,RiskGamma($B$7,$B$8),"NA")</t>
  </si>
  <si>
    <t>IF(H17&lt;$B$10,VoseGamma($B$7,$B$8),"NA")</t>
  </si>
  <si>
    <t>$J$17</t>
  </si>
  <si>
    <t>IF(I17&lt;$B$10,RiskGamma($B$7,$B$8),"NA")</t>
  </si>
  <si>
    <t>IF(I17&lt;$B$10,VoseGamma($B$7,$B$8),"NA")</t>
  </si>
  <si>
    <t>$K$17</t>
  </si>
  <si>
    <t>IF(J17&lt;$B$10,RiskGamma($B$7,$B$8),"NA")</t>
  </si>
  <si>
    <t>IF(J17&lt;$B$10,VoseGamma($B$7,$B$8),"NA")</t>
  </si>
  <si>
    <t>$B$22</t>
  </si>
  <si>
    <t>RiskOutput()+COUNTIF(B19:K19,"&gt;0")</t>
  </si>
  <si>
    <t>VoseOutput()+COUNTIF(B19:K19,"&gt;0")</t>
  </si>
  <si>
    <t>$B$23</t>
  </si>
  <si>
    <t>RiskOutput()+B11-B12-SUM(B20:K20)</t>
  </si>
  <si>
    <t>VoseOutput()+B11-B12-SUM(B20:K20)</t>
  </si>
  <si>
    <t>DSN Files Count:</t>
  </si>
  <si>
    <t>mean</t>
    <phoneticPr fontId="3" type="noConversion"/>
  </si>
  <si>
    <t>standard deviation</t>
    <phoneticPr fontId="3" type="noConversion"/>
  </si>
  <si>
    <t>카메라 판매가</t>
    <phoneticPr fontId="3" type="noConversion"/>
  </si>
  <si>
    <t>카메라 교체 비용(회사 측 발생 비용)</t>
    <phoneticPr fontId="3" type="noConversion"/>
  </si>
  <si>
    <t>연간 할인율</t>
    <phoneticPr fontId="3" type="noConversion"/>
  </si>
  <si>
    <t>새로운 카메라가 고장나기까지 걸리는 시간(단위: 년) Lognormal distribution</t>
    <phoneticPr fontId="3" type="noConversion"/>
  </si>
  <si>
    <t>보증기간(단위: 년)</t>
    <phoneticPr fontId="3" type="noConversion"/>
  </si>
  <si>
    <t>한국카메라 보증 문제</t>
    <phoneticPr fontId="3" type="noConversion"/>
  </si>
  <si>
    <t>보증기간 대안</t>
    <phoneticPr fontId="3" type="noConversion"/>
  </si>
  <si>
    <t>Charts</t>
    <phoneticPr fontId="9" type="noConversion"/>
  </si>
  <si>
    <t>PABGAEkATABUAEUAUgBTAD4ADQAKADwALwBDAE4AVAA6ADAADQAKAEYASQBMAFQARQBSAFMAPgANAAoAPABQAEEARwBFAFMAPgANAAoAQwBOAFQAOgAyAA0ACgBDAFUAUgBQAEEARwBFADoAMQANAAoATgA6ADEADQAKAFQAWQBQAEUAOgAyAA0ACgBOAE0AOgBIAGkAcwB0AG8AZwByAGEAbQANAAoAUwBJAE0ASQBEADoAMAANAAoAUwBFAEwAUwA6ADYADQAKAEMAVQBSAFMARQBMADoAMAANAAoAVABQADoAMAANAAoAUgBHADoAMAANAAoATgBNADoAJwBbACMAIwBUAEgASQBTAFcAQgAjACMAXQD4rby5MQA1AC0AMQAnACEAQgAkADIAMQANAAoAQwBMAFIAOgA2ADUAOAAxADIAMwAxAA0ACgBUAFIAQQBOAFMAUAA6ADUAMAANAAoAUwBJAE0AOgAw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D4rby5MQA1AC0AMQAnACEAQgAkADIAMQANAAoAQwBMAFIAOgAxADIAMQAwADUANgAwADYADQAKAFQAUgBBAE4AUwBQADoANQAwAA0ACgBTAEkATQA6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wAA0ACgBSAEcAOgAwAA0ACgBOAE0AOgAnAFsAIwAjAFQASABJAFMAVwBCACMAIwBdAPitvLkxADUALQAxACcAIQBCACQAMgAxAA0ACgBDAEwAUgA6ADgANgA0ADcAMQA2ADcADQAKAFQAUgBBAE4AUwBQADoANQAwAA0ACgBTAEkATQA6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wAA0ACgBSAEcAOgAwAA0ACgBOAE0AOgAnAFsAIwAjAFQASABJAFMAVwBCACMAIwBdAPitvLkxADUALQAxACcAIQBCACQAMgAxAA0ACgBDAEwAUgA6ADYAMQA0ADkAMgA3ADcADQAKAFQAUgBBAE4AUwBQADoANQAwAA0ACgBTAEkATQA6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wAA0ACgBSAEcAOgAwAA0ACgBOAE0AOgAnAFsAIwAjAFQASABJAFMAVwBCACMAIwBdAPitvLkxADUALQAxACcAIQBCACQAMgAxAA0ACgBDAEwAUgA6ADUANAAyADMAMwA1ADkADQAKAFQAUgBBAE4AUwBQADoANQAwAA0ACgBTAEkATQA6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wAA0ACgBSAEcAOgAwAA0ACgBOAE0AOgAnAFsAIwAjAFQASABJAFMAVwBCACMAIwBdAPitvLkxADUALQAxACcAIQBCACQAMgAxAA0ACgBDAEwAUgA6ADEANAAyADYANQAwADIANgANAAoAVABSAEEATgBTAFAAOgA1ADAADQAKAFMASQBNADo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DwATwBQAFQASQBPAE4AUwA+AA0ACgBDAE4AVAA6ADEAMgA1AA0ACgBOAE0AOgBDAGgAYQByAHQAXwBUAGkAdABsAGUADQAKAFQAUAA6ADIADQAKAFYAQQBMADoADQAKAE4ATQA6AHMAbABpAGQAZQByAHMADQAKAFQAUAA6ADAADQAKAFYAQQBMADoAMQANAAoATgBNADoAcwBsAGkAZABlAHIAcwBfAGMAdQBtAHUAbAANAAoAVABQADoAMAANAAoAVgBBAEwAOgAwAA0ACgBOAE0AOgBsAGUAZwBlAG4AZAANAAoAVABQADoAMAANAAoAVgBBAEwAOgAwAA0ACgBOAE0AOgBOAEIAYQByAHMADQAKAFQAUAA6ADAADQAKAFYAQQBMADoALQAxAA0ACgBOAE0AOgBMAGkAbgBlAHMADQAKAFQAUAA6ADAADQAKAFYAQQBMADoAMAANAAoATgBNADoAWQBMAGEAYgBlAGwADQAKAFQAUAA6ADIADQAKAFYAQQBMADoADQAKAE4ATQA6AE8AdgBlAHIAbABhAHkAVgBhAHIAcwANAAoAVABQADoAMAANAAoAVgBBAEwAOgAz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YAF8AQQB4AGkAcwBfAEEAdQB0AG8AcwBjAGEAbABlAA0ACgBUAFAAOgAwAA0ACgBWAEEATAA6ADEADQAKAE4ATQA6AFgAXwBBAHgAaQBzAF8ATQBpAG4ADQAKAFQAUAA6ADEADQAKAFYAQQBMADoAbgBhAG4ADQAKAE4ATQA6AFgAXwBBAHgAaQBzAF8ATQBhAHgADQAKAFQAUAA6ADEADQAKAFYAQQBMADoAbgBhAG4ADQAKAE4ATQA6AFgAXwBBAHgAaQBzAF8AUwB0AGUAcAANAAoAVABQADoAMQANAAoAVgBBAEwAOgBuAGEAbgANAAoATgBNADoAWABfAEEAeABpAHMAXwBTAGMAYQBsAGUARgBhAGMAdABvAHIADQAKAFQAUAA6ADEADQAKAFYAQQBMADoAbgBhAG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uAGEAb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QQB1AHQAbwBzAGMAYQBsAGUADQAKAFQAUAA6ADAADQAKAFYAQQBMADoAMQANAAoATgBNADoAWQBfAEEAeABpAHMAXwBNAGkAbgANAAoAVABQADoAMQANAAoAVgBBAEwAOgBuAGEAbgANAAoATgBNADoAWQBfAEEAeABpAHMAXwBNAGEAeAANAAoAVABQADoAMQANAAoAVgBBAEwAOgBuAGEAbgANAAoATgBNADoAWQBfAEEAeABpAHMAXwBTAHQAZQBwAA0ACgBUAFAAOgAxAA0ACgBWAEEATAA6AG4AYQBuAA0ACgBOAE0AOgBZAF8AQQB4AGkAcwBfAFMAYwBhAGwAZQBGAGEAYwB0AG8AcgANAAoAVABQADoAMQANAAoAVgBBAEwAOgBuAGEAbgANAAoATgBNADoAWQBfAEEAeABpAHMAXwBGAG8AcgBtAGEAdAANAAoAVABQADoAMAANAAoAVgBBAEwAOgAt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G4AYQBuAA0ACgBOAE0AOgBZAF8AQQB4AGkAcwBfAEwAYQBiAGUAbABzAEMAbwBsAG8AcgANAAoAVABQADoAMAANAAoAVgBBAEwAOgAwAA0ACgBOAE0AOgBZ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SABTAFMAbABpAGQAZQByAF8AVAB5AHAAZQAxAA0ACgBUAFAAOgAwAA0ACgBWAEEATAA6ADEADQAKAE4ATQA6AEgAUwBTAGwAaQBkAGUAcgBfAFQAeQBwAGUAMgANAAoAVABQADoAMAANAAoAVgBBAEwAOgAxAA0ACgBOAE0AOgBIAFMAUwBsAGkAZABlAHIAXwBQADEADQAKAFQAUAA6ADEADQAKAFYAQQBMADoAMAAuADkAOQA5ADAAMAAwADkAOQA5ADAADQAKAE4ATQA6AEgAUwBTAGwAaQBkAGUAcgBfAFAAMgANAAoAVABQADoAMQANAAoAVgBBAEwAOgAwAC4AOQA5ADkAMAAwADAAOQA5ADkAMAANAAoATgBNADoASABTAFMAbABpAGQAZQByAF8AWAAxAA0ACgBUAFAAOgAxAA0ACgBWAEEATAA6ADAADQAKAE4ATQA6AEgAUwBTAGwAaQBkAGUAcgBfAFgAMgANAAoAVABQADoAMQANAAoAVgBBAEwAOgAwAA0ACgBOAE0AOgBIAFMAUwBsAGkAZABlAHIAXwBMAGEAYgBlAGwAVAB5AHAAZQANAAoAVABQADoAMAANAAoAVgBBAEwAOgAyAA0ACgBOAE0AOgBIAFMAUwBsAGkAZABlAHIAXwBGAG8AbgB0AA0ACgBUAFAAOgAyAA0ACgBWAEEATAA6ACMARgBPAE4AVAAjACMAIwAjADkAMgA6ADkAUA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EMAbwBsAG8AcgAxAA0ACgBUAFAAOgAwAA0ACgBWAEEATAA6ADEAOQAyAA0ACgBOAE0AOgBIAFMAUwBsAGkAZABlAHIAXwBDAG8AbABvAHIAMgANAAoAVABQADoAMAANAAoAVgBBAEwAOgAxADIANQA4ADIAOQAxADIADQAKAE4ATQA6AEgAUwBTAGwAaQBkAGUAcgBfAFMAaABhAGQAaQBuAGcAVAB5AHAAZQANAAoAVABQADoAMAANAAoAVgBBAEwAOgAwAA0ACgBOAE0AOgBIAFMAUwBsAGkAZABlAHIAXwBTAGgAYQBkAGkAbgBnAFAAYQB0AHQAZQByAG4ADQAKAFQAUAA6ADAADQAKAFYAQQBMADoALQAxAA0ACgBOAE0AOgBIAFMASABlAGEAZABlAHIAUwBlAGMAdABfAEMAbwBsAG8AcgBPAHUAdAANAAoAVABQADoAMAANAAoAVgBBAEwAOgAxADYANwAxADEANgA4ADAADQAKAE4ATQA6AEgAUwBIAGUAYQBkAGUAcgBTAGUAYwB0AF8AQwBvAGwAbwByAEkAbgANAAoAVABQADoAMAANAAoAVgBBAEwAOgAyADUANQANAAoATgBNADoASABTAEgAZQBhAGQAZQByAFMAZQBjAHQAXwBDAG8AbABvAHIAVABlAHgAdAANAAoAVABQADoAMAANAAoAVgBBAEwAOgAxADYANwA3ADcAMgAxADUADQAKAE4ATQA6AEgAUwBIAGUAYQBkAGUAcgBTAGUAYwB0AF8ARgBvAG4AdAANAAoAVABQADoAMgANAAoAVgBBAEwAOgAjAEYATwBOAFQAIwAjACMAIwA5ADIAOgA5AFAALwAvAC8AdwBBAEEAQQBBAEEAQQBBAEEAQQBBAEEAQQBBAEEAQQBMAHcAQwBBAEEAQQBBAEEAQQBEAE0AQQB3AEkAQgBJAGsATQBBAGIAdwBCADEAQQBIAEkAQQBhAFEAQgBsAEEASABJAEEASQBBAEIATwBBAEcAVQBBAGQAdwBBAEEAQQBBAEEAQQBBAEEAQQBBAEEAQQBBAEEAQQBBAEEAQQBBAEEAQQBBAEEAQQBBAEEAQQBBAEEAQQBBAEEAQQBBAEEAQQBBAEEAQQBBAEEAQQBBAEEAQQBBAEEAQQBBAEEAQQBBAEEAQQBBAEEAQQA9AA0ACgBOAE0AOgBTAGgAbwB3AE0AYQByAGsAZQByAHMADQAKAFQAUAA6ADAADQAKAFYAQQBMADoAMQANAAoATgBNADoATQBhAHIAawBlAHIAcwBOAHUAbQBiAGUAcgANAAoAVABQADoAMAANAAoAVgBBAEwAOgA0AA0ACgBOAE0AOgBIAFMATQBhAHIAawBlAHIAUwBoAG8AdwAwAA0ACgBUAFAAOgAwAA0ACgBWAEEATAA6ADAADQAKAE4ATQA6AEgAUwBNAGEAcgBrAGUAcgBUAHkAcABlADAADQAKAFQAUAA6ADAADQAKAFYAQQBMADoAMwANAAoATgBNADoASABTAE0AYQByAGsAZQByAFYAYQBsAHUAZQAwAA0ACgBUAFAAOgAxAA0ACgBWAEEATAA6ADAADQAKAE4ATQA6AEgAUwBNAGEAcgBrAGUAcgBMAGEAYgBlAGwAVAB5AHAAZQAwAA0ACgBUAFAAOgAwAA0ACgBWAEEATAA6ADEADQAKAE4ATQA6AEgAUwBNAGEAcgBrAGUAcgBGAG8AbgB0ADA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AANAAoAVABQADoAMAANAAoAVgBBAEwAOgAxADIANQA4ADIAOQAxADIADQAKAE4ATQA6AEgAUwBNAGEAcgBrAGUAcgBDAGwAcgAwAA0ACgBUAFAAOgAwAA0ACgBWAEEATAA6ADEAMgA1ADgAMgA5ADEAMgANAAoATgBNADoASABTAE0AYQByAGsAZQByAFMAdAB5AGwAZQAwAA0ACgBUAFAAOgAwAA0ACgBWAEEATAA6ADEADQAKAE4ATQA6AEgAUwBNAGEAcgBrAGUAcgBXAGUAaQBnAGgAdAAwAA0ACgBUAFAAOgAwAA0ACgBWAEEATAA6ADEADQAKAE4ATQA6AEgAUwBNAGEAcgBrAGUAcgBBAGwAaQBnAG4AVgAwAA0ACgBUAFAAOgAwAA0ACgBWAEEATAA6ADAADQAKAE4ATQA6AEgAUwBNAGEAcgBrAGUAcgBBAGwAaQBnAG4ASAAwAA0ACgBUAFAAOgAwAA0ACgBWAEEATAA6ADAADQAKAE4ATQA6AEgAUwBNAGEAcgBrAGUAcgBTAGgAbwB3ADEADQAKAFQAUAA6ADAADQAKAFYAQQBMADoAMAANAAoATgBNADoASABTAE0AYQByAGsAZQByAFQAeQBwAGUAMQANAAoAVABQADoAMAANAAoAVgBBAEwAOgA0AA0ACgBOAE0AOgBIAFMATQBhAHIAawBlAHIAVgBhAGwAdQBlADEADQAKAFQAUAA6ADEADQAKAFYAQQBMADoAMAANAAoATgBNADoASABTAE0AYQByAGsAZQByAEwAYQBiAGUAbABUAHkAcABlADEADQAKAFQAUAA6ADAADQAKAFYAQQBMADoAMQANAAoATgBNADoASABTAE0AYQByAGsAZQByAEYAbwBuAHQAMQ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xAA0ACgBUAFAAOgAwAA0ACgBWAEEATAA6ADEAMgA1ADgAMgA5ADEAMgANAAoATgBNADoASABTAE0AYQByAGsAZQByAEMAbAByADEADQAKAFQAUAA6ADAADQAKAFYAQQBMADoAMQAyADUAOAAyADkAMQAyAA0ACgBOAE0AOgBIAFMATQBhAHIAawBlAHIAUwB0AHkAbABlADEADQAKAFQAUAA6ADAADQAKAFYAQQBMADoAMQANAAoATgBNADoASABTAE0AYQByAGsAZQByAFcAZQBpAGcAaAB0ADEADQAKAFQAUAA6ADAADQAKAFYAQQBMADoAMQANAAoATgBNADoASABTAE0AYQByAGsAZQByAEEAbABpAGcAbgBWADEADQAKAFQAUAA6ADAADQAKAFYAQQBMADoAMAANAAoATgBNADoASABTAE0AYQByAGsAZQByAEEAbABpAGcAbgBIADEADQAKAFQAUAA6ADAADQAKAFYAQQBMADoAMgANAAoATgBNADoASABTAE0AYQByAGsAZQByAFMAaABvAHcAMgANAAoAVABQADoAMAANAAoAVgBBAEwAOgAwAA0ACgBOAE0AOgBIAFMATQBhAHIAawBlAHIAVAB5AHAAZQAyAA0ACgBUAFAAOgAwAA0ACgBWAEEATAA6ADUADQAKAE4ATQA6AEgAUwBNAGEAcgBrAGUAcgBWAGEAbAB1AGUAMgANAAoAVABQADoAMQANAAoAVgBBAEwAOgAwAA0ACgBOAE0AOgBIAFMATQBhAHIAawBlAHIATABhAGIAZQBsAFQAeQBwAGUAMgANAAoAVABQADoAMAANAAoAVgBBAEwAOgAxAA0ACgBOAE0AOgBIAFMATQBhAHIAawBlAHIARgBvAG4AdAAy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IADQAKAFQAUAA6ADAADQAKAFYAQQBMADoAMQAyADUAOAAyADkAMQAyAA0ACgBOAE0AOgBIAFMATQBhAHIAawBlAHIAQwBsAHIAMgANAAoAVABQADoAMAANAAoAVgBBAEwAOgAxADIANQA4ADIAOQAxADIADQAKAE4ATQA6AEgAUwBNAGEAcgBrAGUAcgBTAHQAeQBsAGUAMgANAAoAVABQADoAMAANAAoAVgBBAEwAOgAxAA0ACgBOAE0AOgBIAFMATQBhAHIAawBlAHIAVwBlAGkAZwBoAHQAMgANAAoAVABQADoAMAANAAoAVgBBAEwAOgAxAA0ACgBOAE0AOgBIAFMATQBhAHIAawBlAHIAQQBsAGkAZwBuAFYAMgANAAoAVABQADoAMAANAAoAVgBBAEwAOgAyAA0ACgBOAE0AOgBIAFMATQBhAHIAawBlAHIAQQBsAGkAZwBuAEgAMgANAAoAVABQADoAMAANAAoAVgBBAEwAOgAxAA0ACgBOAE0AOgBIAFMATQBhAHIAawBlAHIAUwBoAG8AdwAzAA0ACgBUAFAAOgAwAA0ACgBWAEEATAA6ADAADQAKAE4ATQA6AEgAUwBNAGEAcgBrAGUAcgBUAHkAcABlADMADQAKAFQAUAA6ADAADQAKAFYAQQBMADoANgANAAoATgBNADoASABTAE0AYQByAGsAZQByAFYAYQBsAHUAZQAzAA0ACgBUAFAAOgAxAA0ACgBWAEEATAA6ADAADQAKAE4ATQA6AEgAUwBNAGEAcgBrAGUAcgBMAGEAYgBlAGwAVAB5AHAAZQAzAA0ACgBUAFAAOgAwAA0ACgBWAEEATAA6ADEADQAKAE4ATQA6AEgAUwBNAGEAcgBrAGUAcgBGAG8AbgB0ADM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wANAAoAVABQADoAMAANAAoAVgBBAEwAOgAxADIANQA4ADIAOQAxADIADQAKAE4ATQA6AEgAUwBNAGEAcgBrAGUAcgBDAGwAcgAzAA0ACgBUAFAAOgAwAA0ACgBWAEEATAA6ADEAMgA1ADgAMgA5ADEAMgANAAoATgBNADoASABTAE0AYQByAGsAZQByAFMAdAB5AGwAZQAzAA0ACgBUAFAAOgAwAA0ACgBWAEEATAA6ADEADQAKAE4ATQA6AEgAUwBNAGEAcgBrAGUAcgBXAGUAaQBnAGgAdAAzAA0ACgBUAFAAOgAwAA0ACgBWAEEATAA6ADEADQAKAE4ATQA6AEgAUwBNAGEAcgBrAGUAcgBBAGwAaQBnAG4AVgAzAA0ACgBUAFAAOgAwAA0ACgBWAEEATAA6ADEADQAKAE4ATQA6AEgAUwBNAGEAcgBrAGUAcgBBAGwAaQBnAG4ASAAzAA0ACgBUAFAAOgAwAA0ACgBWAEEATAA6ADEADQAKADwALwBPAFAAVABJAE8ATgBTAD4ADQAKAE4AOgAyAA0ACgBUAFkAUABFADoAMQAwAA0ACgBOAE0AOgBTAHQAYQB0AGkAcwB0AGkAYwBzAA0ACgBTAEkATQBJAEQAOgAwAA0ACgBTAEUATABTADoANgANAAoAQwBVAFIAUwBFAEwAOgAwAA0ACgBUAFAAOgAwAA0ACgBSAEcAOgAwAA0ACgBOAE0AOgAnAFsAIwAjAFQASABJAFMAVwBCACMAIwBdAPitvLkxADUALQAxACcAIQBCACQAMgAyAA0ACgBDAEwAUgA6ADYANQA4ADEAMgAzADEADQAKAFQAUgBBAE4AUwBQADoANQAwAA0ACgBTAEkATQA6ADAADQAKADwAUwBFAEwAXwBPAFAAVABJAE8ATgBTAD4ADQAKAEMATgBUADoAMAANAAoAPAAvAFMARQBMAF8ATwBQAFQASQBPAE4AUwA+AA0ACgBUAFAAOgAwAA0ACgBSAEcAOgAwAA0ACgBOAE0AOgAnAFsAIwAjAFQASABJAFMAVwBCACMAIwBdAPitvLkxADUALQAxACcAIQBCACQAMgAyAA0ACgBDAEwAUgA6ADEAMgAxADAANQA2ADAANgANAAoAVABSAEEATgBTAFAAOgA1ADAADQAKAFMASQBNADoAMQANAAoAPABTAEUATABfAE8AUABUAEkATwBOAFMAPgANAAoAQwBOAFQAOgAwAA0ACgA8AC8AUwBFAEwAXwBPAFAAVABJAE8ATgBTAD4ADQAKAFQAUAA6ADAADQAKAFIARwA6ADAADQAKAE4ATQA6ACcAWwAjACMAVABIAEkAUwBXAEIAIwAjAF0A+K28uTEANQAtADEAJwAhAEIAJAAyADIADQAKAEMATABSADoAOAA2ADQANwAxADYANwANAAoAVABSAEEATgBTAFAAOgA1ADAADQAKAFMASQBNADoAMgANAAoAPABTAEUATABfAE8AUABUAEkATwBOAFMAPgANAAoAQwBOAFQAOgAwAA0ACgA8AC8AUwBFAEwAXwBPAFAAVABJAE8ATgBTAD4ADQAKAFQAUAA6ADAADQAKAFIARwA6ADAADQAKAE4ATQA6ACcAWwAjACMAVABIAEkAUwBXAEIAIwAjAF0A+K28uTEANQAtADEAJwAhAEIAJAAyADIADQAKAEMATABSADoANgAxADQAOQAyADcANwANAAoAVABSAEEATgBTAFAAOgA1ADAADQAKAFMASQBNADoAMwANAAoAPABTAEUATABfAE8AUABUAEkATwBOAFMAPgANAAoAQwBOAFQAOgAwAA0ACgA8AC8AUwBFAEwAXwBPAFAAVABJAE8ATgBTAD4ADQAKAFQAUAA6ADAADQAKAFIARwA6ADAADQAKAE4ATQA6ACcAWwAjACMAVABIAEkAUwBXAEIAIwAjAF0A+K28uTEANQAtADEAJwAhAEIAJAAyADIADQAKAEMATABSADoANQA0ADIAMwAzADUAOQANAAoAVABSAEEATgBTAFAAOgA1ADAADQAKAFMASQBNADoANAANAAoAPABTAEUATABfAE8AUABUAEkATwBOAFMAPgANAAoAQwBOAFQAOgAwAA0ACgA8AC8AUwBFAEwAXwBPAFAAVABJAE8ATgBTAD4ADQAKAFQAUAA6ADAADQAKAFIARwA6ADAADQAKAE4ATQA6ACcAWwAjACMAVABIAEkAUwBXAEIAIwAjAF0A+K28uTEANQAtADEAJwAhAEIAJAAyADIADQAKAEMATABSADoAMQA0ADIANgA1ADAAMgA2AA0ACgBUAFIAQQBOAFMAUAA6ADUAMAANAAoAUwBJAE0AOgA1AA0ACgA8AFMARQBMAF8ATwBQAFQASQBPAE4AUwA+AA0ACgBDAE4AVAA6ADAADQAKADwALwBTAEUATABfAE8AUABUAEkATwBOAFMAPgANAAoAPABPAFAAVABJAE8ATgBTAD4ADQAKAEMATgBUADoAMgANAAoATgBNADoATQBpAG4AUABDAG4AdAANAAoAVABQADoAMAANAAoAVgBBAEwAOgAyADUADQAKAE4ATQA6AE8AdgBlAHIAbABhAHkAVgBhAHIAcwANAAoAVABQADoAMAANAAoAVgBBAEwAOgAzAA0ACgA8AC8ATwBQAFQASQBPAE4AUwA+AA0ACgA8AC8AUABBAEcARQBTAD4ADQAKAA==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</si>
</sst>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"/>
    <numFmt numFmtId="177" formatCode="m/d/yy\ h:mm:ss"/>
    <numFmt numFmtId="178" formatCode="0.0000%"/>
    <numFmt numFmtId="179" formatCode="&quot;₩&quot;#,##0_);[Red]\(&quot;₩&quot;#,##0\)"/>
    <numFmt numFmtId="180" formatCode="#,##0_);[Red]\(#,##0\)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Dashed">
        <color indexed="57"/>
      </left>
      <right/>
      <top style="mediumDashed">
        <color indexed="57"/>
      </top>
      <bottom style="mediumDashed">
        <color indexed="57"/>
      </bottom>
      <diagonal/>
    </border>
    <border>
      <left/>
      <right/>
      <top style="mediumDashed">
        <color indexed="57"/>
      </top>
      <bottom style="mediumDashed">
        <color indexed="57"/>
      </bottom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</borders>
  <cellStyleXfs count="32">
    <xf numFmtId="0" fontId="0" fillId="0" borderId="0"/>
    <xf numFmtId="178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77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22">
    <xf numFmtId="0" fontId="0" fillId="0" borderId="0" xfId="0"/>
    <xf numFmtId="0" fontId="2" fillId="0" borderId="0" xfId="0" applyFont="1"/>
    <xf numFmtId="176" fontId="0" fillId="0" borderId="0" xfId="0" applyNumberFormat="1" applyAlignment="1">
      <alignment horizontal="right"/>
    </xf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21" xfId="0" applyNumberFormat="1" applyBorder="1"/>
    <xf numFmtId="176" fontId="0" fillId="0" borderId="22" xfId="0" applyNumberFormat="1" applyBorder="1" applyAlignment="1">
      <alignment horizontal="right"/>
    </xf>
    <xf numFmtId="179" fontId="0" fillId="0" borderId="0" xfId="0" applyNumberFormat="1"/>
    <xf numFmtId="179" fontId="0" fillId="0" borderId="24" xfId="0" applyNumberFormat="1" applyBorder="1"/>
    <xf numFmtId="180" fontId="0" fillId="0" borderId="25" xfId="0" applyNumberForma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shrinkToFit="1"/>
    </xf>
    <xf numFmtId="0" fontId="10" fillId="0" borderId="0" xfId="0" applyFont="1"/>
    <xf numFmtId="0" fontId="0" fillId="3" borderId="19" xfId="0" applyFill="1" applyBorder="1"/>
    <xf numFmtId="0" fontId="0" fillId="3" borderId="20" xfId="0" applyFill="1" applyBorder="1"/>
    <xf numFmtId="0" fontId="0" fillId="3" borderId="19" xfId="0" applyFill="1" applyBorder="1" applyAlignment="1">
      <alignment horizontal="right"/>
    </xf>
    <xf numFmtId="179" fontId="0" fillId="3" borderId="23" xfId="0" applyNumberFormat="1" applyFill="1" applyBorder="1" applyAlignment="1">
      <alignment horizontal="right"/>
    </xf>
    <xf numFmtId="9" fontId="0" fillId="3" borderId="2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32">
    <cellStyle name="RISKbigPercent" xfId="1" xr:uid="{00000000-0005-0000-0000-000000000000}"/>
    <cellStyle name="RISKblandrEdge" xfId="2" xr:uid="{00000000-0005-0000-0000-000001000000}"/>
    <cellStyle name="RISKblCorner" xfId="3" xr:uid="{00000000-0005-0000-0000-000002000000}"/>
    <cellStyle name="RISKbottomEdge" xfId="4" xr:uid="{00000000-0005-0000-0000-000003000000}"/>
    <cellStyle name="RISKbrCorner" xfId="5" xr:uid="{00000000-0005-0000-0000-000004000000}"/>
    <cellStyle name="RISKdarkBoxed" xfId="6" xr:uid="{00000000-0005-0000-0000-000005000000}"/>
    <cellStyle name="RISKdarkShade" xfId="7" xr:uid="{00000000-0005-0000-0000-000006000000}"/>
    <cellStyle name="RISKdbottomEdge" xfId="8" xr:uid="{00000000-0005-0000-0000-000007000000}"/>
    <cellStyle name="RISKdrightEdge" xfId="9" xr:uid="{00000000-0005-0000-0000-000008000000}"/>
    <cellStyle name="RISKdurationTime" xfId="10" xr:uid="{00000000-0005-0000-0000-000009000000}"/>
    <cellStyle name="RISKinNumber" xfId="11" xr:uid="{00000000-0005-0000-0000-00000A000000}"/>
    <cellStyle name="RISKlandrEdge" xfId="12" xr:uid="{00000000-0005-0000-0000-00000B000000}"/>
    <cellStyle name="RISKleftEdge" xfId="13" xr:uid="{00000000-0005-0000-0000-00000C000000}"/>
    <cellStyle name="RISKlightBoxed" xfId="14" xr:uid="{00000000-0005-0000-0000-00000D000000}"/>
    <cellStyle name="RISKltandbEdge" xfId="15" xr:uid="{00000000-0005-0000-0000-00000E000000}"/>
    <cellStyle name="RISKnormBoxed" xfId="16" xr:uid="{00000000-0005-0000-0000-00000F000000}"/>
    <cellStyle name="RISKnormCenter" xfId="17" xr:uid="{00000000-0005-0000-0000-000010000000}"/>
    <cellStyle name="RISKnormHeading" xfId="18" xr:uid="{00000000-0005-0000-0000-000011000000}"/>
    <cellStyle name="RISKnormItal" xfId="19" xr:uid="{00000000-0005-0000-0000-000012000000}"/>
    <cellStyle name="RISKnormLabel" xfId="20" xr:uid="{00000000-0005-0000-0000-000013000000}"/>
    <cellStyle name="RISKnormShade" xfId="21" xr:uid="{00000000-0005-0000-0000-000014000000}"/>
    <cellStyle name="RISKnormTitle" xfId="22" xr:uid="{00000000-0005-0000-0000-000015000000}"/>
    <cellStyle name="RISKoutNumber" xfId="23" xr:uid="{00000000-0005-0000-0000-000016000000}"/>
    <cellStyle name="RISKrightEdge" xfId="24" xr:uid="{00000000-0005-0000-0000-000017000000}"/>
    <cellStyle name="RISKrtandbEdge" xfId="25" xr:uid="{00000000-0005-0000-0000-000018000000}"/>
    <cellStyle name="RISKssTime" xfId="26" xr:uid="{00000000-0005-0000-0000-000019000000}"/>
    <cellStyle name="RISKtandbEdge" xfId="27" xr:uid="{00000000-0005-0000-0000-00001A000000}"/>
    <cellStyle name="RISKtlandrEdge" xfId="28" xr:uid="{00000000-0005-0000-0000-00001B000000}"/>
    <cellStyle name="RISKtlCorner" xfId="29" xr:uid="{00000000-0005-0000-0000-00001C000000}"/>
    <cellStyle name="RISKtopEdge" xfId="30" xr:uid="{00000000-0005-0000-0000-00001D000000}"/>
    <cellStyle name="RISKtrCorner" xfId="31" xr:uid="{00000000-0005-0000-0000-00001E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21B7-F4B5-43C6-B594-18A7BA0646AC}">
  <sheetPr codeName="Sheet2"/>
  <dimension ref="A1:E13"/>
  <sheetViews>
    <sheetView workbookViewId="0"/>
  </sheetViews>
  <sheetFormatPr defaultRowHeight="13.2" x14ac:dyDescent="0.25"/>
  <cols>
    <col min="1" max="1" width="16.88671875" bestFit="1" customWidth="1"/>
    <col min="2" max="2" width="12.44140625" bestFit="1" customWidth="1"/>
    <col min="3" max="3" width="41.88671875" bestFit="1" customWidth="1"/>
    <col min="4" max="4" width="42.6640625" bestFit="1" customWidth="1"/>
    <col min="5" max="5" width="22.21875" bestFit="1" customWidth="1"/>
  </cols>
  <sheetData>
    <row r="1" spans="1:5" x14ac:dyDescent="0.25">
      <c r="A1" s="11" t="s">
        <v>9</v>
      </c>
      <c r="B1" s="10" t="s">
        <v>10</v>
      </c>
      <c r="C1" s="10" t="s">
        <v>11</v>
      </c>
      <c r="D1" s="10" t="s">
        <v>12</v>
      </c>
      <c r="E1" s="10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14</v>
      </c>
      <c r="B3" t="s">
        <v>19</v>
      </c>
      <c r="C3" t="s">
        <v>20</v>
      </c>
      <c r="D3" t="s">
        <v>21</v>
      </c>
      <c r="E3" t="s">
        <v>18</v>
      </c>
    </row>
    <row r="4" spans="1:5" x14ac:dyDescent="0.25">
      <c r="A4" t="s">
        <v>14</v>
      </c>
      <c r="B4" t="s">
        <v>22</v>
      </c>
      <c r="C4" t="s">
        <v>23</v>
      </c>
      <c r="D4" t="s">
        <v>24</v>
      </c>
      <c r="E4" t="s">
        <v>18</v>
      </c>
    </row>
    <row r="5" spans="1:5" x14ac:dyDescent="0.25">
      <c r="A5" t="s">
        <v>14</v>
      </c>
      <c r="B5" t="s">
        <v>25</v>
      </c>
      <c r="C5" t="s">
        <v>26</v>
      </c>
      <c r="D5" t="s">
        <v>27</v>
      </c>
      <c r="E5" t="s">
        <v>18</v>
      </c>
    </row>
    <row r="6" spans="1:5" x14ac:dyDescent="0.25">
      <c r="A6" t="s">
        <v>14</v>
      </c>
      <c r="B6" t="s">
        <v>28</v>
      </c>
      <c r="C6" t="s">
        <v>29</v>
      </c>
      <c r="D6" t="s">
        <v>30</v>
      </c>
      <c r="E6" t="s">
        <v>18</v>
      </c>
    </row>
    <row r="7" spans="1:5" x14ac:dyDescent="0.25">
      <c r="A7" t="s">
        <v>14</v>
      </c>
      <c r="B7" t="s">
        <v>31</v>
      </c>
      <c r="C7" t="s">
        <v>32</v>
      </c>
      <c r="D7" t="s">
        <v>33</v>
      </c>
      <c r="E7" t="s">
        <v>18</v>
      </c>
    </row>
    <row r="8" spans="1:5" x14ac:dyDescent="0.25">
      <c r="A8" t="s">
        <v>14</v>
      </c>
      <c r="B8" t="s">
        <v>34</v>
      </c>
      <c r="C8" t="s">
        <v>35</v>
      </c>
      <c r="D8" t="s">
        <v>36</v>
      </c>
      <c r="E8" t="s">
        <v>18</v>
      </c>
    </row>
    <row r="9" spans="1:5" x14ac:dyDescent="0.25">
      <c r="A9" t="s">
        <v>14</v>
      </c>
      <c r="B9" t="s">
        <v>37</v>
      </c>
      <c r="C9" t="s">
        <v>38</v>
      </c>
      <c r="D9" t="s">
        <v>39</v>
      </c>
      <c r="E9" t="s">
        <v>18</v>
      </c>
    </row>
    <row r="10" spans="1:5" x14ac:dyDescent="0.25">
      <c r="A10" t="s">
        <v>14</v>
      </c>
      <c r="B10" t="s">
        <v>40</v>
      </c>
      <c r="C10" t="s">
        <v>41</v>
      </c>
      <c r="D10" t="s">
        <v>42</v>
      </c>
      <c r="E10" t="s">
        <v>18</v>
      </c>
    </row>
    <row r="11" spans="1:5" x14ac:dyDescent="0.25">
      <c r="A11" t="s">
        <v>14</v>
      </c>
      <c r="B11" t="s">
        <v>43</v>
      </c>
      <c r="C11" t="s">
        <v>44</v>
      </c>
      <c r="D11" t="s">
        <v>45</v>
      </c>
      <c r="E11" t="s">
        <v>18</v>
      </c>
    </row>
    <row r="12" spans="1:5" x14ac:dyDescent="0.25">
      <c r="A12" t="s">
        <v>14</v>
      </c>
      <c r="B12" t="s">
        <v>46</v>
      </c>
      <c r="C12" t="s">
        <v>47</v>
      </c>
      <c r="D12" t="s">
        <v>48</v>
      </c>
      <c r="E12" t="s">
        <v>18</v>
      </c>
    </row>
    <row r="13" spans="1:5" x14ac:dyDescent="0.25">
      <c r="A13" t="s">
        <v>14</v>
      </c>
      <c r="B13" t="s">
        <v>49</v>
      </c>
      <c r="C13" t="s">
        <v>50</v>
      </c>
      <c r="D13" t="s">
        <v>51</v>
      </c>
      <c r="E13" t="s">
        <v>18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3"/>
  <sheetViews>
    <sheetView tabSelected="1" topLeftCell="A3" zoomScale="120" zoomScaleNormal="120" workbookViewId="0">
      <selection activeCell="G11" sqref="G11"/>
    </sheetView>
  </sheetViews>
  <sheetFormatPr defaultRowHeight="13.2" x14ac:dyDescent="0.25"/>
  <cols>
    <col min="1" max="1" width="32" customWidth="1"/>
    <col min="2" max="2" width="12.6640625" bestFit="1" customWidth="1"/>
    <col min="3" max="8" width="10.5546875" bestFit="1" customWidth="1"/>
    <col min="12" max="12" width="8.88671875" customWidth="1"/>
  </cols>
  <sheetData>
    <row r="1" spans="1:11" ht="15.6" x14ac:dyDescent="0.35">
      <c r="A1" s="12" t="s">
        <v>60</v>
      </c>
    </row>
    <row r="3" spans="1:11" x14ac:dyDescent="0.25">
      <c r="A3" s="1" t="s">
        <v>0</v>
      </c>
    </row>
    <row r="5" spans="1:11" ht="16.2" thickBot="1" x14ac:dyDescent="0.4">
      <c r="A5" s="12" t="s">
        <v>58</v>
      </c>
      <c r="B5" s="12"/>
    </row>
    <row r="6" spans="1:11" x14ac:dyDescent="0.25">
      <c r="A6" t="s">
        <v>53</v>
      </c>
      <c r="B6" s="13">
        <v>2.5</v>
      </c>
    </row>
    <row r="7" spans="1:11" ht="13.8" thickBot="1" x14ac:dyDescent="0.3">
      <c r="A7" t="s">
        <v>54</v>
      </c>
      <c r="B7" s="14">
        <v>1</v>
      </c>
    </row>
    <row r="8" spans="1:11" ht="16.2" thickBot="1" x14ac:dyDescent="0.4">
      <c r="B8" s="2"/>
      <c r="C8" s="19" t="s">
        <v>61</v>
      </c>
      <c r="D8" s="20"/>
      <c r="E8" s="20"/>
      <c r="F8" s="20"/>
      <c r="G8" s="20"/>
      <c r="H8" s="20"/>
    </row>
    <row r="9" spans="1:11" ht="15.6" x14ac:dyDescent="0.35">
      <c r="A9" s="12" t="s">
        <v>59</v>
      </c>
      <c r="B9" s="15" cm="1">
        <f t="array" aca="1" ref="B9" ca="1">_xll.VoseSimTable(C9:H9)</f>
        <v>3</v>
      </c>
      <c r="C9" s="18">
        <v>0.5</v>
      </c>
      <c r="D9" s="18">
        <v>1</v>
      </c>
      <c r="E9" s="18">
        <v>1.5</v>
      </c>
      <c r="F9" s="18">
        <v>2</v>
      </c>
      <c r="G9" s="18">
        <v>2.5</v>
      </c>
      <c r="H9" s="18">
        <v>3</v>
      </c>
    </row>
    <row r="10" spans="1:11" ht="15.6" x14ac:dyDescent="0.35">
      <c r="A10" s="12" t="s">
        <v>55</v>
      </c>
      <c r="B10" s="16">
        <v>300000</v>
      </c>
      <c r="C10" s="4"/>
    </row>
    <row r="11" spans="1:11" ht="15.6" x14ac:dyDescent="0.35">
      <c r="A11" s="12" t="s">
        <v>56</v>
      </c>
      <c r="B11" s="16">
        <v>225000</v>
      </c>
    </row>
    <row r="12" spans="1:11" ht="16.2" thickBot="1" x14ac:dyDescent="0.4">
      <c r="A12" s="12" t="s">
        <v>57</v>
      </c>
      <c r="B12" s="17">
        <v>0.1</v>
      </c>
    </row>
    <row r="14" spans="1:11" x14ac:dyDescent="0.25">
      <c r="A14" s="1" t="s">
        <v>8</v>
      </c>
    </row>
    <row r="15" spans="1:11" ht="13.8" thickBot="1" x14ac:dyDescent="0.3">
      <c r="A15" t="s">
        <v>6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1:11" ht="13.8" thickBot="1" x14ac:dyDescent="0.3">
      <c r="A16" t="s">
        <v>1</v>
      </c>
      <c r="B16" s="5">
        <f ca="1">_xll.VoseLognormal($B$6,$B$7)</f>
        <v>2.3778072517732345</v>
      </c>
      <c r="C16" s="6" cm="1">
        <f t="array" aca="1" ref="C16" ca="1">IF(B16&lt;$B$9,_xll.VoseLognormal($B$6,$B$7),"NA")</f>
        <v>1.3006933825374445</v>
      </c>
      <c r="D16" s="6" cm="1">
        <f t="array" aca="1" ref="D16" ca="1">IF(C16&lt;$B$9,_xll.VoseLognormal($B$6,$B$7),"NA")</f>
        <v>3.7468504452555447</v>
      </c>
      <c r="E16" s="6" t="str" cm="1">
        <f t="array" aca="1" ref="E16" ca="1">IF(D16&lt;$B$9,_xll.VoseLognormal($B$6,$B$7),"NA")</f>
        <v>NA</v>
      </c>
      <c r="F16" s="6" t="str" cm="1">
        <f t="array" aca="1" ref="F16" ca="1">IF(E16&lt;$B$9,_xll.VoseLognormal($B$6,$B$7),"NA")</f>
        <v>NA</v>
      </c>
      <c r="G16" s="6" t="str" cm="1">
        <f t="array" aca="1" ref="G16" ca="1">IF(F16&lt;$B$9,_xll.VoseLognormal($B$6,$B$7),"NA")</f>
        <v>NA</v>
      </c>
      <c r="H16" s="6" t="str" cm="1">
        <f t="array" aca="1" ref="H16" ca="1">IF(G16&lt;$B$9,_xll.VoseLognormal($B$6,$B$7),"NA")</f>
        <v>NA</v>
      </c>
      <c r="I16" s="6" t="str" cm="1">
        <f t="array" aca="1" ref="I16" ca="1">IF(H16&lt;$B$9,_xll.VoseLognormal($B$6,$B$7),"NA")</f>
        <v>NA</v>
      </c>
      <c r="J16" s="6" t="str" cm="1">
        <f t="array" aca="1" ref="J16" ca="1">IF(I16&lt;$B$9,_xll.VoseLognormal($B$6,$B$7),"NA")</f>
        <v>NA</v>
      </c>
      <c r="K16" s="6" t="str" cm="1">
        <f t="array" aca="1" ref="K16" ca="1">IF(J16&lt;$B$9,_xll.VoseLognormal($B$6,$B$7),"NA")</f>
        <v>NA</v>
      </c>
    </row>
    <row r="17" spans="1:11" x14ac:dyDescent="0.25">
      <c r="A17" t="s">
        <v>4</v>
      </c>
      <c r="B17" s="3">
        <f ca="1">B16</f>
        <v>2.3778072517732345</v>
      </c>
      <c r="C17" s="2">
        <f ca="1">IF(C16="NA","NA",B17+C16)</f>
        <v>3.6785006343106792</v>
      </c>
      <c r="D17" s="2">
        <f t="shared" ref="D17:K17" ca="1" si="0">IF(D16="NA","NA",C17+D16)</f>
        <v>7.4253510795662239</v>
      </c>
      <c r="E17" s="2" t="str">
        <f t="shared" ca="1" si="0"/>
        <v>NA</v>
      </c>
      <c r="F17" s="2" t="str">
        <f t="shared" ca="1" si="0"/>
        <v>NA</v>
      </c>
      <c r="G17" s="2" t="str">
        <f t="shared" ca="1" si="0"/>
        <v>NA</v>
      </c>
      <c r="H17" s="2" t="str">
        <f t="shared" ca="1" si="0"/>
        <v>NA</v>
      </c>
      <c r="I17" s="2" t="str">
        <f t="shared" ca="1" si="0"/>
        <v>NA</v>
      </c>
      <c r="J17" s="2" t="str">
        <f t="shared" ca="1" si="0"/>
        <v>NA</v>
      </c>
      <c r="K17" s="2" t="str">
        <f t="shared" ca="1" si="0"/>
        <v>NA</v>
      </c>
    </row>
    <row r="18" spans="1:11" x14ac:dyDescent="0.25">
      <c r="A18" t="s">
        <v>2</v>
      </c>
      <c r="B18" s="7">
        <f ca="1">IF(B16&lt;$B$9,$B$11,0)</f>
        <v>225000</v>
      </c>
      <c r="C18" s="7">
        <f ca="1">IF(C16="NA",0,IF(C16&lt;$B$9,$B$11,0))</f>
        <v>225000</v>
      </c>
      <c r="D18" s="7">
        <f t="shared" ref="D18:K18" ca="1" si="1">IF(D16="NA",0,IF(D16&lt;$B$9,$B$11,0))</f>
        <v>0</v>
      </c>
      <c r="E18" s="7">
        <f t="shared" ca="1" si="1"/>
        <v>0</v>
      </c>
      <c r="F18" s="7">
        <f t="shared" ca="1" si="1"/>
        <v>0</v>
      </c>
      <c r="G18" s="7">
        <f t="shared" ca="1" si="1"/>
        <v>0</v>
      </c>
      <c r="H18" s="7">
        <f t="shared" ca="1" si="1"/>
        <v>0</v>
      </c>
      <c r="I18" s="7">
        <f t="shared" ca="1" si="1"/>
        <v>0</v>
      </c>
      <c r="J18" s="7">
        <f t="shared" ca="1" si="1"/>
        <v>0</v>
      </c>
      <c r="K18" s="7">
        <f t="shared" ca="1" si="1"/>
        <v>0</v>
      </c>
    </row>
    <row r="19" spans="1:11" x14ac:dyDescent="0.25">
      <c r="A19" t="s">
        <v>3</v>
      </c>
      <c r="B19" s="7">
        <f ca="1">IF(B18&gt;0,B18/(1+$B$12)^B17,0)</f>
        <v>179373.66886019419</v>
      </c>
      <c r="C19" s="7">
        <f ca="1">IF(C18&gt;0,C18/(1+$B$12)^C17,0)</f>
        <v>158459.94450745243</v>
      </c>
      <c r="D19" s="7">
        <f t="shared" ref="D19:K19" ca="1" si="2">IF(D18&gt;0,D18/(1+$B$12)^D17,0)</f>
        <v>0</v>
      </c>
      <c r="E19" s="7">
        <f t="shared" ca="1" si="2"/>
        <v>0</v>
      </c>
      <c r="F19" s="7">
        <f t="shared" ca="1" si="2"/>
        <v>0</v>
      </c>
      <c r="G19" s="7">
        <f t="shared" ca="1" si="2"/>
        <v>0</v>
      </c>
      <c r="H19" s="7">
        <f t="shared" ca="1" si="2"/>
        <v>0</v>
      </c>
      <c r="I19" s="7">
        <f t="shared" ca="1" si="2"/>
        <v>0</v>
      </c>
      <c r="J19" s="7">
        <f t="shared" ca="1" si="2"/>
        <v>0</v>
      </c>
      <c r="K19" s="7">
        <f t="shared" ca="1" si="2"/>
        <v>0</v>
      </c>
    </row>
    <row r="20" spans="1:11" ht="13.8" thickBot="1" x14ac:dyDescent="0.3"/>
    <row r="21" spans="1:11" ht="13.8" thickTop="1" x14ac:dyDescent="0.25">
      <c r="A21" t="s">
        <v>5</v>
      </c>
      <c r="B21" s="9" cm="1">
        <f t="array" aca="1" ref="B21" ca="1">_xll.VoseOutput("Failures within warranty")+COUNTIF(B18:K18,"&gt;0")</f>
        <v>2</v>
      </c>
    </row>
    <row r="22" spans="1:11" ht="13.8" thickBot="1" x14ac:dyDescent="0.3">
      <c r="A22" t="s">
        <v>7</v>
      </c>
      <c r="B22" s="8" cm="1">
        <f t="array" aca="1" ref="B22" ca="1">_xll.VoseOutput("NPV")+B10-B11-SUM(B19:K19)</f>
        <v>-262833.61336764658</v>
      </c>
    </row>
    <row r="23" spans="1:11" ht="13.8" thickTop="1" x14ac:dyDescent="0.25"/>
  </sheetData>
  <mergeCells count="1">
    <mergeCell ref="C8:H8"/>
  </mergeCells>
  <phoneticPr fontId="3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1C3F-2F56-4E91-AA9E-6787D4BAA2C4}">
  <sheetPr codeName="Sheet3"/>
  <dimension ref="A1:B1"/>
  <sheetViews>
    <sheetView workbookViewId="0"/>
  </sheetViews>
  <sheetFormatPr defaultRowHeight="13.2" x14ac:dyDescent="0.25"/>
  <sheetData>
    <row r="1" spans="1:2" x14ac:dyDescent="0.25">
      <c r="A1" t="s">
        <v>52</v>
      </c>
      <c r="B1">
        <v>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2695-8C3D-4877-8DA9-F79F81F97634}">
  <sheetPr codeName="Sheet4"/>
  <dimension ref="A1:G2"/>
  <sheetViews>
    <sheetView workbookViewId="0"/>
  </sheetViews>
  <sheetFormatPr defaultRowHeight="13.2" x14ac:dyDescent="0.25"/>
  <sheetData>
    <row r="1" spans="1:7" x14ac:dyDescent="0.25">
      <c r="A1">
        <v>1</v>
      </c>
    </row>
    <row r="2" spans="1:7" x14ac:dyDescent="0.25">
      <c r="E2" s="21" t="s">
        <v>62</v>
      </c>
      <c r="F2">
        <v>1</v>
      </c>
      <c r="G2" t="s">
        <v>63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Conversion report</vt:lpstr>
      <vt:lpstr>그림15-1</vt:lpstr>
      <vt:lpstr>ModelRiskDSN</vt:lpstr>
      <vt:lpstr>ModelRiskSYS1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한다현</cp:lastModifiedBy>
  <cp:lastPrinted>2003-07-07T14:16:47Z</cp:lastPrinted>
  <dcterms:created xsi:type="dcterms:W3CDTF">2003-01-20T17:11:09Z</dcterms:created>
  <dcterms:modified xsi:type="dcterms:W3CDTF">2023-06-14T15:29:22Z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-1002799482</vt:i4>
  </property>
  <property fmtid="{D5CDD505-2E9C-101B-9397-08002B2CF9AE}" pid="3" name="_EmailSubject">
    <vt:lpwstr>simulation files</vt:lpwstr>
  </property>
  <property fmtid="{D5CDD505-2E9C-101B-9397-08002B2CF9AE}" pid="4" name="_AuthorEmail">
    <vt:lpwstr>albright@indiana.edu</vt:lpwstr>
  </property>
  <property fmtid="{D5CDD505-2E9C-101B-9397-08002B2CF9AE}" pid="5" name="_AuthorEmailDisplayName">
    <vt:lpwstr>Albright, S. C</vt:lpwstr>
  </property>
  <property fmtid="{D5CDD505-2E9C-101B-9397-08002B2CF9AE}" pid="6" name="_ReviewingToolsShownOnce">
    <vt:lpwstr/>
  </property>
</Properties>
</file>