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MOORA" sheetId="3" r:id="rId1"/>
  </sheets>
  <calcPr calcId="162913"/>
</workbook>
</file>

<file path=xl/calcChain.xml><?xml version="1.0" encoding="utf-8"?>
<calcChain xmlns="http://schemas.openxmlformats.org/spreadsheetml/2006/main">
  <c r="B29" i="3" l="1"/>
  <c r="C29" i="3"/>
  <c r="D29" i="3"/>
  <c r="B30" i="3"/>
  <c r="C30" i="3"/>
  <c r="D30" i="3"/>
  <c r="B31" i="3"/>
  <c r="C31" i="3"/>
  <c r="D31" i="3"/>
  <c r="B32" i="3"/>
  <c r="C32" i="3"/>
  <c r="D32" i="3"/>
  <c r="C28" i="3" l="1"/>
  <c r="D28" i="3"/>
  <c r="B28" i="3"/>
  <c r="B38" i="3" l="1"/>
  <c r="B41" i="3"/>
  <c r="B40" i="3"/>
  <c r="B39" i="3"/>
  <c r="D40" i="3"/>
  <c r="D39" i="3"/>
  <c r="D38" i="3"/>
  <c r="D41" i="3"/>
  <c r="C39" i="3"/>
  <c r="C38" i="3"/>
  <c r="C41" i="3"/>
  <c r="C40" i="3"/>
  <c r="D37" i="3"/>
  <c r="C37" i="3"/>
  <c r="B37" i="3"/>
  <c r="C4" i="3"/>
  <c r="B4" i="3"/>
  <c r="B3" i="3"/>
  <c r="D5" i="3" l="1"/>
  <c r="B5" i="3"/>
  <c r="C5" i="3"/>
  <c r="C11" i="3" l="1"/>
  <c r="C12" i="3"/>
  <c r="C13" i="3"/>
  <c r="B12" i="3"/>
  <c r="B13" i="3"/>
  <c r="D11" i="3"/>
  <c r="D12" i="3"/>
  <c r="D13" i="3"/>
  <c r="B11" i="3"/>
  <c r="E12" i="3" l="1"/>
  <c r="C36" i="3" s="1"/>
  <c r="C46" i="3" s="1"/>
  <c r="C54" i="3" s="1"/>
  <c r="E13" i="3"/>
  <c r="D36" i="3" s="1"/>
  <c r="E11" i="3"/>
  <c r="D48" i="3" l="1"/>
  <c r="D56" i="3" s="1"/>
  <c r="D50" i="3"/>
  <c r="D58" i="3" s="1"/>
  <c r="D49" i="3"/>
  <c r="D57" i="3" s="1"/>
  <c r="C48" i="3"/>
  <c r="C56" i="3" s="1"/>
  <c r="C49" i="3"/>
  <c r="C57" i="3" s="1"/>
  <c r="C50" i="3"/>
  <c r="C58" i="3" s="1"/>
  <c r="D46" i="3"/>
  <c r="D54" i="3" s="1"/>
  <c r="D47" i="3"/>
  <c r="D55" i="3" s="1"/>
  <c r="C47" i="3"/>
  <c r="C55" i="3" s="1"/>
  <c r="B36" i="3"/>
  <c r="F12" i="3"/>
  <c r="F13" i="3"/>
  <c r="F11" i="3"/>
  <c r="B46" i="3"/>
  <c r="B54" i="3" s="1"/>
  <c r="E54" i="3" s="1"/>
  <c r="B47" i="3"/>
  <c r="B55" i="3" s="1"/>
  <c r="B48" i="3"/>
  <c r="B56" i="3" s="1"/>
  <c r="E56" i="3" s="1"/>
  <c r="E55" i="3" l="1"/>
  <c r="B49" i="3"/>
  <c r="B57" i="3" s="1"/>
  <c r="E57" i="3" s="1"/>
  <c r="F57" i="3" s="1"/>
  <c r="G57" i="3" s="1"/>
  <c r="B50" i="3"/>
  <c r="B58" i="3" s="1"/>
  <c r="E58" i="3" s="1"/>
  <c r="F15" i="3"/>
  <c r="F14" i="3"/>
  <c r="F56" i="3" l="1"/>
  <c r="G56" i="3" s="1"/>
  <c r="F54" i="3"/>
  <c r="G54" i="3" s="1"/>
  <c r="F58" i="3"/>
  <c r="G58" i="3" s="1"/>
  <c r="F55" i="3"/>
  <c r="G55" i="3" s="1"/>
  <c r="F16" i="3"/>
  <c r="G16" i="3" s="1"/>
</calcChain>
</file>

<file path=xl/sharedStrings.xml><?xml version="1.0" encoding="utf-8"?>
<sst xmlns="http://schemas.openxmlformats.org/spreadsheetml/2006/main" count="74" uniqueCount="28">
  <si>
    <t>C1</t>
  </si>
  <si>
    <t>C2</t>
  </si>
  <si>
    <t>C3</t>
  </si>
  <si>
    <t>Rank</t>
  </si>
  <si>
    <t>NO</t>
  </si>
  <si>
    <t>A001</t>
  </si>
  <si>
    <t>A002</t>
  </si>
  <si>
    <t>A003</t>
  </si>
  <si>
    <t>A004</t>
  </si>
  <si>
    <t>Total</t>
  </si>
  <si>
    <t>Prioritas</t>
  </si>
  <si>
    <t>CM</t>
  </si>
  <si>
    <t>CI</t>
  </si>
  <si>
    <t>Ordo matriks</t>
  </si>
  <si>
    <t>Ratio index</t>
  </si>
  <si>
    <t>RI</t>
  </si>
  <si>
    <t>CR</t>
  </si>
  <si>
    <t>A005</t>
  </si>
  <si>
    <t>Data Nilai</t>
  </si>
  <si>
    <t>Kuadrat</t>
  </si>
  <si>
    <t>Bobot</t>
  </si>
  <si>
    <t>Normalisasi</t>
  </si>
  <si>
    <t>Atribut</t>
  </si>
  <si>
    <t>max</t>
  </si>
  <si>
    <t>min</t>
  </si>
  <si>
    <t>Normalisasi Terbobot</t>
  </si>
  <si>
    <t>Ket</t>
  </si>
  <si>
    <t>Hasil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</si>
</sst>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2" fillId="3" borderId="1" xfId="2" applyBorder="1"/>
    <xf numFmtId="0" fontId="1" fillId="2" borderId="1" xfId="1" applyBorder="1"/>
    <xf numFmtId="0" fontId="0" fillId="0" borderId="0" xfId="0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F50" sqref="F50"/>
    </sheetView>
  </sheetViews>
  <sheetFormatPr defaultRowHeight="14.4" x14ac:dyDescent="0.3"/>
  <cols>
    <col min="1" max="1" width="11.5546875" bestFit="1" customWidth="1"/>
    <col min="2" max="7" width="7.88671875" customWidth="1"/>
    <col min="8" max="8" width="5.88671875" customWidth="1"/>
    <col min="9" max="9" width="6.5546875" customWidth="1"/>
    <col min="11" max="23" width="6.44140625" customWidth="1"/>
    <col min="24" max="24" width="4.5546875" customWidth="1"/>
    <col min="25" max="30" width="6.44140625" customWidth="1"/>
    <col min="31" max="31" width="4.6640625" customWidth="1"/>
    <col min="32" max="37" width="6.44140625" customWidth="1"/>
    <col min="38" max="38" width="5.109375" customWidth="1"/>
    <col min="39" max="39" width="8.88671875" customWidth="1"/>
    <col min="40" max="58" width="6" customWidth="1"/>
    <col min="60" max="62" width="6.33203125" customWidth="1"/>
    <col min="63" max="63" width="6.109375" customWidth="1"/>
    <col min="64" max="64" width="5" bestFit="1" customWidth="1"/>
  </cols>
  <sheetData>
    <row r="1" spans="1:16" x14ac:dyDescent="0.3">
      <c r="A1" s="1"/>
      <c r="B1" s="1" t="s">
        <v>0</v>
      </c>
      <c r="C1" s="1" t="s">
        <v>1</v>
      </c>
      <c r="D1" s="1" t="s">
        <v>2</v>
      </c>
    </row>
    <row r="2" spans="1:16" x14ac:dyDescent="0.3">
      <c r="A2" s="1" t="s">
        <v>0</v>
      </c>
      <c r="B2" s="1">
        <v>1</v>
      </c>
      <c r="C2" s="1">
        <v>2</v>
      </c>
      <c r="D2" s="1">
        <v>3</v>
      </c>
    </row>
    <row r="3" spans="1:16" x14ac:dyDescent="0.3">
      <c r="A3" s="1" t="s">
        <v>1</v>
      </c>
      <c r="B3" s="1">
        <f>1/C2</f>
        <v>0.5</v>
      </c>
      <c r="C3" s="1">
        <v>1</v>
      </c>
      <c r="D3" s="1">
        <v>2</v>
      </c>
    </row>
    <row r="4" spans="1:16" x14ac:dyDescent="0.3">
      <c r="A4" s="1" t="s">
        <v>2</v>
      </c>
      <c r="B4" s="1">
        <f>1/D2</f>
        <v>0.33333333333333331</v>
      </c>
      <c r="C4" s="1">
        <f>1/D3</f>
        <v>0.5</v>
      </c>
      <c r="D4" s="1">
        <v>1</v>
      </c>
    </row>
    <row r="5" spans="1:16" x14ac:dyDescent="0.3">
      <c r="A5" s="4" t="s">
        <v>9</v>
      </c>
      <c r="B5" s="4">
        <f>SUM(B2:B4)</f>
        <v>1.8333333333333333</v>
      </c>
      <c r="C5" s="4">
        <f>SUM(C2:C4)</f>
        <v>3.5</v>
      </c>
      <c r="D5" s="4">
        <f>SUM(D2:D4)</f>
        <v>6</v>
      </c>
    </row>
    <row r="7" spans="1:16" x14ac:dyDescent="0.3">
      <c r="A7" s="1" t="s">
        <v>13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</row>
    <row r="8" spans="1:16" x14ac:dyDescent="0.3">
      <c r="A8" s="1" t="s">
        <v>14</v>
      </c>
      <c r="B8" s="1">
        <v>0</v>
      </c>
      <c r="C8" s="1">
        <v>0</v>
      </c>
      <c r="D8" s="1">
        <v>0.57999999999999996</v>
      </c>
      <c r="E8" s="1">
        <v>0.9</v>
      </c>
      <c r="F8" s="1">
        <v>1.1200000000000001</v>
      </c>
      <c r="G8" s="1">
        <v>1.24</v>
      </c>
      <c r="H8" s="1">
        <v>1.32</v>
      </c>
      <c r="I8" s="1">
        <v>1.41</v>
      </c>
      <c r="J8" s="1">
        <v>1.45</v>
      </c>
      <c r="K8" s="1">
        <v>1.49</v>
      </c>
      <c r="L8" s="1">
        <v>1.51</v>
      </c>
      <c r="M8" s="1">
        <v>1.48</v>
      </c>
      <c r="N8" s="1">
        <v>1.56</v>
      </c>
      <c r="O8" s="1">
        <v>1.57</v>
      </c>
      <c r="P8" s="1">
        <v>1.59</v>
      </c>
    </row>
    <row r="10" spans="1:16" x14ac:dyDescent="0.3">
      <c r="A10" s="1"/>
      <c r="B10" s="1" t="s">
        <v>0</v>
      </c>
      <c r="C10" s="1" t="s">
        <v>1</v>
      </c>
      <c r="D10" s="1" t="s">
        <v>2</v>
      </c>
      <c r="E10" s="4" t="s">
        <v>10</v>
      </c>
      <c r="F10" s="4" t="s">
        <v>11</v>
      </c>
    </row>
    <row r="11" spans="1:16" x14ac:dyDescent="0.3">
      <c r="A11" s="1" t="s">
        <v>0</v>
      </c>
      <c r="B11" s="1">
        <f>B2/B$5</f>
        <v>0.54545454545454553</v>
      </c>
      <c r="C11" s="1">
        <f>C2/C$5</f>
        <v>0.5714285714285714</v>
      </c>
      <c r="D11" s="1">
        <f>D2/D$5</f>
        <v>0.5</v>
      </c>
      <c r="E11" s="4">
        <f>AVERAGE(B11:D11)</f>
        <v>0.53896103896103897</v>
      </c>
      <c r="F11" s="4">
        <f>MMULT(B2:D2,$E$11:$E$13)/E11</f>
        <v>3.0147255689424366</v>
      </c>
    </row>
    <row r="12" spans="1:16" x14ac:dyDescent="0.3">
      <c r="A12" s="1" t="s">
        <v>1</v>
      </c>
      <c r="B12" s="1">
        <f>B3/B$5</f>
        <v>0.27272727272727276</v>
      </c>
      <c r="C12" s="1">
        <f>C3/C$5</f>
        <v>0.2857142857142857</v>
      </c>
      <c r="D12" s="1">
        <f>D3/D$5</f>
        <v>0.33333333333333331</v>
      </c>
      <c r="E12" s="4">
        <f>AVERAGE(B12:D12)</f>
        <v>0.29725829725829728</v>
      </c>
      <c r="F12" s="4">
        <f>MMULT(B3:D3,$E$11:$E$13)/E12</f>
        <v>3.008495145631068</v>
      </c>
    </row>
    <row r="13" spans="1:16" x14ac:dyDescent="0.3">
      <c r="A13" s="1" t="s">
        <v>2</v>
      </c>
      <c r="B13" s="1">
        <f>B4/B$5</f>
        <v>0.18181818181818182</v>
      </c>
      <c r="C13" s="1">
        <f>C4/C$5</f>
        <v>0.14285714285714285</v>
      </c>
      <c r="D13" s="1">
        <f>D4/D$5</f>
        <v>0.16666666666666666</v>
      </c>
      <c r="E13" s="4">
        <f>AVERAGE(B13:D13)</f>
        <v>0.16378066378066378</v>
      </c>
      <c r="F13" s="4">
        <f>MMULT(B4:D4,$E$11:$E$13)/E13</f>
        <v>3.0044052863436126</v>
      </c>
    </row>
    <row r="14" spans="1:16" x14ac:dyDescent="0.3">
      <c r="E14" s="3" t="s">
        <v>12</v>
      </c>
      <c r="F14" s="3">
        <f>((SUM(F11:F13)/COUNT(F11:F13))-COUNT(F11:F13))/(COUNT(F11:F13)-1)</f>
        <v>4.6043334861860519E-3</v>
      </c>
    </row>
    <row r="15" spans="1:16" x14ac:dyDescent="0.3">
      <c r="E15" s="3" t="s">
        <v>15</v>
      </c>
      <c r="F15" s="3">
        <f>HLOOKUP(COUNT(F11:F13),$A$7:$K$8,2,1)</f>
        <v>0.57999999999999996</v>
      </c>
    </row>
    <row r="16" spans="1:16" x14ac:dyDescent="0.3">
      <c r="E16" s="3" t="s">
        <v>16</v>
      </c>
      <c r="F16" s="3">
        <f>F14/F15</f>
        <v>7.938506010665607E-3</v>
      </c>
      <c r="G16" t="str">
        <f>IF(F16&lt;=0.1,"Konsisten","Tidak Konsisten")</f>
        <v>Konsisten</v>
      </c>
    </row>
    <row r="17" spans="1:9" x14ac:dyDescent="0.3">
      <c r="E17" s="2"/>
      <c r="F17" s="2"/>
    </row>
    <row r="18" spans="1:9" x14ac:dyDescent="0.3">
      <c r="A18" t="s">
        <v>18</v>
      </c>
    </row>
    <row r="19" spans="1:9" x14ac:dyDescent="0.3">
      <c r="A19" s="1"/>
      <c r="B19" s="1" t="s">
        <v>0</v>
      </c>
      <c r="C19" s="1" t="s">
        <v>1</v>
      </c>
      <c r="D19" s="1" t="s">
        <v>2</v>
      </c>
      <c r="E19" s="2"/>
      <c r="F19" s="2"/>
    </row>
    <row r="20" spans="1:9" x14ac:dyDescent="0.3">
      <c r="A20" s="1" t="s">
        <v>5</v>
      </c>
      <c r="B20" s="1">
        <v>3</v>
      </c>
      <c r="C20" s="1">
        <v>3</v>
      </c>
      <c r="D20" s="1">
        <v>3</v>
      </c>
      <c r="E20" s="2"/>
      <c r="F20" s="2"/>
    </row>
    <row r="21" spans="1:9" x14ac:dyDescent="0.3">
      <c r="A21" s="1" t="s">
        <v>6</v>
      </c>
      <c r="B21" s="1">
        <v>3</v>
      </c>
      <c r="C21" s="1">
        <v>5</v>
      </c>
      <c r="D21" s="1">
        <v>5</v>
      </c>
      <c r="E21" s="2"/>
      <c r="F21" s="2"/>
    </row>
    <row r="22" spans="1:9" x14ac:dyDescent="0.3">
      <c r="A22" s="1" t="s">
        <v>7</v>
      </c>
      <c r="B22" s="1">
        <v>5</v>
      </c>
      <c r="C22" s="1">
        <v>5</v>
      </c>
      <c r="D22" s="1">
        <v>1</v>
      </c>
      <c r="E22" s="2"/>
      <c r="F22" s="2"/>
    </row>
    <row r="23" spans="1:9" x14ac:dyDescent="0.3">
      <c r="A23" s="1" t="s">
        <v>8</v>
      </c>
      <c r="B23" s="1">
        <v>1</v>
      </c>
      <c r="C23" s="1">
        <v>5</v>
      </c>
      <c r="D23" s="1">
        <v>3</v>
      </c>
      <c r="E23" s="2"/>
      <c r="F23" s="2"/>
    </row>
    <row r="24" spans="1:9" x14ac:dyDescent="0.3">
      <c r="A24" s="1" t="s">
        <v>17</v>
      </c>
      <c r="B24" s="1">
        <v>1</v>
      </c>
      <c r="C24" s="1">
        <v>1</v>
      </c>
      <c r="D24" s="1">
        <v>1</v>
      </c>
      <c r="E24" s="2"/>
      <c r="F24" s="2"/>
    </row>
    <row r="25" spans="1:9" x14ac:dyDescent="0.3">
      <c r="A25" s="2"/>
      <c r="B25" s="2"/>
      <c r="C25" s="2"/>
      <c r="D25" s="2"/>
      <c r="E25" s="2"/>
      <c r="F25" s="2"/>
    </row>
    <row r="26" spans="1:9" x14ac:dyDescent="0.3">
      <c r="A26" s="5" t="s">
        <v>19</v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1"/>
      <c r="B27" s="1" t="s">
        <v>0</v>
      </c>
      <c r="C27" s="1" t="s">
        <v>1</v>
      </c>
      <c r="D27" s="1" t="s">
        <v>2</v>
      </c>
      <c r="E27" s="2"/>
      <c r="F27" s="2"/>
    </row>
    <row r="28" spans="1:9" x14ac:dyDescent="0.3">
      <c r="A28" s="1" t="s">
        <v>5</v>
      </c>
      <c r="B28" s="1">
        <f>B20*B20</f>
        <v>9</v>
      </c>
      <c r="C28" s="1">
        <f>C20*C20</f>
        <v>9</v>
      </c>
      <c r="D28" s="1">
        <f>D20*D20</f>
        <v>9</v>
      </c>
      <c r="E28" s="2"/>
      <c r="F28" s="2"/>
    </row>
    <row r="29" spans="1:9" x14ac:dyDescent="0.3">
      <c r="A29" s="1" t="s">
        <v>6</v>
      </c>
      <c r="B29" s="1">
        <f t="shared" ref="B29:D29" si="0">B21*B21</f>
        <v>9</v>
      </c>
      <c r="C29" s="1">
        <f t="shared" si="0"/>
        <v>25</v>
      </c>
      <c r="D29" s="1">
        <f t="shared" si="0"/>
        <v>25</v>
      </c>
      <c r="E29" s="2"/>
      <c r="F29" s="2"/>
    </row>
    <row r="30" spans="1:9" x14ac:dyDescent="0.3">
      <c r="A30" s="1" t="s">
        <v>7</v>
      </c>
      <c r="B30" s="1">
        <f t="shared" ref="B30:D30" si="1">B22*B22</f>
        <v>25</v>
      </c>
      <c r="C30" s="1">
        <f t="shared" si="1"/>
        <v>25</v>
      </c>
      <c r="D30" s="1">
        <f t="shared" si="1"/>
        <v>1</v>
      </c>
      <c r="E30" s="2"/>
      <c r="F30" s="2"/>
    </row>
    <row r="31" spans="1:9" x14ac:dyDescent="0.3">
      <c r="A31" s="1" t="s">
        <v>8</v>
      </c>
      <c r="B31" s="1">
        <f t="shared" ref="B31:D31" si="2">B23*B23</f>
        <v>1</v>
      </c>
      <c r="C31" s="1">
        <f t="shared" si="2"/>
        <v>25</v>
      </c>
      <c r="D31" s="1">
        <f t="shared" si="2"/>
        <v>9</v>
      </c>
      <c r="E31" s="2"/>
      <c r="F31" s="2"/>
    </row>
    <row r="32" spans="1:9" x14ac:dyDescent="0.3">
      <c r="A32" s="1" t="s">
        <v>17</v>
      </c>
      <c r="B32" s="1">
        <f t="shared" ref="B32:D32" si="3">B24*B24</f>
        <v>1</v>
      </c>
      <c r="C32" s="1">
        <f t="shared" si="3"/>
        <v>1</v>
      </c>
      <c r="D32" s="1">
        <f t="shared" si="3"/>
        <v>1</v>
      </c>
      <c r="E32" s="2"/>
      <c r="F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5" t="s">
        <v>21</v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1" t="s">
        <v>0</v>
      </c>
      <c r="C35" s="1" t="s">
        <v>1</v>
      </c>
      <c r="D35" s="1" t="s">
        <v>2</v>
      </c>
      <c r="E35" s="2"/>
      <c r="F35" s="2"/>
    </row>
    <row r="36" spans="1:9" x14ac:dyDescent="0.3">
      <c r="A36" s="4" t="s">
        <v>20</v>
      </c>
      <c r="B36" s="4">
        <f>E11</f>
        <v>0.53896103896103897</v>
      </c>
      <c r="C36" s="4">
        <f>E12</f>
        <v>0.29725829725829728</v>
      </c>
      <c r="D36" s="4">
        <f>E13</f>
        <v>0.16378066378066378</v>
      </c>
      <c r="E36" s="2"/>
      <c r="F36" s="2"/>
    </row>
    <row r="37" spans="1:9" x14ac:dyDescent="0.3">
      <c r="A37" s="1" t="s">
        <v>5</v>
      </c>
      <c r="B37" s="1">
        <f>B20/SQRT(SUM(B$28:B$32))</f>
        <v>0.44721359549995793</v>
      </c>
      <c r="C37" s="1">
        <f>C20/SQRT(SUM(C$28:C$32))</f>
        <v>0.32539568672798425</v>
      </c>
      <c r="D37" s="1">
        <f>D20/SQRT(SUM(D$28:D$32))</f>
        <v>0.44721359549995793</v>
      </c>
      <c r="E37" s="2"/>
      <c r="F37" s="2"/>
    </row>
    <row r="38" spans="1:9" x14ac:dyDescent="0.3">
      <c r="A38" s="1" t="s">
        <v>6</v>
      </c>
      <c r="B38" s="1">
        <f t="shared" ref="B38:D38" si="4">B21/SQRT(SUM(B$28:B$32))</f>
        <v>0.44721359549995793</v>
      </c>
      <c r="C38" s="1">
        <f t="shared" si="4"/>
        <v>0.54232614454664041</v>
      </c>
      <c r="D38" s="1">
        <f t="shared" si="4"/>
        <v>0.7453559924999299</v>
      </c>
      <c r="E38" s="2"/>
      <c r="F38" s="2"/>
    </row>
    <row r="39" spans="1:9" x14ac:dyDescent="0.3">
      <c r="A39" s="1" t="s">
        <v>7</v>
      </c>
      <c r="B39" s="1">
        <f t="shared" ref="B39:D39" si="5">B22/SQRT(SUM(B$28:B$32))</f>
        <v>0.7453559924999299</v>
      </c>
      <c r="C39" s="1">
        <f t="shared" si="5"/>
        <v>0.54232614454664041</v>
      </c>
      <c r="D39" s="1">
        <f t="shared" si="5"/>
        <v>0.14907119849998599</v>
      </c>
      <c r="E39" s="2"/>
      <c r="F39" s="2"/>
    </row>
    <row r="40" spans="1:9" x14ac:dyDescent="0.3">
      <c r="A40" s="1" t="s">
        <v>8</v>
      </c>
      <c r="B40" s="1">
        <f t="shared" ref="B40:D40" si="6">B23/SQRT(SUM(B$28:B$32))</f>
        <v>0.14907119849998599</v>
      </c>
      <c r="C40" s="1">
        <f t="shared" si="6"/>
        <v>0.54232614454664041</v>
      </c>
      <c r="D40" s="1">
        <f t="shared" si="6"/>
        <v>0.44721359549995793</v>
      </c>
      <c r="E40" s="2"/>
      <c r="F40" s="2"/>
    </row>
    <row r="41" spans="1:9" x14ac:dyDescent="0.3">
      <c r="A41" s="1" t="s">
        <v>17</v>
      </c>
      <c r="B41" s="1">
        <f t="shared" ref="B41:D41" si="7">B24/SQRT(SUM(B$28:B$32))</f>
        <v>0.14907119849998599</v>
      </c>
      <c r="C41" s="1">
        <f t="shared" si="7"/>
        <v>0.10846522890932808</v>
      </c>
      <c r="D41" s="1">
        <f t="shared" si="7"/>
        <v>0.14907119849998599</v>
      </c>
      <c r="E41" s="2"/>
      <c r="F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5" t="s">
        <v>25</v>
      </c>
      <c r="G43" s="2"/>
      <c r="H43" s="2"/>
      <c r="I43" s="2"/>
    </row>
    <row r="44" spans="1:9" x14ac:dyDescent="0.3">
      <c r="A44" s="1" t="s">
        <v>4</v>
      </c>
      <c r="B44" s="1" t="s">
        <v>0</v>
      </c>
      <c r="C44" s="1" t="s">
        <v>1</v>
      </c>
      <c r="D44" s="1" t="s">
        <v>2</v>
      </c>
      <c r="E44" s="2"/>
      <c r="F44" s="2"/>
    </row>
    <row r="45" spans="1:9" x14ac:dyDescent="0.3">
      <c r="A45" s="4" t="s">
        <v>22</v>
      </c>
      <c r="B45" s="4" t="s">
        <v>23</v>
      </c>
      <c r="C45" s="4" t="s">
        <v>23</v>
      </c>
      <c r="D45" s="4" t="s">
        <v>24</v>
      </c>
      <c r="E45" s="2"/>
      <c r="F45" s="2"/>
    </row>
    <row r="46" spans="1:9" x14ac:dyDescent="0.3">
      <c r="A46" s="1" t="s">
        <v>5</v>
      </c>
      <c r="B46" s="1">
        <f>B37*B$36</f>
        <v>0.24103070406815916</v>
      </c>
      <c r="C46" s="1">
        <f>C37*C$36</f>
        <v>9.6726567771954916E-2</v>
      </c>
      <c r="D46" s="1">
        <f>D37*D$36</f>
        <v>7.3244939522720376E-2</v>
      </c>
      <c r="E46" s="2"/>
      <c r="F46" s="2"/>
    </row>
    <row r="47" spans="1:9" x14ac:dyDescent="0.3">
      <c r="A47" s="1" t="s">
        <v>6</v>
      </c>
      <c r="B47" s="1">
        <f>B38*B$36</f>
        <v>0.24103070406815916</v>
      </c>
      <c r="C47" s="1">
        <f>C38*C$36</f>
        <v>0.16121094628659152</v>
      </c>
      <c r="D47" s="1">
        <f>D38*D$36</f>
        <v>0.12207489920453397</v>
      </c>
    </row>
    <row r="48" spans="1:9" x14ac:dyDescent="0.3">
      <c r="A48" s="1" t="s">
        <v>7</v>
      </c>
      <c r="B48" s="1">
        <f>B39*B$36</f>
        <v>0.40171784011359857</v>
      </c>
      <c r="C48" s="1">
        <f>C39*C$36</f>
        <v>0.16121094628659152</v>
      </c>
      <c r="D48" s="1">
        <f>D39*D$36</f>
        <v>2.4414979840906795E-2</v>
      </c>
    </row>
    <row r="49" spans="1:7" x14ac:dyDescent="0.3">
      <c r="A49" s="1" t="s">
        <v>8</v>
      </c>
      <c r="B49" s="1">
        <f t="shared" ref="B49:D49" si="8">B40*B$36</f>
        <v>8.0343568022719719E-2</v>
      </c>
      <c r="C49" s="1">
        <f t="shared" si="8"/>
        <v>0.16121094628659152</v>
      </c>
      <c r="D49" s="1">
        <f t="shared" si="8"/>
        <v>7.3244939522720376E-2</v>
      </c>
    </row>
    <row r="50" spans="1:7" x14ac:dyDescent="0.3">
      <c r="A50" s="1" t="s">
        <v>17</v>
      </c>
      <c r="B50" s="1">
        <f t="shared" ref="B50:D50" si="9">B41*B$36</f>
        <v>8.0343568022719719E-2</v>
      </c>
      <c r="C50" s="1">
        <f t="shared" si="9"/>
        <v>3.2242189257318303E-2</v>
      </c>
      <c r="D50" s="1">
        <f t="shared" si="9"/>
        <v>2.4414979840906795E-2</v>
      </c>
    </row>
    <row r="52" spans="1:7" x14ac:dyDescent="0.3">
      <c r="A52" s="5" t="s">
        <v>27</v>
      </c>
    </row>
    <row r="53" spans="1:7" x14ac:dyDescent="0.3">
      <c r="A53" s="1"/>
      <c r="B53" s="1" t="s">
        <v>0</v>
      </c>
      <c r="C53" s="1" t="s">
        <v>1</v>
      </c>
      <c r="D53" s="1" t="s">
        <v>2</v>
      </c>
      <c r="E53" s="4" t="s">
        <v>9</v>
      </c>
      <c r="F53" s="4" t="s">
        <v>3</v>
      </c>
      <c r="G53" s="3" t="s">
        <v>26</v>
      </c>
    </row>
    <row r="54" spans="1:7" x14ac:dyDescent="0.3">
      <c r="A54" s="1" t="s">
        <v>5</v>
      </c>
      <c r="B54" s="1">
        <f>IF(B$45="max",B46,-B46)</f>
        <v>0.24103070406815916</v>
      </c>
      <c r="C54" s="1">
        <f>IF(C$45="max",C46,-C46)</f>
        <v>9.6726567771954916E-2</v>
      </c>
      <c r="D54" s="1">
        <f>IF(D$45="max",D46,-D46)</f>
        <v>-7.3244939522720376E-2</v>
      </c>
      <c r="E54" s="4">
        <f>SUM(B54:D54)</f>
        <v>0.26451233231739368</v>
      </c>
      <c r="F54" s="4">
        <f>_xlfn.RANK.AVG(E54,$E$54:$E$58)</f>
        <v>3</v>
      </c>
      <c r="G54" s="3" t="str">
        <f>IF(F54=1,"Terbaik","")</f>
        <v/>
      </c>
    </row>
    <row r="55" spans="1:7" x14ac:dyDescent="0.3">
      <c r="A55" s="1" t="s">
        <v>6</v>
      </c>
      <c r="B55" s="1">
        <f>IF(B$45="max",B47,-B47)</f>
        <v>0.24103070406815916</v>
      </c>
      <c r="C55" s="1">
        <f>IF(C$45="max",C47,-C47)</f>
        <v>0.16121094628659152</v>
      </c>
      <c r="D55" s="1">
        <f>IF(D$45="max",D47,-D47)</f>
        <v>-0.12207489920453397</v>
      </c>
      <c r="E55" s="4">
        <f t="shared" ref="E55:E58" si="10">SUM(B55:D55)</f>
        <v>0.28016675115021672</v>
      </c>
      <c r="F55" s="4">
        <f t="shared" ref="F55:F58" si="11">_xlfn.RANK.AVG(E55,$E$54:$E$58)</f>
        <v>2</v>
      </c>
      <c r="G55" s="3" t="str">
        <f t="shared" ref="G55:G58" si="12">IF(F55=1,"Terbaik","")</f>
        <v/>
      </c>
    </row>
    <row r="56" spans="1:7" x14ac:dyDescent="0.3">
      <c r="A56" s="1" t="s">
        <v>7</v>
      </c>
      <c r="B56" s="1">
        <f>IF(B$45="max",B48,-B48)</f>
        <v>0.40171784011359857</v>
      </c>
      <c r="C56" s="1">
        <f>IF(C$45="max",C48,-C48)</f>
        <v>0.16121094628659152</v>
      </c>
      <c r="D56" s="1">
        <f>IF(D$45="max",D48,-D48)</f>
        <v>-2.4414979840906795E-2</v>
      </c>
      <c r="E56" s="4">
        <f t="shared" si="10"/>
        <v>0.53851380655928327</v>
      </c>
      <c r="F56" s="4">
        <f t="shared" si="11"/>
        <v>1</v>
      </c>
      <c r="G56" s="3" t="str">
        <f t="shared" si="12"/>
        <v>Terbaik</v>
      </c>
    </row>
    <row r="57" spans="1:7" x14ac:dyDescent="0.3">
      <c r="A57" s="1" t="s">
        <v>8</v>
      </c>
      <c r="B57" s="1">
        <f>IF(B$45="max",B49,-B49)</f>
        <v>8.0343568022719719E-2</v>
      </c>
      <c r="C57" s="1">
        <f>IF(C$45="max",C49,-C49)</f>
        <v>0.16121094628659152</v>
      </c>
      <c r="D57" s="1">
        <f>IF(D$45="max",D49,-D49)</f>
        <v>-7.3244939522720376E-2</v>
      </c>
      <c r="E57" s="4">
        <f t="shared" si="10"/>
        <v>0.16830957478659087</v>
      </c>
      <c r="F57" s="4">
        <f t="shared" si="11"/>
        <v>4</v>
      </c>
      <c r="G57" s="3" t="str">
        <f t="shared" si="12"/>
        <v/>
      </c>
    </row>
    <row r="58" spans="1:7" x14ac:dyDescent="0.3">
      <c r="A58" s="1" t="s">
        <v>17</v>
      </c>
      <c r="B58" s="1">
        <f>IF(B$45="max",B50,-B50)</f>
        <v>8.0343568022719719E-2</v>
      </c>
      <c r="C58" s="1">
        <f>IF(C$45="max",C50,-C50)</f>
        <v>3.2242189257318303E-2</v>
      </c>
      <c r="D58" s="1">
        <f>IF(D$45="max",D50,-D50)</f>
        <v>-2.4414979840906795E-2</v>
      </c>
      <c r="E58" s="4">
        <f t="shared" si="10"/>
        <v>8.8170777439131237E-2</v>
      </c>
      <c r="F58" s="4">
        <f t="shared" si="11"/>
        <v>5</v>
      </c>
      <c r="G58" s="3" t="str">
        <f t="shared" si="1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2018-03-28T00:16:52Z</dcterms:modified>
</cp:coreProperties>
</file>