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-270" yWindow="540" windowWidth="14955" windowHeight="8895" tabRatio="514"/>
  </bookViews>
  <sheets>
    <sheet name="Sheet1" sheetId="1" r:id="rId1"/>
  </sheets>
  <definedNames>
    <definedName name="_xlnm._FilterDatabase" localSheetId="0" hidden="1">Sheet1!$A$2:$S$60</definedName>
  </definedNames>
  <calcPr calcId="124519"/>
</workbook>
</file>

<file path=xl/calcChain.xml><?xml version="1.0" encoding="utf-8"?>
<calcChain xmlns="http://schemas.openxmlformats.org/spreadsheetml/2006/main">
  <c r="L25" i="1"/>
  <c r="G25"/>
  <c r="H25" s="1"/>
  <c r="J25" l="1"/>
  <c r="K25" s="1"/>
  <c r="L55"/>
  <c r="M25" l="1"/>
  <c r="N25" s="1"/>
  <c r="L19"/>
  <c r="L16" l="1"/>
  <c r="G16"/>
  <c r="H16" s="1"/>
  <c r="J16" l="1"/>
  <c r="M16" s="1"/>
  <c r="L17"/>
  <c r="K16" l="1"/>
  <c r="N16" s="1"/>
  <c r="L14" l="1"/>
  <c r="L30" l="1"/>
  <c r="L28"/>
  <c r="L60"/>
  <c r="L59"/>
  <c r="J59"/>
  <c r="K59" s="1"/>
  <c r="G59"/>
  <c r="H59" s="1"/>
  <c r="M59" l="1"/>
  <c r="N59" s="1"/>
  <c r="L24"/>
  <c r="L23"/>
  <c r="L21" l="1"/>
  <c r="L50" l="1"/>
  <c r="L49"/>
  <c r="L37"/>
  <c r="G19" l="1"/>
  <c r="H19" s="1"/>
  <c r="J19" l="1"/>
  <c r="M19" s="1"/>
  <c r="J60"/>
  <c r="K60" s="1"/>
  <c r="K19" l="1"/>
  <c r="N19" s="1"/>
  <c r="L5"/>
  <c r="G37" l="1"/>
  <c r="J37" s="1"/>
  <c r="M37" l="1"/>
  <c r="H37"/>
  <c r="K37" s="1"/>
  <c r="G38"/>
  <c r="J38" s="1"/>
  <c r="G39"/>
  <c r="H39" s="1"/>
  <c r="G40"/>
  <c r="H40" s="1"/>
  <c r="G41"/>
  <c r="H41" s="1"/>
  <c r="G42"/>
  <c r="J42" s="1"/>
  <c r="G43"/>
  <c r="H43" s="1"/>
  <c r="G44"/>
  <c r="H44" s="1"/>
  <c r="G45"/>
  <c r="H45" s="1"/>
  <c r="G46"/>
  <c r="J46" s="1"/>
  <c r="G47"/>
  <c r="H47" s="1"/>
  <c r="G48"/>
  <c r="H48" s="1"/>
  <c r="G49"/>
  <c r="H49" s="1"/>
  <c r="G50"/>
  <c r="J50" s="1"/>
  <c r="G51"/>
  <c r="H51" s="1"/>
  <c r="G52"/>
  <c r="H52" s="1"/>
  <c r="G53"/>
  <c r="H53" s="1"/>
  <c r="G54"/>
  <c r="J54" s="1"/>
  <c r="H42" l="1"/>
  <c r="K42" s="1"/>
  <c r="H54"/>
  <c r="K54" s="1"/>
  <c r="J40"/>
  <c r="K40" s="1"/>
  <c r="H46"/>
  <c r="K46" s="1"/>
  <c r="J48"/>
  <c r="K48" s="1"/>
  <c r="H50"/>
  <c r="K50" s="1"/>
  <c r="J44"/>
  <c r="K44" s="1"/>
  <c r="J39"/>
  <c r="K39" s="1"/>
  <c r="J43"/>
  <c r="K43" s="1"/>
  <c r="J47"/>
  <c r="K47" s="1"/>
  <c r="J51"/>
  <c r="K51" s="1"/>
  <c r="H38"/>
  <c r="K38" s="1"/>
  <c r="J52"/>
  <c r="K52" s="1"/>
  <c r="J41"/>
  <c r="K41" s="1"/>
  <c r="J45"/>
  <c r="K45" s="1"/>
  <c r="J49"/>
  <c r="K49" s="1"/>
  <c r="J53"/>
  <c r="K53" s="1"/>
  <c r="N37"/>
  <c r="J58"/>
  <c r="K58" s="1"/>
  <c r="G58"/>
  <c r="H58" s="1"/>
  <c r="G60"/>
  <c r="H60" s="1"/>
  <c r="L53"/>
  <c r="J56"/>
  <c r="K56" s="1"/>
  <c r="J57"/>
  <c r="K57" s="1"/>
  <c r="J55"/>
  <c r="K55" s="1"/>
  <c r="G56"/>
  <c r="H56" s="1"/>
  <c r="G57"/>
  <c r="H57" s="1"/>
  <c r="G55"/>
  <c r="H55" s="1"/>
  <c r="M60" l="1"/>
  <c r="N60" s="1"/>
  <c r="L58"/>
  <c r="M58" s="1"/>
  <c r="N58" s="1"/>
  <c r="M55"/>
  <c r="N55" s="1"/>
  <c r="L57"/>
  <c r="M57" s="1"/>
  <c r="N57" s="1"/>
  <c r="L56"/>
  <c r="M56" s="1"/>
  <c r="N56" s="1"/>
  <c r="L54"/>
  <c r="L52"/>
  <c r="L51"/>
  <c r="M50"/>
  <c r="N50" s="1"/>
  <c r="L48"/>
  <c r="L47"/>
  <c r="L46"/>
  <c r="M46" s="1"/>
  <c r="N46" s="1"/>
  <c r="L45"/>
  <c r="L44"/>
  <c r="L43"/>
  <c r="L42"/>
  <c r="M42" s="1"/>
  <c r="N42" s="1"/>
  <c r="L41"/>
  <c r="L40"/>
  <c r="L39"/>
  <c r="L38"/>
  <c r="L36"/>
  <c r="L35"/>
  <c r="L34"/>
  <c r="L33"/>
  <c r="L32"/>
  <c r="L31"/>
  <c r="L29"/>
  <c r="L27"/>
  <c r="L26"/>
  <c r="L22"/>
  <c r="L20"/>
  <c r="L18"/>
  <c r="L15"/>
  <c r="L11"/>
  <c r="L10"/>
  <c r="L13"/>
  <c r="L12"/>
  <c r="L8"/>
  <c r="L7"/>
  <c r="L4"/>
  <c r="L6"/>
  <c r="G20"/>
  <c r="H20" s="1"/>
  <c r="G21"/>
  <c r="H21" s="1"/>
  <c r="G22"/>
  <c r="H22" s="1"/>
  <c r="G23"/>
  <c r="H23" s="1"/>
  <c r="G24"/>
  <c r="H24" s="1"/>
  <c r="G26"/>
  <c r="H26" s="1"/>
  <c r="G27"/>
  <c r="H27" s="1"/>
  <c r="G28"/>
  <c r="H28" s="1"/>
  <c r="G29"/>
  <c r="H29" s="1"/>
  <c r="G30"/>
  <c r="H30" s="1"/>
  <c r="G31"/>
  <c r="H31" s="1"/>
  <c r="G32"/>
  <c r="H32" s="1"/>
  <c r="G33"/>
  <c r="H33" s="1"/>
  <c r="G34"/>
  <c r="H34" s="1"/>
  <c r="G35"/>
  <c r="H35" s="1"/>
  <c r="G36"/>
  <c r="J36" s="1"/>
  <c r="G6"/>
  <c r="J6" s="1"/>
  <c r="G4"/>
  <c r="J4" s="1"/>
  <c r="G7"/>
  <c r="J7" s="1"/>
  <c r="G8"/>
  <c r="J8" s="1"/>
  <c r="G9"/>
  <c r="J9" s="1"/>
  <c r="G12"/>
  <c r="J12" s="1"/>
  <c r="G13"/>
  <c r="J13" s="1"/>
  <c r="G14"/>
  <c r="J14" s="1"/>
  <c r="G17"/>
  <c r="J17" s="1"/>
  <c r="M17" s="1"/>
  <c r="G10"/>
  <c r="J10" s="1"/>
  <c r="G11"/>
  <c r="J11" s="1"/>
  <c r="G15"/>
  <c r="J15" s="1"/>
  <c r="G18"/>
  <c r="J18" s="1"/>
  <c r="G5"/>
  <c r="J5" s="1"/>
  <c r="M53" l="1"/>
  <c r="N53" s="1"/>
  <c r="M40"/>
  <c r="N40" s="1"/>
  <c r="M38"/>
  <c r="N38" s="1"/>
  <c r="M39"/>
  <c r="N39" s="1"/>
  <c r="M43"/>
  <c r="N43" s="1"/>
  <c r="M44"/>
  <c r="N44" s="1"/>
  <c r="M41"/>
  <c r="N41" s="1"/>
  <c r="M45"/>
  <c r="N45" s="1"/>
  <c r="M49"/>
  <c r="N49" s="1"/>
  <c r="M54"/>
  <c r="N54" s="1"/>
  <c r="M48"/>
  <c r="N48" s="1"/>
  <c r="M52"/>
  <c r="N52" s="1"/>
  <c r="M6"/>
  <c r="M18"/>
  <c r="M36"/>
  <c r="M4"/>
  <c r="M12"/>
  <c r="M10"/>
  <c r="M7"/>
  <c r="M13"/>
  <c r="M11"/>
  <c r="M47"/>
  <c r="N47" s="1"/>
  <c r="M51"/>
  <c r="N51" s="1"/>
  <c r="M5"/>
  <c r="M8"/>
  <c r="M14"/>
  <c r="M15"/>
  <c r="M9"/>
  <c r="H36"/>
  <c r="H18"/>
  <c r="H17"/>
  <c r="H9"/>
  <c r="H5"/>
  <c r="H15"/>
  <c r="H14"/>
  <c r="H8"/>
  <c r="H4"/>
  <c r="H11"/>
  <c r="H13"/>
  <c r="H7"/>
  <c r="H10"/>
  <c r="H12"/>
  <c r="H6"/>
  <c r="J35"/>
  <c r="K35" s="1"/>
  <c r="J31"/>
  <c r="K31" s="1"/>
  <c r="J27"/>
  <c r="K27" s="1"/>
  <c r="J22"/>
  <c r="K22" s="1"/>
  <c r="J34"/>
  <c r="K34" s="1"/>
  <c r="J30"/>
  <c r="K30" s="1"/>
  <c r="J26"/>
  <c r="K26" s="1"/>
  <c r="J21"/>
  <c r="K21" s="1"/>
  <c r="J33"/>
  <c r="K33" s="1"/>
  <c r="J29"/>
  <c r="K29" s="1"/>
  <c r="J24"/>
  <c r="K24" s="1"/>
  <c r="J20"/>
  <c r="K20" s="1"/>
  <c r="J32"/>
  <c r="K32" s="1"/>
  <c r="J28"/>
  <c r="K28" s="1"/>
  <c r="J23"/>
  <c r="K23" s="1"/>
  <c r="M27" l="1"/>
  <c r="N27" s="1"/>
  <c r="M26"/>
  <c r="N26" s="1"/>
  <c r="M24"/>
  <c r="N24" s="1"/>
  <c r="M35"/>
  <c r="N35" s="1"/>
  <c r="M33"/>
  <c r="N33" s="1"/>
  <c r="M32"/>
  <c r="N32" s="1"/>
  <c r="M31"/>
  <c r="N31" s="1"/>
  <c r="M21"/>
  <c r="N21" s="1"/>
  <c r="M34"/>
  <c r="N34" s="1"/>
  <c r="M20"/>
  <c r="N20" s="1"/>
  <c r="M28"/>
  <c r="N28" s="1"/>
  <c r="M23"/>
  <c r="N23" s="1"/>
  <c r="M22"/>
  <c r="N22" s="1"/>
  <c r="M30"/>
  <c r="N30" s="1"/>
  <c r="M29"/>
  <c r="N29" s="1"/>
  <c r="K12"/>
  <c r="N12" s="1"/>
  <c r="K11"/>
  <c r="N11" s="1"/>
  <c r="K15"/>
  <c r="N15" s="1"/>
  <c r="K18"/>
  <c r="N18" s="1"/>
  <c r="K10"/>
  <c r="N10" s="1"/>
  <c r="K5"/>
  <c r="N5" s="1"/>
  <c r="K7"/>
  <c r="N7" s="1"/>
  <c r="K8"/>
  <c r="N8" s="1"/>
  <c r="K9"/>
  <c r="N9" s="1"/>
  <c r="K6"/>
  <c r="N6" s="1"/>
  <c r="K13"/>
  <c r="N13" s="1"/>
  <c r="K14"/>
  <c r="N14" s="1"/>
  <c r="K17"/>
  <c r="N17" s="1"/>
  <c r="K4"/>
  <c r="N4" s="1"/>
  <c r="K36"/>
  <c r="N36" s="1"/>
</calcChain>
</file>

<file path=xl/sharedStrings.xml><?xml version="1.0" encoding="utf-8"?>
<sst xmlns="http://schemas.openxmlformats.org/spreadsheetml/2006/main" count="420" uniqueCount="231">
  <si>
    <t>元/吨</t>
  </si>
  <si>
    <t>前月最后交易日</t>
    <phoneticPr fontId="2" type="noConversion"/>
  </si>
  <si>
    <t>21:00-01:00</t>
    <phoneticPr fontId="2" type="noConversion"/>
  </si>
  <si>
    <t>21:00-23:00</t>
    <phoneticPr fontId="2" type="noConversion"/>
  </si>
  <si>
    <t>21:00-01:00</t>
    <phoneticPr fontId="2" type="noConversion"/>
  </si>
  <si>
    <t>大连</t>
    <phoneticPr fontId="2" type="noConversion"/>
  </si>
  <si>
    <t>21:00-23:30</t>
    <phoneticPr fontId="2" type="noConversion"/>
  </si>
  <si>
    <t>第10交易日</t>
    <phoneticPr fontId="2" type="noConversion"/>
  </si>
  <si>
    <t>元/张</t>
    <phoneticPr fontId="2" type="noConversion"/>
  </si>
  <si>
    <t>元/0.5吨</t>
    <phoneticPr fontId="2" type="noConversion"/>
  </si>
  <si>
    <t>郑州</t>
    <phoneticPr fontId="2" type="noConversion"/>
  </si>
  <si>
    <t>第5交易日</t>
    <phoneticPr fontId="2" type="noConversion"/>
  </si>
  <si>
    <t>中金</t>
    <phoneticPr fontId="2" type="noConversion"/>
  </si>
  <si>
    <t>指数点</t>
    <phoneticPr fontId="2" type="noConversion"/>
  </si>
  <si>
    <t>百元净报价</t>
    <phoneticPr fontId="2" type="noConversion"/>
  </si>
  <si>
    <t>交易所</t>
    <phoneticPr fontId="2" type="noConversion"/>
  </si>
  <si>
    <t>单位</t>
    <phoneticPr fontId="2" type="noConversion"/>
  </si>
  <si>
    <t>报价单位</t>
    <phoneticPr fontId="2" type="noConversion"/>
  </si>
  <si>
    <t>上海</t>
    <phoneticPr fontId="2" type="noConversion"/>
  </si>
  <si>
    <t>21:00-01:00</t>
    <phoneticPr fontId="2" type="noConversion"/>
  </si>
  <si>
    <t>元/吨</t>
    <phoneticPr fontId="2" type="noConversion"/>
  </si>
  <si>
    <t>21:00-02:30</t>
    <phoneticPr fontId="2" type="noConversion"/>
  </si>
  <si>
    <t>元/克</t>
    <phoneticPr fontId="2" type="noConversion"/>
  </si>
  <si>
    <t>元/千克</t>
    <phoneticPr fontId="2" type="noConversion"/>
  </si>
  <si>
    <t>21:00-23:00</t>
    <phoneticPr fontId="2" type="noConversion"/>
  </si>
  <si>
    <t>交割手续费</t>
    <phoneticPr fontId="2" type="noConversion"/>
  </si>
  <si>
    <t>涨跌停板（%）</t>
    <phoneticPr fontId="2" type="noConversion"/>
  </si>
  <si>
    <t>第10交易日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</si>
  <si>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</si>
  <si>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</si>
  <si>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</si>
  <si>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公司保证金（%）</t>
    <phoneticPr fontId="2" type="noConversion"/>
  </si>
  <si>
    <t>白银</t>
  </si>
  <si>
    <t>铝</t>
  </si>
  <si>
    <t>黄金</t>
  </si>
  <si>
    <t>铜</t>
  </si>
  <si>
    <t>燃料油</t>
  </si>
  <si>
    <t>镍</t>
  </si>
  <si>
    <t>铅</t>
  </si>
  <si>
    <t>螺纹钢</t>
  </si>
  <si>
    <t>锡</t>
  </si>
  <si>
    <t>线材</t>
  </si>
  <si>
    <t>锌</t>
  </si>
  <si>
    <t>玉米淀粉</t>
  </si>
  <si>
    <t>纤维板</t>
  </si>
  <si>
    <t>铁矿石</t>
  </si>
  <si>
    <t>鸡蛋</t>
  </si>
  <si>
    <t>焦煤</t>
  </si>
  <si>
    <t>豆粕</t>
  </si>
  <si>
    <t>棕榈油</t>
  </si>
  <si>
    <t>聚丙烯</t>
  </si>
  <si>
    <t>聚氯乙烯</t>
  </si>
  <si>
    <t>豆油</t>
  </si>
  <si>
    <t>棉纱</t>
  </si>
  <si>
    <t>玻璃</t>
  </si>
  <si>
    <t>粳稻</t>
  </si>
  <si>
    <t>晚籼稻</t>
  </si>
  <si>
    <t>早籼稻</t>
  </si>
  <si>
    <t>锰硅</t>
  </si>
  <si>
    <t>沪深300指数</t>
  </si>
  <si>
    <t>上证50指数</t>
  </si>
  <si>
    <t>RS</t>
  </si>
  <si>
    <t>IC</t>
  </si>
  <si>
    <t>ag</t>
  </si>
  <si>
    <t>al</t>
  </si>
  <si>
    <t>au</t>
  </si>
  <si>
    <t>cu</t>
  </si>
  <si>
    <t>fu</t>
  </si>
  <si>
    <t>hc</t>
  </si>
  <si>
    <t>ni</t>
  </si>
  <si>
    <t>pb</t>
  </si>
  <si>
    <t>rb</t>
  </si>
  <si>
    <t>ru</t>
  </si>
  <si>
    <t>sn</t>
  </si>
  <si>
    <t>wr</t>
  </si>
  <si>
    <t>zn</t>
  </si>
  <si>
    <t>a</t>
  </si>
  <si>
    <t>b</t>
  </si>
  <si>
    <t>bb</t>
  </si>
  <si>
    <t>c</t>
  </si>
  <si>
    <t>cs</t>
  </si>
  <si>
    <t>fb</t>
  </si>
  <si>
    <t>i</t>
  </si>
  <si>
    <t>j</t>
  </si>
  <si>
    <t>jd</t>
  </si>
  <si>
    <t>jm</t>
  </si>
  <si>
    <t>l</t>
  </si>
  <si>
    <t>m</t>
  </si>
  <si>
    <t>p</t>
  </si>
  <si>
    <t>v</t>
  </si>
  <si>
    <t>y</t>
  </si>
  <si>
    <t>CF</t>
  </si>
  <si>
    <t>CY</t>
  </si>
  <si>
    <t>FG</t>
  </si>
  <si>
    <t>JR</t>
  </si>
  <si>
    <t>LR</t>
  </si>
  <si>
    <t>MA</t>
  </si>
  <si>
    <t>OI</t>
  </si>
  <si>
    <t>PM</t>
  </si>
  <si>
    <t>RI</t>
  </si>
  <si>
    <t>RM</t>
  </si>
  <si>
    <t>SF</t>
  </si>
  <si>
    <t>SR</t>
  </si>
  <si>
    <t>TA</t>
  </si>
  <si>
    <t>WH</t>
  </si>
  <si>
    <t>ZC</t>
  </si>
  <si>
    <t>IF</t>
  </si>
  <si>
    <t>IH</t>
  </si>
  <si>
    <t>T</t>
  </si>
  <si>
    <t>TF</t>
  </si>
  <si>
    <t>bu</t>
    <phoneticPr fontId="2" type="noConversion"/>
  </si>
  <si>
    <t>pp</t>
    <phoneticPr fontId="2" type="noConversion"/>
  </si>
  <si>
    <t>SM</t>
    <phoneticPr fontId="2" type="noConversion"/>
  </si>
  <si>
    <t>品种</t>
    <phoneticPr fontId="2" type="noConversion"/>
  </si>
  <si>
    <t>代码</t>
    <phoneticPr fontId="2" type="noConversion"/>
  </si>
  <si>
    <t>最后交易日
（节假日顺延）</t>
    <phoneticPr fontId="2" type="noConversion"/>
  </si>
  <si>
    <t>夜盘时间</t>
    <phoneticPr fontId="2" type="noConversion"/>
  </si>
  <si>
    <t>交易所保证金（%）</t>
    <phoneticPr fontId="2" type="noConversion"/>
  </si>
  <si>
    <t>30万，7%；60万，10%</t>
  </si>
  <si>
    <t>36万，7%；48万，10%</t>
  </si>
  <si>
    <t>30万，6%；50万，8%</t>
  </si>
  <si>
    <t>24万，6.5%；28万，8%；32万，10%</t>
    <phoneticPr fontId="2" type="noConversion"/>
  </si>
  <si>
    <t>24万，8%；36万，10%</t>
  </si>
  <si>
    <t>20万，10%：30万，12%</t>
  </si>
  <si>
    <t>120万，7%；135万，9%；150万，11%</t>
    <phoneticPr fontId="2" type="noConversion"/>
  </si>
  <si>
    <t>45万，8%；60万，10%；75万，12%</t>
    <phoneticPr fontId="2" type="noConversion"/>
  </si>
  <si>
    <t>8万，8%；12万，10%；16万，12%</t>
    <phoneticPr fontId="2" type="noConversion"/>
  </si>
  <si>
    <t>第3个周五</t>
    <phoneticPr fontId="2" type="noConversion"/>
  </si>
  <si>
    <t>第2个周五</t>
    <phoneticPr fontId="2" type="noConversion"/>
  </si>
  <si>
    <t>倒数第4交易日</t>
    <phoneticPr fontId="2" type="noConversion"/>
  </si>
  <si>
    <t>3元/手，平今0</t>
  </si>
  <si>
    <t>2元/吨</t>
  </si>
  <si>
    <t>10元/手，平今0</t>
  </si>
  <si>
    <t>0.06元/克</t>
  </si>
  <si>
    <t>万分之0.5</t>
  </si>
  <si>
    <t>万分之1；</t>
  </si>
  <si>
    <t>1元/吨</t>
  </si>
  <si>
    <t>万分之0.5，平今0；</t>
  </si>
  <si>
    <t>4元/吨</t>
  </si>
  <si>
    <t>2元/手</t>
  </si>
  <si>
    <t>万分之1,平今万分之0.5</t>
  </si>
  <si>
    <t>0.01元/张</t>
  </si>
  <si>
    <t>0.5元/吨</t>
  </si>
  <si>
    <t>万分之1.5</t>
  </si>
  <si>
    <t>2.5元/手</t>
  </si>
  <si>
    <t>2元/手，平今0</t>
  </si>
  <si>
    <t>3元/手</t>
  </si>
  <si>
    <t>2.5元/手，平今0</t>
  </si>
  <si>
    <t>5元/手</t>
  </si>
  <si>
    <t>3元/手，平今9元/手</t>
  </si>
  <si>
    <t>3元/手，平今6元/手</t>
  </si>
  <si>
    <t>万分之1</t>
  </si>
  <si>
    <t>-</t>
    <phoneticPr fontId="2" type="noConversion"/>
  </si>
  <si>
    <t>AP</t>
    <phoneticPr fontId="2" type="noConversion"/>
  </si>
  <si>
    <t>1元/手，平今0；1、5、9月合约3元/手，平今0</t>
  </si>
  <si>
    <t>4元/手，平今0</t>
  </si>
  <si>
    <t>1.5元/手，平今0</t>
  </si>
  <si>
    <t>4元/手；3、7、11月合约0.5元/手</t>
  </si>
  <si>
    <t>能源</t>
    <phoneticPr fontId="2" type="noConversion"/>
  </si>
  <si>
    <t>sc</t>
    <phoneticPr fontId="2" type="noConversion"/>
  </si>
  <si>
    <t>元/桶</t>
    <phoneticPr fontId="2" type="noConversion"/>
  </si>
  <si>
    <t>6万，8%；9万，10%；</t>
    <phoneticPr fontId="2" type="noConversion"/>
  </si>
  <si>
    <t>-</t>
    <phoneticPr fontId="2" type="noConversion"/>
  </si>
  <si>
    <t>交易所手续费</t>
    <phoneticPr fontId="2" type="noConversion"/>
  </si>
  <si>
    <t>交易手续费</t>
    <phoneticPr fontId="2" type="noConversion"/>
  </si>
  <si>
    <t>1元/手，平今0；1、5、9月、1811合约6元/手</t>
  </si>
  <si>
    <t>万分之0.4，平今0</t>
  </si>
  <si>
    <t>0.05元/桶</t>
  </si>
  <si>
    <t>1元/手；</t>
  </si>
  <si>
    <t>万分之0.6；1、5、9月合约平今万分之1.8</t>
  </si>
  <si>
    <t>万分之0.6，1、5、9月合约平今万分之1.8</t>
  </si>
  <si>
    <t>TS</t>
    <phoneticPr fontId="2" type="noConversion"/>
  </si>
  <si>
    <t>本表为一般情况，各合约保证金以实际执行为准，可参考官网每日发布的保证金表</t>
    <phoneticPr fontId="2" type="noConversion"/>
  </si>
  <si>
    <t>石油沥青</t>
  </si>
  <si>
    <t>热轧卷板</t>
  </si>
  <si>
    <t>天然橡胶</t>
  </si>
  <si>
    <t>原油</t>
  </si>
  <si>
    <t>黄大豆1号</t>
  </si>
  <si>
    <t>黄大豆2号</t>
  </si>
  <si>
    <t>黄玉米</t>
  </si>
  <si>
    <t>冶金焦炭</t>
  </si>
  <si>
    <t>线型低密度聚乙烯</t>
  </si>
  <si>
    <t>苹果</t>
  </si>
  <si>
    <t>一号棉花</t>
  </si>
  <si>
    <t>菜籽油</t>
  </si>
  <si>
    <t>菜籽粕</t>
  </si>
  <si>
    <t>硅铁</t>
  </si>
  <si>
    <t>白砂糖</t>
  </si>
  <si>
    <t>精对苯二甲酸</t>
  </si>
  <si>
    <t>优质强筋小麦</t>
  </si>
  <si>
    <t>中证500指数</t>
  </si>
  <si>
    <t>10年期国债</t>
  </si>
  <si>
    <t>5年期国债</t>
  </si>
  <si>
    <t>2年期国债</t>
  </si>
  <si>
    <t>普通小麦</t>
  </si>
  <si>
    <t>油菜籽</t>
  </si>
  <si>
    <t>胶合板</t>
  </si>
  <si>
    <t>动力煤</t>
    <phoneticPr fontId="2" type="noConversion"/>
  </si>
  <si>
    <t>甲醇</t>
    <phoneticPr fontId="2" type="noConversion"/>
  </si>
  <si>
    <t>第15自然日</t>
    <phoneticPr fontId="2" type="noConversion"/>
  </si>
  <si>
    <t>万分之0.5，平今0；期权交易手续费5元/手，平今0，行权、履约手续费5元/手</t>
  </si>
  <si>
    <t>3元/手，平今0；</t>
  </si>
  <si>
    <t>1.5元/手，平今0.75元/手</t>
  </si>
  <si>
    <t>万分之0.06；1、5、9月合约万分之0.6</t>
  </si>
  <si>
    <t>2元/手，平今1元/手</t>
  </si>
  <si>
    <t>2.5元/手，平今1.25元/手</t>
  </si>
  <si>
    <t>万分之0.6，平今万分之0.3</t>
  </si>
  <si>
    <t>3元/手，平今0；期权交易手续费1.5元/手，平今0，行权、履约手续费1.5元/手</t>
  </si>
  <si>
    <t>漂针浆</t>
    <phoneticPr fontId="2" type="noConversion"/>
  </si>
  <si>
    <t>sp</t>
    <phoneticPr fontId="2" type="noConversion"/>
  </si>
  <si>
    <t>-</t>
    <phoneticPr fontId="2" type="noConversion"/>
  </si>
  <si>
    <t>第15自然日</t>
    <phoneticPr fontId="2" type="noConversion"/>
  </si>
  <si>
    <t>万分之0.5，平今0</t>
  </si>
  <si>
    <t>万分之0.23，平今万分之4.6，委托1元/笔</t>
  </si>
  <si>
    <t>乙二醇</t>
    <phoneticPr fontId="2" type="noConversion"/>
  </si>
  <si>
    <t>eg</t>
    <phoneticPr fontId="2" type="noConversion"/>
  </si>
  <si>
    <t>交割月前月起单边≥12万，10%；交割月前月15交易日起单边≥8万手，20%</t>
    <phoneticPr fontId="2" type="noConversion"/>
  </si>
  <si>
    <t>4元/手，平今2元/手</t>
  </si>
  <si>
    <t>5元/手；901、903、905、907合约为20元/手</t>
  </si>
  <si>
    <t>2元/手，平今6元/手；3、7、11月合约0.5元/手；901合约4元/手，平今8元/手</t>
  </si>
  <si>
    <t>3元/手，平今0；3、7、11月合约0.5元/手；901合约6元/手，平今12元/手</t>
  </si>
  <si>
    <t>20元/手，平今0；</t>
    <phoneticPr fontId="2" type="noConversion"/>
  </si>
  <si>
    <t>0.5元/千克</t>
    <phoneticPr fontId="2" type="noConversion"/>
  </si>
  <si>
    <t>0.5元/吨</t>
    <phoneticPr fontId="2" type="noConversion"/>
  </si>
  <si>
    <t>万分之1；1906合约平今万分之3</t>
    <phoneticPr fontId="2" type="noConversion"/>
  </si>
  <si>
    <t>0.2元/手，平今0.1元/手；1、5、9月合约1.5元/手，平今0.75元/手；期权交易手续费1元/手，平今0.5元/手，行权、履约手续费1元/手</t>
    <phoneticPr fontId="2" type="noConversion"/>
  </si>
  <si>
    <t>万分之0.45；期权交易手续费3元/手，平今0，行权、履约手续费3元/手</t>
    <phoneticPr fontId="2" type="noConversion"/>
  </si>
  <si>
    <t>4.3元/手，平今0，901合约平今10元/手；期权交易手续费1.5元/手，平今0，行权、履约手续费1.5元/手</t>
    <phoneticPr fontId="2" type="noConversion"/>
  </si>
  <si>
    <t>0.2元/手，平今0；1、5、9月合约1.2元/手，平今0；期权交易手续费0.6元/手，行权、履约手续费0.6元/手</t>
    <phoneticPr fontId="2" type="noConversion"/>
  </si>
  <si>
    <t>903-907合约见官网公告</t>
    <phoneticPr fontId="2" type="noConversion"/>
  </si>
  <si>
    <t>持仓调整保证金
(3月18日起上海取消）</t>
    <phoneticPr fontId="2" type="noConversion"/>
  </si>
</sst>
</file>

<file path=xl/styles.xml><?xml version="1.0" encoding="utf-8"?>
<styleSheet xmlns="http://schemas.openxmlformats.org/spreadsheetml/2006/main">
  <fonts count="28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i/>
      <sz val="12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7" borderId="1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0" borderId="0">
      <alignment vertical="center"/>
    </xf>
    <xf numFmtId="0" fontId="1" fillId="8" borderId="15" applyNumberFormat="0" applyFont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right" vertical="center"/>
    </xf>
    <xf numFmtId="0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33" borderId="1" xfId="0" applyFont="1" applyFill="1" applyBorder="1" applyAlignment="1">
      <alignment horizontal="center" vertical="center" wrapText="1"/>
    </xf>
    <xf numFmtId="0" fontId="8" fillId="33" borderId="1" xfId="0" applyFont="1" applyFill="1" applyBorder="1" applyAlignment="1">
      <alignment horizontal="center" vertical="center"/>
    </xf>
    <xf numFmtId="0" fontId="8" fillId="33" borderId="2" xfId="0" applyFont="1" applyFill="1" applyBorder="1" applyAlignment="1">
      <alignment horizontal="center" vertical="center"/>
    </xf>
    <xf numFmtId="0" fontId="8" fillId="33" borderId="3" xfId="0" applyFont="1" applyFill="1" applyBorder="1" applyAlignment="1">
      <alignment horizontal="center" vertical="center"/>
    </xf>
    <xf numFmtId="0" fontId="4" fillId="33" borderId="0" xfId="0" applyFont="1" applyFill="1" applyAlignment="1">
      <alignment horizontal="center" vertical="center"/>
    </xf>
    <xf numFmtId="0" fontId="6" fillId="33" borderId="1" xfId="0" applyFont="1" applyFill="1" applyBorder="1" applyAlignment="1">
      <alignment horizontal="center" vertical="center"/>
    </xf>
    <xf numFmtId="0" fontId="8" fillId="33" borderId="1" xfId="0" applyFont="1" applyFill="1" applyBorder="1" applyAlignment="1">
      <alignment horizontal="left" vertical="center"/>
    </xf>
    <xf numFmtId="0" fontId="5" fillId="33" borderId="0" xfId="0" applyFont="1" applyFill="1" applyAlignment="1">
      <alignment horizontal="center"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T60"/>
  <sheetViews>
    <sheetView tabSelected="1" workbookViewId="0">
      <pane xSplit="3" ySplit="3" topLeftCell="D40" activePane="bottomRight" state="frozen"/>
      <selection pane="topRight" activeCell="D1" sqref="D1"/>
      <selection pane="bottomLeft" activeCell="A4" sqref="A4"/>
      <selection pane="bottomRight" activeCell="O11" sqref="O11"/>
    </sheetView>
  </sheetViews>
  <sheetFormatPr defaultColWidth="9" defaultRowHeight="18.75" customHeight="1"/>
  <cols>
    <col min="1" max="1" width="7.75" style="1" bestFit="1" customWidth="1"/>
    <col min="2" max="2" width="10.75" style="1" customWidth="1"/>
    <col min="3" max="3" width="5.75" style="1" bestFit="1" customWidth="1"/>
    <col min="4" max="4" width="6.5" style="1" bestFit="1" customWidth="1"/>
    <col min="5" max="5" width="11" style="1" bestFit="1" customWidth="1"/>
    <col min="6" max="8" width="6" style="2" customWidth="1"/>
    <col min="9" max="9" width="6" style="39" customWidth="1"/>
    <col min="10" max="14" width="6" style="2" customWidth="1"/>
    <col min="15" max="15" width="35" style="1" bestFit="1" customWidth="1"/>
    <col min="16" max="16" width="12.75" style="1" bestFit="1" customWidth="1"/>
    <col min="17" max="17" width="15.125" style="1" bestFit="1" customWidth="1"/>
    <col min="18" max="18" width="48.25" style="42" customWidth="1"/>
    <col min="19" max="19" width="11.875" style="3" bestFit="1" customWidth="1"/>
    <col min="20" max="20" width="21.625" style="1" bestFit="1" customWidth="1"/>
    <col min="21" max="16384" width="9" style="1"/>
  </cols>
  <sheetData>
    <row r="1" spans="1:19" ht="18.75" customHeight="1">
      <c r="A1" s="31" t="s">
        <v>172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3"/>
    </row>
    <row r="2" spans="1:19" ht="14.25">
      <c r="A2" s="18" t="s">
        <v>15</v>
      </c>
      <c r="B2" s="18" t="s">
        <v>113</v>
      </c>
      <c r="C2" s="18" t="s">
        <v>114</v>
      </c>
      <c r="D2" s="18" t="s">
        <v>16</v>
      </c>
      <c r="E2" s="23" t="s">
        <v>17</v>
      </c>
      <c r="F2" s="20" t="s">
        <v>26</v>
      </c>
      <c r="G2" s="21"/>
      <c r="H2" s="22"/>
      <c r="I2" s="25" t="s">
        <v>117</v>
      </c>
      <c r="J2" s="26"/>
      <c r="K2" s="27"/>
      <c r="L2" s="28" t="s">
        <v>31</v>
      </c>
      <c r="M2" s="29"/>
      <c r="N2" s="30"/>
      <c r="O2" s="23" t="s">
        <v>230</v>
      </c>
      <c r="P2" s="18" t="s">
        <v>116</v>
      </c>
      <c r="Q2" s="23" t="s">
        <v>115</v>
      </c>
      <c r="R2" s="34" t="s">
        <v>163</v>
      </c>
      <c r="S2" s="34"/>
    </row>
    <row r="3" spans="1:19" ht="14.25">
      <c r="A3" s="19"/>
      <c r="B3" s="19"/>
      <c r="C3" s="19"/>
      <c r="D3" s="19"/>
      <c r="E3" s="24"/>
      <c r="F3" s="4" t="s">
        <v>28</v>
      </c>
      <c r="G3" s="4" t="s">
        <v>29</v>
      </c>
      <c r="H3" s="4" t="s">
        <v>30</v>
      </c>
      <c r="I3" s="35" t="s">
        <v>28</v>
      </c>
      <c r="J3" s="4" t="s">
        <v>29</v>
      </c>
      <c r="K3" s="4" t="s">
        <v>30</v>
      </c>
      <c r="L3" s="4" t="s">
        <v>28</v>
      </c>
      <c r="M3" s="4" t="s">
        <v>29</v>
      </c>
      <c r="N3" s="4" t="s">
        <v>30</v>
      </c>
      <c r="O3" s="24"/>
      <c r="P3" s="19"/>
      <c r="Q3" s="24"/>
      <c r="R3" s="40" t="s">
        <v>164</v>
      </c>
      <c r="S3" s="4" t="s">
        <v>25</v>
      </c>
    </row>
    <row r="4" spans="1:19" ht="18.75" customHeight="1">
      <c r="A4" s="15" t="s">
        <v>18</v>
      </c>
      <c r="B4" s="5" t="s">
        <v>32</v>
      </c>
      <c r="C4" s="5" t="s">
        <v>63</v>
      </c>
      <c r="D4" s="5">
        <v>15</v>
      </c>
      <c r="E4" s="5" t="s">
        <v>23</v>
      </c>
      <c r="F4" s="5">
        <v>5</v>
      </c>
      <c r="G4" s="5">
        <f>F4+3</f>
        <v>8</v>
      </c>
      <c r="H4" s="6">
        <f>G4+3</f>
        <v>11</v>
      </c>
      <c r="I4" s="36">
        <v>6</v>
      </c>
      <c r="J4" s="5">
        <f t="shared" ref="J4:J54" si="0">MAX(I4,G4+2)</f>
        <v>10</v>
      </c>
      <c r="K4" s="5">
        <f>MAX(J4,H4+3)</f>
        <v>14</v>
      </c>
      <c r="L4" s="5">
        <f>I4+6</f>
        <v>12</v>
      </c>
      <c r="M4" s="5">
        <f t="shared" ref="M4:M39" si="1">L4+J4-I4</f>
        <v>16</v>
      </c>
      <c r="N4" s="5">
        <f t="shared" ref="N4:N39" si="2">M4+K4-J4</f>
        <v>20</v>
      </c>
      <c r="O4" s="5" t="s">
        <v>118</v>
      </c>
      <c r="P4" s="5" t="s">
        <v>21</v>
      </c>
      <c r="Q4" s="5" t="s">
        <v>211</v>
      </c>
      <c r="R4" s="41" t="s">
        <v>134</v>
      </c>
      <c r="S4" s="7" t="s">
        <v>222</v>
      </c>
    </row>
    <row r="5" spans="1:19" ht="18.75" customHeight="1">
      <c r="A5" s="16"/>
      <c r="B5" s="5" t="s">
        <v>33</v>
      </c>
      <c r="C5" s="5" t="s">
        <v>64</v>
      </c>
      <c r="D5" s="5">
        <v>5</v>
      </c>
      <c r="E5" s="5" t="s">
        <v>20</v>
      </c>
      <c r="F5" s="5">
        <v>5</v>
      </c>
      <c r="G5" s="5">
        <f t="shared" ref="G5:G54" si="3">F5+3</f>
        <v>8</v>
      </c>
      <c r="H5" s="6">
        <f t="shared" ref="H5:H36" si="4">G5+2</f>
        <v>10</v>
      </c>
      <c r="I5" s="36">
        <v>7</v>
      </c>
      <c r="J5" s="5">
        <f t="shared" si="0"/>
        <v>10</v>
      </c>
      <c r="K5" s="5">
        <f t="shared" ref="K5:K54" si="5">MAX(J5,H5+2)</f>
        <v>12</v>
      </c>
      <c r="L5" s="5">
        <f>I5+5</f>
        <v>12</v>
      </c>
      <c r="M5" s="5">
        <f t="shared" si="1"/>
        <v>15</v>
      </c>
      <c r="N5" s="5">
        <f t="shared" si="2"/>
        <v>17</v>
      </c>
      <c r="O5" s="5" t="s">
        <v>121</v>
      </c>
      <c r="P5" s="5" t="s">
        <v>19</v>
      </c>
      <c r="Q5" s="5" t="s">
        <v>199</v>
      </c>
      <c r="R5" s="41" t="s">
        <v>130</v>
      </c>
      <c r="S5" s="7" t="s">
        <v>131</v>
      </c>
    </row>
    <row r="6" spans="1:19" ht="18.75" customHeight="1">
      <c r="A6" s="16"/>
      <c r="B6" s="5" t="s">
        <v>34</v>
      </c>
      <c r="C6" s="5" t="s">
        <v>65</v>
      </c>
      <c r="D6" s="5">
        <v>1000</v>
      </c>
      <c r="E6" s="5" t="s">
        <v>22</v>
      </c>
      <c r="F6" s="5">
        <v>4</v>
      </c>
      <c r="G6" s="5">
        <f t="shared" si="3"/>
        <v>7</v>
      </c>
      <c r="H6" s="6">
        <f t="shared" si="4"/>
        <v>9</v>
      </c>
      <c r="I6" s="36">
        <v>5</v>
      </c>
      <c r="J6" s="5">
        <f t="shared" si="0"/>
        <v>9</v>
      </c>
      <c r="K6" s="5">
        <f t="shared" si="5"/>
        <v>11</v>
      </c>
      <c r="L6" s="5">
        <f>I6+4</f>
        <v>9</v>
      </c>
      <c r="M6" s="5">
        <f t="shared" si="1"/>
        <v>13</v>
      </c>
      <c r="N6" s="5">
        <f t="shared" si="2"/>
        <v>15</v>
      </c>
      <c r="O6" s="5" t="s">
        <v>119</v>
      </c>
      <c r="P6" s="5" t="s">
        <v>21</v>
      </c>
      <c r="Q6" s="5" t="s">
        <v>199</v>
      </c>
      <c r="R6" s="41" t="s">
        <v>132</v>
      </c>
      <c r="S6" s="7" t="s">
        <v>133</v>
      </c>
    </row>
    <row r="7" spans="1:19" ht="18.75" customHeight="1">
      <c r="A7" s="16"/>
      <c r="B7" s="5" t="s">
        <v>173</v>
      </c>
      <c r="C7" s="5" t="s">
        <v>110</v>
      </c>
      <c r="D7" s="5">
        <v>10</v>
      </c>
      <c r="E7" s="5" t="s">
        <v>0</v>
      </c>
      <c r="F7" s="5">
        <v>8</v>
      </c>
      <c r="G7" s="5">
        <f t="shared" si="3"/>
        <v>11</v>
      </c>
      <c r="H7" s="6">
        <f t="shared" si="4"/>
        <v>13</v>
      </c>
      <c r="I7" s="36">
        <v>10</v>
      </c>
      <c r="J7" s="5">
        <f t="shared" si="0"/>
        <v>13</v>
      </c>
      <c r="K7" s="5">
        <f t="shared" si="5"/>
        <v>15</v>
      </c>
      <c r="L7" s="5">
        <f>I7+5</f>
        <v>15</v>
      </c>
      <c r="M7" s="5">
        <f t="shared" si="1"/>
        <v>18</v>
      </c>
      <c r="N7" s="5">
        <f t="shared" si="2"/>
        <v>20</v>
      </c>
      <c r="O7" s="5" t="s">
        <v>120</v>
      </c>
      <c r="P7" s="5" t="s">
        <v>24</v>
      </c>
      <c r="Q7" s="5" t="s">
        <v>199</v>
      </c>
      <c r="R7" s="41" t="s">
        <v>224</v>
      </c>
      <c r="S7" s="7" t="s">
        <v>136</v>
      </c>
    </row>
    <row r="8" spans="1:19" ht="18.75" customHeight="1">
      <c r="A8" s="16"/>
      <c r="B8" s="5" t="s">
        <v>35</v>
      </c>
      <c r="C8" s="5" t="s">
        <v>66</v>
      </c>
      <c r="D8" s="5">
        <v>5</v>
      </c>
      <c r="E8" s="5" t="s">
        <v>0</v>
      </c>
      <c r="F8" s="5">
        <v>5</v>
      </c>
      <c r="G8" s="5">
        <f t="shared" si="3"/>
        <v>8</v>
      </c>
      <c r="H8" s="6">
        <f t="shared" si="4"/>
        <v>10</v>
      </c>
      <c r="I8" s="36">
        <v>7</v>
      </c>
      <c r="J8" s="5">
        <f t="shared" si="0"/>
        <v>10</v>
      </c>
      <c r="K8" s="5">
        <f t="shared" si="5"/>
        <v>12</v>
      </c>
      <c r="L8" s="5">
        <f>I8+5</f>
        <v>12</v>
      </c>
      <c r="M8" s="5">
        <f t="shared" si="1"/>
        <v>15</v>
      </c>
      <c r="N8" s="5">
        <f t="shared" si="2"/>
        <v>17</v>
      </c>
      <c r="O8" s="5" t="s">
        <v>121</v>
      </c>
      <c r="P8" s="5" t="s">
        <v>2</v>
      </c>
      <c r="Q8" s="5" t="s">
        <v>199</v>
      </c>
      <c r="R8" s="41" t="s">
        <v>200</v>
      </c>
      <c r="S8" s="7" t="s">
        <v>131</v>
      </c>
    </row>
    <row r="9" spans="1:19" ht="18.75" customHeight="1">
      <c r="A9" s="16"/>
      <c r="B9" s="5" t="s">
        <v>36</v>
      </c>
      <c r="C9" s="5" t="s">
        <v>67</v>
      </c>
      <c r="D9" s="5">
        <v>10</v>
      </c>
      <c r="E9" s="5" t="s">
        <v>0</v>
      </c>
      <c r="F9" s="5">
        <v>8</v>
      </c>
      <c r="G9" s="5">
        <f t="shared" si="3"/>
        <v>11</v>
      </c>
      <c r="H9" s="6">
        <f t="shared" si="4"/>
        <v>13</v>
      </c>
      <c r="I9" s="36">
        <v>10</v>
      </c>
      <c r="J9" s="5">
        <f t="shared" si="0"/>
        <v>13</v>
      </c>
      <c r="K9" s="5">
        <f t="shared" si="5"/>
        <v>15</v>
      </c>
      <c r="L9" s="5">
        <v>15</v>
      </c>
      <c r="M9" s="5">
        <f t="shared" si="1"/>
        <v>18</v>
      </c>
      <c r="N9" s="5">
        <f t="shared" si="2"/>
        <v>20</v>
      </c>
      <c r="O9" s="5" t="s">
        <v>162</v>
      </c>
      <c r="P9" s="5" t="s">
        <v>24</v>
      </c>
      <c r="Q9" s="5" t="s">
        <v>1</v>
      </c>
      <c r="R9" s="41" t="s">
        <v>137</v>
      </c>
      <c r="S9" s="7" t="s">
        <v>136</v>
      </c>
    </row>
    <row r="10" spans="1:19" ht="18.75" customHeight="1">
      <c r="A10" s="16"/>
      <c r="B10" s="5" t="s">
        <v>174</v>
      </c>
      <c r="C10" s="5" t="s">
        <v>68</v>
      </c>
      <c r="D10" s="5">
        <v>10</v>
      </c>
      <c r="E10" s="5" t="s">
        <v>0</v>
      </c>
      <c r="F10" s="5">
        <v>6</v>
      </c>
      <c r="G10" s="5">
        <f t="shared" si="3"/>
        <v>9</v>
      </c>
      <c r="H10" s="6">
        <f t="shared" si="4"/>
        <v>11</v>
      </c>
      <c r="I10" s="36">
        <v>8</v>
      </c>
      <c r="J10" s="5">
        <f t="shared" si="0"/>
        <v>11</v>
      </c>
      <c r="K10" s="5">
        <f t="shared" si="5"/>
        <v>13</v>
      </c>
      <c r="L10" s="5">
        <f>I10+4</f>
        <v>12</v>
      </c>
      <c r="M10" s="5">
        <f t="shared" si="1"/>
        <v>15</v>
      </c>
      <c r="N10" s="5">
        <f t="shared" si="2"/>
        <v>17</v>
      </c>
      <c r="O10" s="5" t="s">
        <v>152</v>
      </c>
      <c r="P10" s="5" t="s">
        <v>3</v>
      </c>
      <c r="Q10" s="5" t="s">
        <v>199</v>
      </c>
      <c r="R10" s="41" t="s">
        <v>135</v>
      </c>
      <c r="S10" s="7" t="s">
        <v>136</v>
      </c>
    </row>
    <row r="11" spans="1:19" ht="18.75" customHeight="1">
      <c r="A11" s="16"/>
      <c r="B11" s="5" t="s">
        <v>37</v>
      </c>
      <c r="C11" s="5" t="s">
        <v>69</v>
      </c>
      <c r="D11" s="5">
        <v>1</v>
      </c>
      <c r="E11" s="5" t="s">
        <v>0</v>
      </c>
      <c r="F11" s="5">
        <v>6</v>
      </c>
      <c r="G11" s="5">
        <f t="shared" si="3"/>
        <v>9</v>
      </c>
      <c r="H11" s="6">
        <f t="shared" si="4"/>
        <v>11</v>
      </c>
      <c r="I11" s="36">
        <v>8</v>
      </c>
      <c r="J11" s="5">
        <f t="shared" si="0"/>
        <v>11</v>
      </c>
      <c r="K11" s="5">
        <f t="shared" si="5"/>
        <v>13</v>
      </c>
      <c r="L11" s="5">
        <f>I11+5</f>
        <v>13</v>
      </c>
      <c r="M11" s="5">
        <f t="shared" si="1"/>
        <v>16</v>
      </c>
      <c r="N11" s="5">
        <f t="shared" si="2"/>
        <v>18</v>
      </c>
      <c r="O11" s="5" t="s">
        <v>122</v>
      </c>
      <c r="P11" s="5" t="s">
        <v>4</v>
      </c>
      <c r="Q11" s="5" t="s">
        <v>199</v>
      </c>
      <c r="R11" s="41" t="s">
        <v>165</v>
      </c>
      <c r="S11" s="7" t="s">
        <v>131</v>
      </c>
    </row>
    <row r="12" spans="1:19" ht="18" customHeight="1">
      <c r="A12" s="16"/>
      <c r="B12" s="5" t="s">
        <v>38</v>
      </c>
      <c r="C12" s="5" t="s">
        <v>70</v>
      </c>
      <c r="D12" s="5">
        <v>5</v>
      </c>
      <c r="E12" s="5" t="s">
        <v>0</v>
      </c>
      <c r="F12" s="5">
        <v>6</v>
      </c>
      <c r="G12" s="5">
        <f t="shared" si="3"/>
        <v>9</v>
      </c>
      <c r="H12" s="6">
        <f t="shared" si="4"/>
        <v>11</v>
      </c>
      <c r="I12" s="36">
        <v>8</v>
      </c>
      <c r="J12" s="5">
        <f t="shared" si="0"/>
        <v>11</v>
      </c>
      <c r="K12" s="5">
        <f t="shared" si="5"/>
        <v>13</v>
      </c>
      <c r="L12" s="5">
        <f>I12+4</f>
        <v>12</v>
      </c>
      <c r="M12" s="5">
        <f t="shared" si="1"/>
        <v>15</v>
      </c>
      <c r="N12" s="5">
        <f t="shared" si="2"/>
        <v>17</v>
      </c>
      <c r="O12" s="5" t="s">
        <v>123</v>
      </c>
      <c r="P12" s="5" t="s">
        <v>2</v>
      </c>
      <c r="Q12" s="5" t="s">
        <v>199</v>
      </c>
      <c r="R12" s="41" t="s">
        <v>166</v>
      </c>
      <c r="S12" s="7" t="s">
        <v>131</v>
      </c>
    </row>
    <row r="13" spans="1:19" ht="18.75" customHeight="1">
      <c r="A13" s="16"/>
      <c r="B13" s="5" t="s">
        <v>39</v>
      </c>
      <c r="C13" s="5" t="s">
        <v>71</v>
      </c>
      <c r="D13" s="5">
        <v>10</v>
      </c>
      <c r="E13" s="5" t="s">
        <v>0</v>
      </c>
      <c r="F13" s="5">
        <v>7</v>
      </c>
      <c r="G13" s="5">
        <f t="shared" si="3"/>
        <v>10</v>
      </c>
      <c r="H13" s="6">
        <f t="shared" si="4"/>
        <v>12</v>
      </c>
      <c r="I13" s="36">
        <v>9</v>
      </c>
      <c r="J13" s="5">
        <f t="shared" si="0"/>
        <v>12</v>
      </c>
      <c r="K13" s="5">
        <f t="shared" si="5"/>
        <v>14</v>
      </c>
      <c r="L13" s="5">
        <f>I13+4</f>
        <v>13</v>
      </c>
      <c r="M13" s="5">
        <f t="shared" si="1"/>
        <v>16</v>
      </c>
      <c r="N13" s="5">
        <f t="shared" si="2"/>
        <v>18</v>
      </c>
      <c r="O13" s="5" t="s">
        <v>124</v>
      </c>
      <c r="P13" s="5" t="s">
        <v>3</v>
      </c>
      <c r="Q13" s="5" t="s">
        <v>199</v>
      </c>
      <c r="R13" s="41" t="s">
        <v>151</v>
      </c>
      <c r="S13" s="7" t="s">
        <v>136</v>
      </c>
    </row>
    <row r="14" spans="1:19" ht="18.75" customHeight="1">
      <c r="A14" s="16"/>
      <c r="B14" s="5" t="s">
        <v>175</v>
      </c>
      <c r="C14" s="5" t="s">
        <v>72</v>
      </c>
      <c r="D14" s="8">
        <v>10</v>
      </c>
      <c r="E14" s="5" t="s">
        <v>0</v>
      </c>
      <c r="F14" s="5">
        <v>7</v>
      </c>
      <c r="G14" s="5">
        <f t="shared" si="3"/>
        <v>10</v>
      </c>
      <c r="H14" s="6">
        <f t="shared" si="4"/>
        <v>12</v>
      </c>
      <c r="I14" s="36">
        <v>9</v>
      </c>
      <c r="J14" s="5">
        <f t="shared" si="0"/>
        <v>12</v>
      </c>
      <c r="K14" s="5">
        <f t="shared" si="5"/>
        <v>14</v>
      </c>
      <c r="L14" s="5">
        <f>I14+5</f>
        <v>14</v>
      </c>
      <c r="M14" s="5">
        <f t="shared" si="1"/>
        <v>17</v>
      </c>
      <c r="N14" s="5">
        <f t="shared" si="2"/>
        <v>19</v>
      </c>
      <c r="O14" s="5" t="s">
        <v>126</v>
      </c>
      <c r="P14" s="5" t="s">
        <v>3</v>
      </c>
      <c r="Q14" s="5" t="s">
        <v>199</v>
      </c>
      <c r="R14" s="41" t="s">
        <v>226</v>
      </c>
      <c r="S14" s="7" t="s">
        <v>138</v>
      </c>
    </row>
    <row r="15" spans="1:19" ht="18.75" customHeight="1">
      <c r="A15" s="16"/>
      <c r="B15" s="5" t="s">
        <v>40</v>
      </c>
      <c r="C15" s="5" t="s">
        <v>73</v>
      </c>
      <c r="D15" s="5">
        <v>1</v>
      </c>
      <c r="E15" s="5" t="s">
        <v>0</v>
      </c>
      <c r="F15" s="5">
        <v>5</v>
      </c>
      <c r="G15" s="5">
        <f t="shared" si="3"/>
        <v>8</v>
      </c>
      <c r="H15" s="6">
        <f t="shared" si="4"/>
        <v>10</v>
      </c>
      <c r="I15" s="36">
        <v>7</v>
      </c>
      <c r="J15" s="5">
        <f t="shared" si="0"/>
        <v>10</v>
      </c>
      <c r="K15" s="5">
        <f t="shared" si="5"/>
        <v>12</v>
      </c>
      <c r="L15" s="5">
        <f>I15+4</f>
        <v>11</v>
      </c>
      <c r="M15" s="5">
        <f t="shared" si="1"/>
        <v>14</v>
      </c>
      <c r="N15" s="5">
        <f t="shared" si="2"/>
        <v>16</v>
      </c>
      <c r="O15" s="5" t="s">
        <v>161</v>
      </c>
      <c r="P15" s="5" t="s">
        <v>2</v>
      </c>
      <c r="Q15" s="5" t="s">
        <v>199</v>
      </c>
      <c r="R15" s="41" t="s">
        <v>154</v>
      </c>
      <c r="S15" s="7" t="s">
        <v>131</v>
      </c>
    </row>
    <row r="16" spans="1:19" ht="18.75" customHeight="1">
      <c r="A16" s="16"/>
      <c r="B16" s="5" t="s">
        <v>208</v>
      </c>
      <c r="C16" s="5" t="s">
        <v>209</v>
      </c>
      <c r="D16" s="5">
        <v>10</v>
      </c>
      <c r="E16" s="5" t="s">
        <v>0</v>
      </c>
      <c r="F16" s="5">
        <v>5</v>
      </c>
      <c r="G16" s="5">
        <f t="shared" si="3"/>
        <v>8</v>
      </c>
      <c r="H16" s="6">
        <f t="shared" si="4"/>
        <v>10</v>
      </c>
      <c r="I16" s="36">
        <v>7</v>
      </c>
      <c r="J16" s="5">
        <f t="shared" si="0"/>
        <v>10</v>
      </c>
      <c r="K16" s="5">
        <f t="shared" si="5"/>
        <v>12</v>
      </c>
      <c r="L16" s="5">
        <f>I16+6</f>
        <v>13</v>
      </c>
      <c r="M16" s="5">
        <f t="shared" ref="M16" si="6">L16+J16-I16</f>
        <v>16</v>
      </c>
      <c r="N16" s="5">
        <f t="shared" ref="N16" si="7">M16+K16-J16</f>
        <v>18</v>
      </c>
      <c r="O16" s="5" t="s">
        <v>210</v>
      </c>
      <c r="P16" s="5" t="s">
        <v>3</v>
      </c>
      <c r="Q16" s="5" t="s">
        <v>199</v>
      </c>
      <c r="R16" s="41" t="s">
        <v>212</v>
      </c>
      <c r="S16" s="7" t="s">
        <v>136</v>
      </c>
    </row>
    <row r="17" spans="1:20" ht="18.75" customHeight="1">
      <c r="A17" s="16"/>
      <c r="B17" s="5" t="s">
        <v>41</v>
      </c>
      <c r="C17" s="5" t="s">
        <v>74</v>
      </c>
      <c r="D17" s="5">
        <v>10</v>
      </c>
      <c r="E17" s="5" t="s">
        <v>0</v>
      </c>
      <c r="F17" s="5">
        <v>6</v>
      </c>
      <c r="G17" s="5">
        <f t="shared" si="3"/>
        <v>9</v>
      </c>
      <c r="H17" s="6">
        <f t="shared" si="4"/>
        <v>11</v>
      </c>
      <c r="I17" s="36">
        <v>8</v>
      </c>
      <c r="J17" s="5">
        <f t="shared" si="0"/>
        <v>11</v>
      </c>
      <c r="K17" s="5">
        <f t="shared" si="5"/>
        <v>13</v>
      </c>
      <c r="L17" s="5">
        <f>I17+7</f>
        <v>15</v>
      </c>
      <c r="M17" s="5">
        <f t="shared" si="1"/>
        <v>18</v>
      </c>
      <c r="N17" s="5">
        <f t="shared" si="2"/>
        <v>20</v>
      </c>
      <c r="O17" s="5" t="s">
        <v>125</v>
      </c>
      <c r="P17" s="5"/>
      <c r="Q17" s="5" t="s">
        <v>199</v>
      </c>
      <c r="R17" s="41" t="s">
        <v>166</v>
      </c>
      <c r="S17" s="7" t="s">
        <v>136</v>
      </c>
    </row>
    <row r="18" spans="1:20" ht="18.75" customHeight="1">
      <c r="A18" s="17"/>
      <c r="B18" s="5" t="s">
        <v>42</v>
      </c>
      <c r="C18" s="5" t="s">
        <v>75</v>
      </c>
      <c r="D18" s="5">
        <v>5</v>
      </c>
      <c r="E18" s="5" t="s">
        <v>0</v>
      </c>
      <c r="F18" s="5">
        <v>6</v>
      </c>
      <c r="G18" s="5">
        <f t="shared" si="3"/>
        <v>9</v>
      </c>
      <c r="H18" s="6">
        <f t="shared" si="4"/>
        <v>11</v>
      </c>
      <c r="I18" s="36">
        <v>8</v>
      </c>
      <c r="J18" s="5">
        <f t="shared" si="0"/>
        <v>11</v>
      </c>
      <c r="K18" s="5">
        <f t="shared" si="5"/>
        <v>13</v>
      </c>
      <c r="L18" s="5">
        <f>I18+4</f>
        <v>12</v>
      </c>
      <c r="M18" s="5">
        <f t="shared" si="1"/>
        <v>15</v>
      </c>
      <c r="N18" s="5">
        <f t="shared" si="2"/>
        <v>17</v>
      </c>
      <c r="O18" s="5" t="s">
        <v>121</v>
      </c>
      <c r="P18" s="5" t="s">
        <v>2</v>
      </c>
      <c r="Q18" s="5" t="s">
        <v>199</v>
      </c>
      <c r="R18" s="41" t="s">
        <v>201</v>
      </c>
      <c r="S18" s="7" t="s">
        <v>131</v>
      </c>
    </row>
    <row r="19" spans="1:20" ht="18.75" customHeight="1">
      <c r="A19" s="12" t="s">
        <v>158</v>
      </c>
      <c r="B19" s="5" t="s">
        <v>176</v>
      </c>
      <c r="C19" s="5" t="s">
        <v>159</v>
      </c>
      <c r="D19" s="5">
        <v>1000</v>
      </c>
      <c r="E19" s="5" t="s">
        <v>160</v>
      </c>
      <c r="F19" s="5">
        <v>8</v>
      </c>
      <c r="G19" s="5">
        <f t="shared" si="3"/>
        <v>11</v>
      </c>
      <c r="H19" s="6">
        <f t="shared" si="4"/>
        <v>13</v>
      </c>
      <c r="I19" s="36">
        <v>10</v>
      </c>
      <c r="J19" s="5">
        <f t="shared" si="0"/>
        <v>13</v>
      </c>
      <c r="K19" s="5">
        <f t="shared" si="5"/>
        <v>15</v>
      </c>
      <c r="L19" s="5">
        <f>I19+5</f>
        <v>15</v>
      </c>
      <c r="M19" s="5">
        <f t="shared" ref="M19" si="8">L19+J19-I19</f>
        <v>18</v>
      </c>
      <c r="N19" s="5">
        <f t="shared" ref="N19" si="9">M19+K19-J19</f>
        <v>20</v>
      </c>
      <c r="O19" s="5"/>
      <c r="P19" s="5" t="s">
        <v>21</v>
      </c>
      <c r="Q19" s="5" t="s">
        <v>1</v>
      </c>
      <c r="R19" s="41" t="s">
        <v>221</v>
      </c>
      <c r="S19" s="7" t="s">
        <v>167</v>
      </c>
    </row>
    <row r="20" spans="1:20" ht="18.75" customHeight="1">
      <c r="A20" s="15" t="s">
        <v>5</v>
      </c>
      <c r="B20" s="5" t="s">
        <v>177</v>
      </c>
      <c r="C20" s="5" t="s">
        <v>76</v>
      </c>
      <c r="D20" s="5">
        <v>10</v>
      </c>
      <c r="E20" s="5" t="s">
        <v>0</v>
      </c>
      <c r="F20" s="5">
        <v>5</v>
      </c>
      <c r="G20" s="5">
        <f t="shared" si="3"/>
        <v>8</v>
      </c>
      <c r="H20" s="6">
        <f t="shared" si="4"/>
        <v>10</v>
      </c>
      <c r="I20" s="36">
        <v>7</v>
      </c>
      <c r="J20" s="5">
        <f t="shared" si="0"/>
        <v>10</v>
      </c>
      <c r="K20" s="5">
        <f t="shared" si="5"/>
        <v>12</v>
      </c>
      <c r="L20" s="5">
        <f>I20+3</f>
        <v>10</v>
      </c>
      <c r="M20" s="5">
        <f t="shared" si="1"/>
        <v>13</v>
      </c>
      <c r="N20" s="5">
        <f t="shared" si="2"/>
        <v>15</v>
      </c>
      <c r="O20" s="5"/>
      <c r="P20" s="5" t="s">
        <v>6</v>
      </c>
      <c r="Q20" s="5" t="s">
        <v>7</v>
      </c>
      <c r="R20" s="41" t="s">
        <v>139</v>
      </c>
      <c r="S20" s="7" t="s">
        <v>138</v>
      </c>
    </row>
    <row r="21" spans="1:20" ht="18.75" customHeight="1">
      <c r="A21" s="16"/>
      <c r="B21" s="5" t="s">
        <v>178</v>
      </c>
      <c r="C21" s="5" t="s">
        <v>77</v>
      </c>
      <c r="D21" s="5">
        <v>10</v>
      </c>
      <c r="E21" s="5" t="s">
        <v>0</v>
      </c>
      <c r="F21" s="5">
        <v>5</v>
      </c>
      <c r="G21" s="5">
        <f t="shared" si="3"/>
        <v>8</v>
      </c>
      <c r="H21" s="6">
        <f t="shared" si="4"/>
        <v>10</v>
      </c>
      <c r="I21" s="36">
        <v>7</v>
      </c>
      <c r="J21" s="5">
        <f t="shared" si="0"/>
        <v>10</v>
      </c>
      <c r="K21" s="5">
        <f t="shared" si="5"/>
        <v>12</v>
      </c>
      <c r="L21" s="5">
        <f>I21+8</f>
        <v>15</v>
      </c>
      <c r="M21" s="5">
        <f t="shared" si="1"/>
        <v>18</v>
      </c>
      <c r="N21" s="5">
        <f t="shared" si="2"/>
        <v>20</v>
      </c>
      <c r="O21" s="5"/>
      <c r="P21" s="5" t="s">
        <v>6</v>
      </c>
      <c r="Q21" s="5" t="s">
        <v>7</v>
      </c>
      <c r="R21" s="41" t="s">
        <v>168</v>
      </c>
      <c r="S21" s="7" t="s">
        <v>136</v>
      </c>
    </row>
    <row r="22" spans="1:20" ht="18.75" customHeight="1">
      <c r="A22" s="16"/>
      <c r="B22" s="5" t="s">
        <v>196</v>
      </c>
      <c r="C22" s="5" t="s">
        <v>78</v>
      </c>
      <c r="D22" s="5">
        <v>500</v>
      </c>
      <c r="E22" s="5" t="s">
        <v>8</v>
      </c>
      <c r="F22" s="5">
        <v>5</v>
      </c>
      <c r="G22" s="5">
        <f t="shared" si="3"/>
        <v>8</v>
      </c>
      <c r="H22" s="6">
        <f t="shared" si="4"/>
        <v>10</v>
      </c>
      <c r="I22" s="36">
        <v>20</v>
      </c>
      <c r="J22" s="5">
        <f t="shared" si="0"/>
        <v>20</v>
      </c>
      <c r="K22" s="5">
        <f t="shared" si="5"/>
        <v>20</v>
      </c>
      <c r="L22" s="5">
        <f>I22+2</f>
        <v>22</v>
      </c>
      <c r="M22" s="5">
        <f t="shared" si="1"/>
        <v>22</v>
      </c>
      <c r="N22" s="5">
        <f t="shared" si="2"/>
        <v>22</v>
      </c>
      <c r="O22" s="5"/>
      <c r="P22" s="5"/>
      <c r="Q22" s="5" t="s">
        <v>7</v>
      </c>
      <c r="R22" s="41" t="s">
        <v>140</v>
      </c>
      <c r="S22" s="7" t="s">
        <v>141</v>
      </c>
    </row>
    <row r="23" spans="1:20" ht="18.75" customHeight="1">
      <c r="A23" s="16"/>
      <c r="B23" s="5" t="s">
        <v>179</v>
      </c>
      <c r="C23" s="5" t="s">
        <v>79</v>
      </c>
      <c r="D23" s="5">
        <v>10</v>
      </c>
      <c r="E23" s="5" t="s">
        <v>0</v>
      </c>
      <c r="F23" s="5">
        <v>4</v>
      </c>
      <c r="G23" s="5">
        <f t="shared" si="3"/>
        <v>7</v>
      </c>
      <c r="H23" s="6">
        <f t="shared" si="4"/>
        <v>9</v>
      </c>
      <c r="I23" s="36">
        <v>5</v>
      </c>
      <c r="J23" s="5">
        <f t="shared" si="0"/>
        <v>9</v>
      </c>
      <c r="K23" s="5">
        <f t="shared" si="5"/>
        <v>11</v>
      </c>
      <c r="L23" s="5">
        <f>I23+4</f>
        <v>9</v>
      </c>
      <c r="M23" s="5">
        <f t="shared" si="1"/>
        <v>13</v>
      </c>
      <c r="N23" s="5">
        <f t="shared" si="2"/>
        <v>15</v>
      </c>
      <c r="O23" s="5"/>
      <c r="P23" s="5"/>
      <c r="Q23" s="5" t="s">
        <v>7</v>
      </c>
      <c r="R23" s="41" t="s">
        <v>228</v>
      </c>
      <c r="S23" s="7" t="s">
        <v>136</v>
      </c>
    </row>
    <row r="24" spans="1:20" ht="18.75" customHeight="1">
      <c r="A24" s="16"/>
      <c r="B24" s="5" t="s">
        <v>43</v>
      </c>
      <c r="C24" s="5" t="s">
        <v>80</v>
      </c>
      <c r="D24" s="5">
        <v>10</v>
      </c>
      <c r="E24" s="5" t="s">
        <v>0</v>
      </c>
      <c r="F24" s="5">
        <v>4</v>
      </c>
      <c r="G24" s="5">
        <f t="shared" si="3"/>
        <v>7</v>
      </c>
      <c r="H24" s="6">
        <f t="shared" si="4"/>
        <v>9</v>
      </c>
      <c r="I24" s="36">
        <v>5</v>
      </c>
      <c r="J24" s="5">
        <f t="shared" si="0"/>
        <v>9</v>
      </c>
      <c r="K24" s="5">
        <f t="shared" si="5"/>
        <v>11</v>
      </c>
      <c r="L24" s="5">
        <f>I24+4</f>
        <v>9</v>
      </c>
      <c r="M24" s="5">
        <f t="shared" si="1"/>
        <v>13</v>
      </c>
      <c r="N24" s="5">
        <f t="shared" si="2"/>
        <v>15</v>
      </c>
      <c r="O24" s="5"/>
      <c r="P24" s="5"/>
      <c r="Q24" s="5" t="s">
        <v>7</v>
      </c>
      <c r="R24" s="41" t="s">
        <v>202</v>
      </c>
      <c r="S24" s="7" t="s">
        <v>136</v>
      </c>
    </row>
    <row r="25" spans="1:20" ht="27">
      <c r="A25" s="16"/>
      <c r="B25" s="5" t="s">
        <v>214</v>
      </c>
      <c r="C25" s="5" t="s">
        <v>215</v>
      </c>
      <c r="D25" s="5">
        <v>10</v>
      </c>
      <c r="E25" s="5" t="s">
        <v>0</v>
      </c>
      <c r="F25" s="5">
        <v>5</v>
      </c>
      <c r="G25" s="5">
        <f t="shared" si="3"/>
        <v>8</v>
      </c>
      <c r="H25" s="6">
        <f t="shared" si="4"/>
        <v>10</v>
      </c>
      <c r="I25" s="36">
        <v>6</v>
      </c>
      <c r="J25" s="5">
        <f t="shared" si="0"/>
        <v>10</v>
      </c>
      <c r="K25" s="5">
        <f t="shared" si="5"/>
        <v>12</v>
      </c>
      <c r="L25" s="5">
        <f>I25+6</f>
        <v>12</v>
      </c>
      <c r="M25" s="5">
        <f t="shared" ref="M25" si="10">L25+J25-I25</f>
        <v>16</v>
      </c>
      <c r="N25" s="5">
        <f t="shared" ref="N25" si="11">M25+K25-J25</f>
        <v>18</v>
      </c>
      <c r="O25" s="14" t="s">
        <v>216</v>
      </c>
      <c r="P25" s="5"/>
      <c r="Q25" s="9" t="s">
        <v>129</v>
      </c>
      <c r="R25" s="41" t="s">
        <v>217</v>
      </c>
      <c r="S25" s="7" t="s">
        <v>136</v>
      </c>
    </row>
    <row r="26" spans="1:20" ht="18.75" customHeight="1">
      <c r="A26" s="16"/>
      <c r="B26" s="5" t="s">
        <v>44</v>
      </c>
      <c r="C26" s="5" t="s">
        <v>81</v>
      </c>
      <c r="D26" s="5">
        <v>500</v>
      </c>
      <c r="E26" s="5" t="s">
        <v>8</v>
      </c>
      <c r="F26" s="5">
        <v>5</v>
      </c>
      <c r="G26" s="5">
        <f t="shared" si="3"/>
        <v>8</v>
      </c>
      <c r="H26" s="6">
        <f t="shared" si="4"/>
        <v>10</v>
      </c>
      <c r="I26" s="36">
        <v>20</v>
      </c>
      <c r="J26" s="5">
        <f t="shared" si="0"/>
        <v>20</v>
      </c>
      <c r="K26" s="5">
        <f t="shared" si="5"/>
        <v>20</v>
      </c>
      <c r="L26" s="5">
        <f>I26+2</f>
        <v>22</v>
      </c>
      <c r="M26" s="5">
        <f t="shared" si="1"/>
        <v>22</v>
      </c>
      <c r="N26" s="5">
        <f t="shared" si="2"/>
        <v>22</v>
      </c>
      <c r="O26" s="5"/>
      <c r="P26" s="5"/>
      <c r="Q26" s="5" t="s">
        <v>7</v>
      </c>
      <c r="R26" s="41" t="s">
        <v>140</v>
      </c>
      <c r="S26" s="7" t="s">
        <v>141</v>
      </c>
    </row>
    <row r="27" spans="1:20" ht="18.75" customHeight="1">
      <c r="A27" s="16"/>
      <c r="B27" s="5" t="s">
        <v>45</v>
      </c>
      <c r="C27" s="5" t="s">
        <v>82</v>
      </c>
      <c r="D27" s="5">
        <v>100</v>
      </c>
      <c r="E27" s="5" t="s">
        <v>0</v>
      </c>
      <c r="F27" s="5">
        <v>6</v>
      </c>
      <c r="G27" s="5">
        <f t="shared" si="3"/>
        <v>9</v>
      </c>
      <c r="H27" s="6">
        <f t="shared" si="4"/>
        <v>11</v>
      </c>
      <c r="I27" s="36">
        <v>8</v>
      </c>
      <c r="J27" s="5">
        <f t="shared" si="0"/>
        <v>11</v>
      </c>
      <c r="K27" s="5">
        <f t="shared" si="5"/>
        <v>13</v>
      </c>
      <c r="L27" s="5">
        <f>I27+5</f>
        <v>13</v>
      </c>
      <c r="M27" s="5">
        <f t="shared" si="1"/>
        <v>16</v>
      </c>
      <c r="N27" s="5">
        <f t="shared" si="2"/>
        <v>18</v>
      </c>
      <c r="O27" s="5"/>
      <c r="P27" s="5" t="s">
        <v>6</v>
      </c>
      <c r="Q27" s="5" t="s">
        <v>7</v>
      </c>
      <c r="R27" s="41" t="s">
        <v>203</v>
      </c>
      <c r="S27" s="7" t="s">
        <v>142</v>
      </c>
    </row>
    <row r="28" spans="1:20" s="2" customFormat="1" ht="18.75" customHeight="1">
      <c r="A28" s="16"/>
      <c r="B28" s="5" t="s">
        <v>180</v>
      </c>
      <c r="C28" s="5" t="s">
        <v>83</v>
      </c>
      <c r="D28" s="5">
        <v>100</v>
      </c>
      <c r="E28" s="5" t="s">
        <v>0</v>
      </c>
      <c r="F28" s="5">
        <v>7</v>
      </c>
      <c r="G28" s="5">
        <f t="shared" si="3"/>
        <v>10</v>
      </c>
      <c r="H28" s="5">
        <f t="shared" si="4"/>
        <v>12</v>
      </c>
      <c r="I28" s="36">
        <v>9</v>
      </c>
      <c r="J28" s="5">
        <f t="shared" si="0"/>
        <v>12</v>
      </c>
      <c r="K28" s="5">
        <f t="shared" si="5"/>
        <v>14</v>
      </c>
      <c r="L28" s="5">
        <f>I28+5</f>
        <v>14</v>
      </c>
      <c r="M28" s="5">
        <f t="shared" si="1"/>
        <v>17</v>
      </c>
      <c r="N28" s="5">
        <f t="shared" si="2"/>
        <v>19</v>
      </c>
      <c r="O28" s="5"/>
      <c r="P28" s="5" t="s">
        <v>6</v>
      </c>
      <c r="Q28" s="5" t="s">
        <v>27</v>
      </c>
      <c r="R28" s="41" t="s">
        <v>169</v>
      </c>
      <c r="S28" s="7" t="s">
        <v>136</v>
      </c>
      <c r="T28" s="1"/>
    </row>
    <row r="29" spans="1:20" ht="21.75" customHeight="1">
      <c r="A29" s="16"/>
      <c r="B29" s="5" t="s">
        <v>46</v>
      </c>
      <c r="C29" s="5" t="s">
        <v>84</v>
      </c>
      <c r="D29" s="5">
        <v>10</v>
      </c>
      <c r="E29" s="5" t="s">
        <v>9</v>
      </c>
      <c r="F29" s="5">
        <v>5</v>
      </c>
      <c r="G29" s="5">
        <f t="shared" si="3"/>
        <v>8</v>
      </c>
      <c r="H29" s="6">
        <f t="shared" si="4"/>
        <v>10</v>
      </c>
      <c r="I29" s="36">
        <v>8</v>
      </c>
      <c r="J29" s="5">
        <f t="shared" si="0"/>
        <v>10</v>
      </c>
      <c r="K29" s="5">
        <f t="shared" si="5"/>
        <v>12</v>
      </c>
      <c r="L29" s="5">
        <f>I29+4</f>
        <v>12</v>
      </c>
      <c r="M29" s="5">
        <f t="shared" si="1"/>
        <v>14</v>
      </c>
      <c r="N29" s="5">
        <f t="shared" si="2"/>
        <v>16</v>
      </c>
      <c r="O29" s="5"/>
      <c r="P29" s="5"/>
      <c r="Q29" s="9" t="s">
        <v>129</v>
      </c>
      <c r="R29" s="41" t="s">
        <v>143</v>
      </c>
      <c r="S29" s="7" t="s">
        <v>136</v>
      </c>
    </row>
    <row r="30" spans="1:20" s="2" customFormat="1" ht="18.75" customHeight="1">
      <c r="A30" s="16"/>
      <c r="B30" s="5" t="s">
        <v>47</v>
      </c>
      <c r="C30" s="5" t="s">
        <v>85</v>
      </c>
      <c r="D30" s="5">
        <v>60</v>
      </c>
      <c r="E30" s="5" t="s">
        <v>0</v>
      </c>
      <c r="F30" s="5">
        <v>7</v>
      </c>
      <c r="G30" s="5">
        <f t="shared" si="3"/>
        <v>10</v>
      </c>
      <c r="H30" s="5">
        <f t="shared" si="4"/>
        <v>12</v>
      </c>
      <c r="I30" s="36">
        <v>9</v>
      </c>
      <c r="J30" s="5">
        <f t="shared" si="0"/>
        <v>12</v>
      </c>
      <c r="K30" s="5">
        <f t="shared" si="5"/>
        <v>14</v>
      </c>
      <c r="L30" s="5">
        <f>I30+5</f>
        <v>14</v>
      </c>
      <c r="M30" s="5">
        <f t="shared" si="1"/>
        <v>17</v>
      </c>
      <c r="N30" s="5">
        <f t="shared" si="2"/>
        <v>19</v>
      </c>
      <c r="O30" s="5"/>
      <c r="P30" s="5" t="s">
        <v>6</v>
      </c>
      <c r="Q30" s="5" t="s">
        <v>27</v>
      </c>
      <c r="R30" s="41" t="s">
        <v>170</v>
      </c>
      <c r="S30" s="7" t="s">
        <v>136</v>
      </c>
      <c r="T30" s="1"/>
    </row>
    <row r="31" spans="1:20" ht="18.75" customHeight="1">
      <c r="A31" s="16"/>
      <c r="B31" s="5" t="s">
        <v>181</v>
      </c>
      <c r="C31" s="5" t="s">
        <v>86</v>
      </c>
      <c r="D31" s="5">
        <v>5</v>
      </c>
      <c r="E31" s="5" t="s">
        <v>0</v>
      </c>
      <c r="F31" s="5">
        <v>5</v>
      </c>
      <c r="G31" s="5">
        <f t="shared" si="3"/>
        <v>8</v>
      </c>
      <c r="H31" s="6">
        <f t="shared" si="4"/>
        <v>10</v>
      </c>
      <c r="I31" s="36">
        <v>7</v>
      </c>
      <c r="J31" s="5">
        <f t="shared" si="0"/>
        <v>10</v>
      </c>
      <c r="K31" s="5">
        <f t="shared" si="5"/>
        <v>12</v>
      </c>
      <c r="L31" s="5">
        <f>I31+5</f>
        <v>12</v>
      </c>
      <c r="M31" s="5">
        <f t="shared" si="1"/>
        <v>15</v>
      </c>
      <c r="N31" s="5">
        <f t="shared" si="2"/>
        <v>17</v>
      </c>
      <c r="O31" s="5"/>
      <c r="P31" s="5"/>
      <c r="Q31" s="5" t="s">
        <v>7</v>
      </c>
      <c r="R31" s="41" t="s">
        <v>204</v>
      </c>
      <c r="S31" s="7" t="s">
        <v>131</v>
      </c>
    </row>
    <row r="32" spans="1:20" ht="18.75" customHeight="1">
      <c r="A32" s="16"/>
      <c r="B32" s="5" t="s">
        <v>48</v>
      </c>
      <c r="C32" s="5" t="s">
        <v>87</v>
      </c>
      <c r="D32" s="5">
        <v>10</v>
      </c>
      <c r="E32" s="5" t="s">
        <v>0</v>
      </c>
      <c r="F32" s="5">
        <v>5</v>
      </c>
      <c r="G32" s="5">
        <f t="shared" si="3"/>
        <v>8</v>
      </c>
      <c r="H32" s="6">
        <f t="shared" si="4"/>
        <v>10</v>
      </c>
      <c r="I32" s="36">
        <v>7</v>
      </c>
      <c r="J32" s="5">
        <f t="shared" si="0"/>
        <v>10</v>
      </c>
      <c r="K32" s="5">
        <f t="shared" si="5"/>
        <v>12</v>
      </c>
      <c r="L32" s="5">
        <f>I32+4</f>
        <v>11</v>
      </c>
      <c r="M32" s="5">
        <f t="shared" si="1"/>
        <v>14</v>
      </c>
      <c r="N32" s="5">
        <f t="shared" si="2"/>
        <v>16</v>
      </c>
      <c r="O32" s="5"/>
      <c r="P32" s="5" t="s">
        <v>6</v>
      </c>
      <c r="Q32" s="5" t="s">
        <v>7</v>
      </c>
      <c r="R32" s="41" t="s">
        <v>225</v>
      </c>
      <c r="S32" s="7" t="s">
        <v>136</v>
      </c>
    </row>
    <row r="33" spans="1:20" ht="18.75" customHeight="1">
      <c r="A33" s="16"/>
      <c r="B33" s="5" t="s">
        <v>49</v>
      </c>
      <c r="C33" s="5" t="s">
        <v>88</v>
      </c>
      <c r="D33" s="5">
        <v>10</v>
      </c>
      <c r="E33" s="5" t="s">
        <v>0</v>
      </c>
      <c r="F33" s="5">
        <v>4</v>
      </c>
      <c r="G33" s="5">
        <f t="shared" si="3"/>
        <v>7</v>
      </c>
      <c r="H33" s="6">
        <f t="shared" si="4"/>
        <v>9</v>
      </c>
      <c r="I33" s="36">
        <v>6</v>
      </c>
      <c r="J33" s="5">
        <f t="shared" si="0"/>
        <v>9</v>
      </c>
      <c r="K33" s="5">
        <f t="shared" si="5"/>
        <v>11</v>
      </c>
      <c r="L33" s="5">
        <f>I33+4</f>
        <v>10</v>
      </c>
      <c r="M33" s="5">
        <f t="shared" si="1"/>
        <v>13</v>
      </c>
      <c r="N33" s="5">
        <f t="shared" si="2"/>
        <v>15</v>
      </c>
      <c r="O33" s="5"/>
      <c r="P33" s="5" t="s">
        <v>6</v>
      </c>
      <c r="Q33" s="5" t="s">
        <v>7</v>
      </c>
      <c r="R33" s="41" t="s">
        <v>205</v>
      </c>
      <c r="S33" s="7" t="s">
        <v>136</v>
      </c>
    </row>
    <row r="34" spans="1:20" ht="18.75" customHeight="1">
      <c r="A34" s="16"/>
      <c r="B34" s="5" t="s">
        <v>50</v>
      </c>
      <c r="C34" s="5" t="s">
        <v>111</v>
      </c>
      <c r="D34" s="5">
        <v>5</v>
      </c>
      <c r="E34" s="5" t="s">
        <v>0</v>
      </c>
      <c r="F34" s="5">
        <v>5</v>
      </c>
      <c r="G34" s="5">
        <f t="shared" si="3"/>
        <v>8</v>
      </c>
      <c r="H34" s="6">
        <f t="shared" si="4"/>
        <v>10</v>
      </c>
      <c r="I34" s="36">
        <v>7</v>
      </c>
      <c r="J34" s="5">
        <f t="shared" si="0"/>
        <v>10</v>
      </c>
      <c r="K34" s="5">
        <f t="shared" si="5"/>
        <v>12</v>
      </c>
      <c r="L34" s="5">
        <f>I34+5</f>
        <v>12</v>
      </c>
      <c r="M34" s="5">
        <f t="shared" si="1"/>
        <v>15</v>
      </c>
      <c r="N34" s="5">
        <f t="shared" si="2"/>
        <v>17</v>
      </c>
      <c r="O34" s="5"/>
      <c r="P34" s="5"/>
      <c r="Q34" s="5" t="s">
        <v>7</v>
      </c>
      <c r="R34" s="41" t="s">
        <v>206</v>
      </c>
      <c r="S34" s="7" t="s">
        <v>131</v>
      </c>
    </row>
    <row r="35" spans="1:20" ht="18.75" customHeight="1">
      <c r="A35" s="16"/>
      <c r="B35" s="5" t="s">
        <v>51</v>
      </c>
      <c r="C35" s="5" t="s">
        <v>89</v>
      </c>
      <c r="D35" s="5">
        <v>5</v>
      </c>
      <c r="E35" s="5" t="s">
        <v>0</v>
      </c>
      <c r="F35" s="5">
        <v>5</v>
      </c>
      <c r="G35" s="5">
        <f t="shared" si="3"/>
        <v>8</v>
      </c>
      <c r="H35" s="6">
        <f t="shared" si="4"/>
        <v>10</v>
      </c>
      <c r="I35" s="36">
        <v>7</v>
      </c>
      <c r="J35" s="5">
        <f t="shared" si="0"/>
        <v>10</v>
      </c>
      <c r="K35" s="5">
        <f t="shared" si="5"/>
        <v>12</v>
      </c>
      <c r="L35" s="5">
        <f>I35+5</f>
        <v>12</v>
      </c>
      <c r="M35" s="5">
        <f t="shared" si="1"/>
        <v>15</v>
      </c>
      <c r="N35" s="5">
        <f t="shared" si="2"/>
        <v>17</v>
      </c>
      <c r="O35" s="5"/>
      <c r="P35" s="5"/>
      <c r="Q35" s="5" t="s">
        <v>7</v>
      </c>
      <c r="R35" s="41" t="s">
        <v>145</v>
      </c>
      <c r="S35" s="7" t="s">
        <v>131</v>
      </c>
    </row>
    <row r="36" spans="1:20" ht="18.75" customHeight="1">
      <c r="A36" s="17"/>
      <c r="B36" s="5" t="s">
        <v>52</v>
      </c>
      <c r="C36" s="5" t="s">
        <v>90</v>
      </c>
      <c r="D36" s="5">
        <v>10</v>
      </c>
      <c r="E36" s="5" t="s">
        <v>0</v>
      </c>
      <c r="F36" s="5">
        <v>4</v>
      </c>
      <c r="G36" s="5">
        <f t="shared" si="3"/>
        <v>7</v>
      </c>
      <c r="H36" s="6">
        <f t="shared" si="4"/>
        <v>9</v>
      </c>
      <c r="I36" s="36">
        <v>6</v>
      </c>
      <c r="J36" s="5">
        <f t="shared" si="0"/>
        <v>9</v>
      </c>
      <c r="K36" s="5">
        <f t="shared" si="5"/>
        <v>11</v>
      </c>
      <c r="L36" s="5">
        <f>I36+4</f>
        <v>10</v>
      </c>
      <c r="M36" s="5">
        <f t="shared" si="1"/>
        <v>13</v>
      </c>
      <c r="N36" s="5">
        <f t="shared" si="2"/>
        <v>15</v>
      </c>
      <c r="O36" s="5"/>
      <c r="P36" s="5" t="s">
        <v>6</v>
      </c>
      <c r="Q36" s="5" t="s">
        <v>7</v>
      </c>
      <c r="R36" s="41" t="s">
        <v>205</v>
      </c>
      <c r="S36" s="7" t="s">
        <v>136</v>
      </c>
    </row>
    <row r="37" spans="1:20" ht="18.75" customHeight="1">
      <c r="A37" s="15" t="s">
        <v>10</v>
      </c>
      <c r="B37" s="5" t="s">
        <v>182</v>
      </c>
      <c r="C37" s="5" t="s">
        <v>153</v>
      </c>
      <c r="D37" s="5">
        <v>10</v>
      </c>
      <c r="E37" s="5" t="s">
        <v>0</v>
      </c>
      <c r="F37" s="5">
        <v>6</v>
      </c>
      <c r="G37" s="5">
        <f t="shared" ref="G37" si="12">F37+3</f>
        <v>9</v>
      </c>
      <c r="H37" s="6">
        <f>G37+3</f>
        <v>12</v>
      </c>
      <c r="I37" s="37">
        <v>8</v>
      </c>
      <c r="J37" s="5">
        <f t="shared" ref="J37" si="13">MAX(I37,G37+2)</f>
        <v>11</v>
      </c>
      <c r="K37" s="5">
        <f t="shared" ref="K37" si="14">MAX(J37,H37+2)</f>
        <v>14</v>
      </c>
      <c r="L37" s="5">
        <f>I37+6</f>
        <v>14</v>
      </c>
      <c r="M37" s="5">
        <f t="shared" ref="M37" si="15">L37+J37-I37</f>
        <v>17</v>
      </c>
      <c r="N37" s="5">
        <f t="shared" ref="N37" si="16">M37+K37-J37</f>
        <v>20</v>
      </c>
      <c r="O37" s="5" t="s">
        <v>229</v>
      </c>
      <c r="P37" s="5"/>
      <c r="Q37" s="5" t="s">
        <v>7</v>
      </c>
      <c r="R37" s="41" t="s">
        <v>218</v>
      </c>
      <c r="S37" s="7" t="s">
        <v>142</v>
      </c>
      <c r="T37" s="13"/>
    </row>
    <row r="38" spans="1:20" ht="18.75" customHeight="1">
      <c r="A38" s="16"/>
      <c r="B38" s="5" t="s">
        <v>183</v>
      </c>
      <c r="C38" s="5" t="s">
        <v>91</v>
      </c>
      <c r="D38" s="5">
        <v>5</v>
      </c>
      <c r="E38" s="5" t="s">
        <v>0</v>
      </c>
      <c r="F38" s="5">
        <v>5</v>
      </c>
      <c r="G38" s="5">
        <f t="shared" si="3"/>
        <v>8</v>
      </c>
      <c r="H38" s="6">
        <f>G38+3</f>
        <v>11</v>
      </c>
      <c r="I38" s="37">
        <v>7</v>
      </c>
      <c r="J38" s="5">
        <f t="shared" si="0"/>
        <v>10</v>
      </c>
      <c r="K38" s="5">
        <f t="shared" si="5"/>
        <v>13</v>
      </c>
      <c r="L38" s="5">
        <f>I38+4</f>
        <v>11</v>
      </c>
      <c r="M38" s="5">
        <f t="shared" si="1"/>
        <v>14</v>
      </c>
      <c r="N38" s="5">
        <f t="shared" si="2"/>
        <v>17</v>
      </c>
      <c r="O38" s="5"/>
      <c r="P38" s="5" t="s">
        <v>6</v>
      </c>
      <c r="Q38" s="5" t="s">
        <v>7</v>
      </c>
      <c r="R38" s="41" t="s">
        <v>227</v>
      </c>
      <c r="S38" s="7" t="s">
        <v>142</v>
      </c>
    </row>
    <row r="39" spans="1:20" s="2" customFormat="1" ht="18.75" customHeight="1">
      <c r="A39" s="16"/>
      <c r="B39" s="5" t="s">
        <v>53</v>
      </c>
      <c r="C39" s="5" t="s">
        <v>92</v>
      </c>
      <c r="D39" s="5">
        <v>5</v>
      </c>
      <c r="E39" s="5" t="s">
        <v>0</v>
      </c>
      <c r="F39" s="5">
        <v>4</v>
      </c>
      <c r="G39" s="5">
        <f t="shared" si="3"/>
        <v>7</v>
      </c>
      <c r="H39" s="6">
        <f t="shared" ref="H39:H54" si="17">G39+3</f>
        <v>10</v>
      </c>
      <c r="I39" s="37">
        <v>5</v>
      </c>
      <c r="J39" s="5">
        <f t="shared" si="0"/>
        <v>9</v>
      </c>
      <c r="K39" s="5">
        <f t="shared" si="5"/>
        <v>12</v>
      </c>
      <c r="L39" s="5">
        <f>I39+5</f>
        <v>10</v>
      </c>
      <c r="M39" s="5">
        <f t="shared" si="1"/>
        <v>14</v>
      </c>
      <c r="N39" s="5">
        <f t="shared" si="2"/>
        <v>17</v>
      </c>
      <c r="O39" s="5"/>
      <c r="P39" s="5" t="s">
        <v>6</v>
      </c>
      <c r="Q39" s="5" t="s">
        <v>27</v>
      </c>
      <c r="R39" s="41" t="s">
        <v>155</v>
      </c>
      <c r="S39" s="7" t="s">
        <v>142</v>
      </c>
      <c r="T39" s="1"/>
    </row>
    <row r="40" spans="1:20" ht="18.75" customHeight="1">
      <c r="A40" s="16"/>
      <c r="B40" s="5" t="s">
        <v>54</v>
      </c>
      <c r="C40" s="5" t="s">
        <v>93</v>
      </c>
      <c r="D40" s="5">
        <v>20</v>
      </c>
      <c r="E40" s="5" t="s">
        <v>0</v>
      </c>
      <c r="F40" s="5">
        <v>5</v>
      </c>
      <c r="G40" s="5">
        <f t="shared" si="3"/>
        <v>8</v>
      </c>
      <c r="H40" s="6">
        <f t="shared" si="17"/>
        <v>11</v>
      </c>
      <c r="I40" s="37">
        <v>7</v>
      </c>
      <c r="J40" s="5">
        <f t="shared" si="0"/>
        <v>10</v>
      </c>
      <c r="K40" s="5">
        <f t="shared" si="5"/>
        <v>13</v>
      </c>
      <c r="L40" s="5">
        <f>I40+4</f>
        <v>11</v>
      </c>
      <c r="M40" s="5">
        <f t="shared" ref="M40:M57" si="18">L40+J40-I40</f>
        <v>14</v>
      </c>
      <c r="N40" s="5">
        <f t="shared" ref="N40:N57" si="19">M40+K40-J40</f>
        <v>17</v>
      </c>
      <c r="O40" s="5"/>
      <c r="P40" s="5" t="s">
        <v>6</v>
      </c>
      <c r="Q40" s="5" t="s">
        <v>7</v>
      </c>
      <c r="R40" s="41" t="s">
        <v>150</v>
      </c>
      <c r="S40" s="7" t="s">
        <v>223</v>
      </c>
    </row>
    <row r="41" spans="1:20" ht="18.75" customHeight="1">
      <c r="A41" s="16"/>
      <c r="B41" s="5" t="s">
        <v>55</v>
      </c>
      <c r="C41" s="5" t="s">
        <v>94</v>
      </c>
      <c r="D41" s="5">
        <v>20</v>
      </c>
      <c r="E41" s="5" t="s">
        <v>0</v>
      </c>
      <c r="F41" s="5">
        <v>4</v>
      </c>
      <c r="G41" s="5">
        <f t="shared" si="3"/>
        <v>7</v>
      </c>
      <c r="H41" s="6">
        <f t="shared" si="17"/>
        <v>10</v>
      </c>
      <c r="I41" s="37">
        <v>5</v>
      </c>
      <c r="J41" s="5">
        <f t="shared" si="0"/>
        <v>9</v>
      </c>
      <c r="K41" s="5">
        <f t="shared" si="5"/>
        <v>12</v>
      </c>
      <c r="L41" s="5">
        <f>I41+9</f>
        <v>14</v>
      </c>
      <c r="M41" s="5">
        <f t="shared" si="18"/>
        <v>18</v>
      </c>
      <c r="N41" s="5">
        <f t="shared" si="19"/>
        <v>21</v>
      </c>
      <c r="O41" s="5"/>
      <c r="P41" s="5"/>
      <c r="Q41" s="5" t="s">
        <v>7</v>
      </c>
      <c r="R41" s="41" t="s">
        <v>146</v>
      </c>
      <c r="S41" s="7" t="s">
        <v>142</v>
      </c>
    </row>
    <row r="42" spans="1:20" ht="18.75" customHeight="1">
      <c r="A42" s="16"/>
      <c r="B42" s="5" t="s">
        <v>56</v>
      </c>
      <c r="C42" s="5" t="s">
        <v>95</v>
      </c>
      <c r="D42" s="5">
        <v>20</v>
      </c>
      <c r="E42" s="5" t="s">
        <v>0</v>
      </c>
      <c r="F42" s="5">
        <v>4</v>
      </c>
      <c r="G42" s="5">
        <f t="shared" si="3"/>
        <v>7</v>
      </c>
      <c r="H42" s="6">
        <f t="shared" si="17"/>
        <v>10</v>
      </c>
      <c r="I42" s="37">
        <v>5</v>
      </c>
      <c r="J42" s="5">
        <f t="shared" si="0"/>
        <v>9</v>
      </c>
      <c r="K42" s="5">
        <f t="shared" si="5"/>
        <v>12</v>
      </c>
      <c r="L42" s="5">
        <f>I42+9</f>
        <v>14</v>
      </c>
      <c r="M42" s="5">
        <f t="shared" si="18"/>
        <v>18</v>
      </c>
      <c r="N42" s="5">
        <f t="shared" si="19"/>
        <v>21</v>
      </c>
      <c r="O42" s="5"/>
      <c r="P42" s="5"/>
      <c r="Q42" s="5" t="s">
        <v>7</v>
      </c>
      <c r="R42" s="41" t="s">
        <v>146</v>
      </c>
      <c r="S42" s="7" t="s">
        <v>142</v>
      </c>
    </row>
    <row r="43" spans="1:20" ht="18.75" customHeight="1">
      <c r="A43" s="16"/>
      <c r="B43" s="5" t="s">
        <v>198</v>
      </c>
      <c r="C43" s="5" t="s">
        <v>96</v>
      </c>
      <c r="D43" s="5">
        <v>10</v>
      </c>
      <c r="E43" s="5" t="s">
        <v>0</v>
      </c>
      <c r="F43" s="5">
        <v>5</v>
      </c>
      <c r="G43" s="5">
        <f t="shared" si="3"/>
        <v>8</v>
      </c>
      <c r="H43" s="6">
        <f t="shared" si="17"/>
        <v>11</v>
      </c>
      <c r="I43" s="38">
        <v>7</v>
      </c>
      <c r="J43" s="5">
        <f t="shared" si="0"/>
        <v>10</v>
      </c>
      <c r="K43" s="5">
        <f t="shared" si="5"/>
        <v>13</v>
      </c>
      <c r="L43" s="5">
        <f>I43+5</f>
        <v>12</v>
      </c>
      <c r="M43" s="5">
        <f t="shared" si="18"/>
        <v>15</v>
      </c>
      <c r="N43" s="5">
        <f t="shared" si="19"/>
        <v>18</v>
      </c>
      <c r="O43" s="5"/>
      <c r="P43" s="5" t="s">
        <v>6</v>
      </c>
      <c r="Q43" s="5" t="s">
        <v>7</v>
      </c>
      <c r="R43" s="41" t="s">
        <v>219</v>
      </c>
      <c r="S43" s="7" t="s">
        <v>223</v>
      </c>
    </row>
    <row r="44" spans="1:20" ht="18.75" customHeight="1">
      <c r="A44" s="16"/>
      <c r="B44" s="5" t="s">
        <v>184</v>
      </c>
      <c r="C44" s="5" t="s">
        <v>97</v>
      </c>
      <c r="D44" s="5">
        <v>10</v>
      </c>
      <c r="E44" s="5" t="s">
        <v>0</v>
      </c>
      <c r="F44" s="5">
        <v>5</v>
      </c>
      <c r="G44" s="5">
        <f t="shared" si="3"/>
        <v>8</v>
      </c>
      <c r="H44" s="6">
        <f t="shared" si="17"/>
        <v>11</v>
      </c>
      <c r="I44" s="37">
        <v>7</v>
      </c>
      <c r="J44" s="5">
        <f t="shared" si="0"/>
        <v>10</v>
      </c>
      <c r="K44" s="5">
        <f t="shared" si="5"/>
        <v>13</v>
      </c>
      <c r="L44" s="5">
        <f>I44+4</f>
        <v>11</v>
      </c>
      <c r="M44" s="5">
        <f t="shared" si="18"/>
        <v>14</v>
      </c>
      <c r="N44" s="5">
        <f t="shared" si="19"/>
        <v>17</v>
      </c>
      <c r="O44" s="5"/>
      <c r="P44" s="5" t="s">
        <v>6</v>
      </c>
      <c r="Q44" s="5" t="s">
        <v>7</v>
      </c>
      <c r="R44" s="41" t="s">
        <v>145</v>
      </c>
      <c r="S44" s="7" t="s">
        <v>223</v>
      </c>
    </row>
    <row r="45" spans="1:20" ht="18.75" customHeight="1">
      <c r="A45" s="16"/>
      <c r="B45" s="5" t="s">
        <v>194</v>
      </c>
      <c r="C45" s="5" t="s">
        <v>98</v>
      </c>
      <c r="D45" s="5">
        <v>50</v>
      </c>
      <c r="E45" s="5" t="s">
        <v>0</v>
      </c>
      <c r="F45" s="5">
        <v>4</v>
      </c>
      <c r="G45" s="5">
        <f t="shared" si="3"/>
        <v>7</v>
      </c>
      <c r="H45" s="6">
        <f t="shared" si="17"/>
        <v>10</v>
      </c>
      <c r="I45" s="37">
        <v>5</v>
      </c>
      <c r="J45" s="5">
        <f t="shared" si="0"/>
        <v>9</v>
      </c>
      <c r="K45" s="5">
        <f t="shared" si="5"/>
        <v>12</v>
      </c>
      <c r="L45" s="5">
        <f>I45+10</f>
        <v>15</v>
      </c>
      <c r="M45" s="5">
        <f t="shared" si="18"/>
        <v>19</v>
      </c>
      <c r="N45" s="5">
        <f t="shared" si="19"/>
        <v>22</v>
      </c>
      <c r="O45" s="5"/>
      <c r="P45" s="5"/>
      <c r="Q45" s="5" t="s">
        <v>7</v>
      </c>
      <c r="R45" s="41" t="s">
        <v>148</v>
      </c>
      <c r="S45" s="7" t="s">
        <v>142</v>
      </c>
    </row>
    <row r="46" spans="1:20" ht="18.75" customHeight="1">
      <c r="A46" s="16"/>
      <c r="B46" s="5" t="s">
        <v>57</v>
      </c>
      <c r="C46" s="5" t="s">
        <v>99</v>
      </c>
      <c r="D46" s="5">
        <v>20</v>
      </c>
      <c r="E46" s="5" t="s">
        <v>0</v>
      </c>
      <c r="F46" s="5">
        <v>4</v>
      </c>
      <c r="G46" s="5">
        <f t="shared" si="3"/>
        <v>7</v>
      </c>
      <c r="H46" s="6">
        <f t="shared" si="17"/>
        <v>10</v>
      </c>
      <c r="I46" s="37">
        <v>5</v>
      </c>
      <c r="J46" s="5">
        <f t="shared" si="0"/>
        <v>9</v>
      </c>
      <c r="K46" s="5">
        <f t="shared" si="5"/>
        <v>12</v>
      </c>
      <c r="L46" s="5">
        <f>I46+4</f>
        <v>9</v>
      </c>
      <c r="M46" s="5">
        <f t="shared" si="18"/>
        <v>13</v>
      </c>
      <c r="N46" s="5">
        <f t="shared" si="19"/>
        <v>16</v>
      </c>
      <c r="O46" s="5"/>
      <c r="P46" s="5"/>
      <c r="Q46" s="5" t="s">
        <v>7</v>
      </c>
      <c r="R46" s="41" t="s">
        <v>144</v>
      </c>
      <c r="S46" s="7" t="s">
        <v>142</v>
      </c>
    </row>
    <row r="47" spans="1:20" ht="18.75" customHeight="1">
      <c r="A47" s="16"/>
      <c r="B47" s="5" t="s">
        <v>185</v>
      </c>
      <c r="C47" s="5" t="s">
        <v>100</v>
      </c>
      <c r="D47" s="5">
        <v>10</v>
      </c>
      <c r="E47" s="5" t="s">
        <v>0</v>
      </c>
      <c r="F47" s="5">
        <v>5</v>
      </c>
      <c r="G47" s="5">
        <f t="shared" si="3"/>
        <v>8</v>
      </c>
      <c r="H47" s="6">
        <f t="shared" si="17"/>
        <v>11</v>
      </c>
      <c r="I47" s="37">
        <v>6</v>
      </c>
      <c r="J47" s="5">
        <f t="shared" si="0"/>
        <v>10</v>
      </c>
      <c r="K47" s="5">
        <f t="shared" si="5"/>
        <v>13</v>
      </c>
      <c r="L47" s="5">
        <f>I47+4</f>
        <v>10</v>
      </c>
      <c r="M47" s="5">
        <f t="shared" si="18"/>
        <v>14</v>
      </c>
      <c r="N47" s="5">
        <f t="shared" si="19"/>
        <v>17</v>
      </c>
      <c r="O47" s="5"/>
      <c r="P47" s="5" t="s">
        <v>6</v>
      </c>
      <c r="Q47" s="5" t="s">
        <v>7</v>
      </c>
      <c r="R47" s="41" t="s">
        <v>156</v>
      </c>
      <c r="S47" s="7" t="s">
        <v>142</v>
      </c>
    </row>
    <row r="48" spans="1:20" ht="18.75" customHeight="1">
      <c r="A48" s="16"/>
      <c r="B48" s="5" t="s">
        <v>195</v>
      </c>
      <c r="C48" s="5" t="s">
        <v>61</v>
      </c>
      <c r="D48" s="5">
        <v>10</v>
      </c>
      <c r="E48" s="5" t="s">
        <v>0</v>
      </c>
      <c r="F48" s="5">
        <v>10</v>
      </c>
      <c r="G48" s="5">
        <f t="shared" si="3"/>
        <v>13</v>
      </c>
      <c r="H48" s="6">
        <f t="shared" si="17"/>
        <v>16</v>
      </c>
      <c r="I48" s="37">
        <v>20</v>
      </c>
      <c r="J48" s="5">
        <f t="shared" si="0"/>
        <v>20</v>
      </c>
      <c r="K48" s="5">
        <f t="shared" si="5"/>
        <v>20</v>
      </c>
      <c r="L48" s="5">
        <f>I48+2</f>
        <v>22</v>
      </c>
      <c r="M48" s="5">
        <f t="shared" si="18"/>
        <v>22</v>
      </c>
      <c r="N48" s="5">
        <f t="shared" si="19"/>
        <v>22</v>
      </c>
      <c r="O48" s="5"/>
      <c r="P48" s="5"/>
      <c r="Q48" s="5" t="s">
        <v>7</v>
      </c>
      <c r="R48" s="41" t="s">
        <v>139</v>
      </c>
      <c r="S48" s="7" t="s">
        <v>142</v>
      </c>
    </row>
    <row r="49" spans="1:19" ht="18.75" customHeight="1">
      <c r="A49" s="16"/>
      <c r="B49" s="5" t="s">
        <v>186</v>
      </c>
      <c r="C49" s="5" t="s">
        <v>101</v>
      </c>
      <c r="D49" s="5">
        <v>5</v>
      </c>
      <c r="E49" s="5" t="s">
        <v>0</v>
      </c>
      <c r="F49" s="5">
        <v>6</v>
      </c>
      <c r="G49" s="5">
        <f t="shared" si="3"/>
        <v>9</v>
      </c>
      <c r="H49" s="6">
        <f t="shared" si="17"/>
        <v>12</v>
      </c>
      <c r="I49" s="37">
        <v>7</v>
      </c>
      <c r="J49" s="5">
        <f t="shared" si="0"/>
        <v>11</v>
      </c>
      <c r="K49" s="5">
        <f t="shared" si="5"/>
        <v>14</v>
      </c>
      <c r="L49" s="5">
        <f>I49+6</f>
        <v>13</v>
      </c>
      <c r="M49" s="5">
        <f t="shared" si="18"/>
        <v>17</v>
      </c>
      <c r="N49" s="5">
        <f t="shared" si="19"/>
        <v>20</v>
      </c>
      <c r="O49" s="5"/>
      <c r="P49" s="5"/>
      <c r="Q49" s="5" t="s">
        <v>7</v>
      </c>
      <c r="R49" s="41" t="s">
        <v>149</v>
      </c>
      <c r="S49" s="7" t="s">
        <v>142</v>
      </c>
    </row>
    <row r="50" spans="1:19" ht="18.75" customHeight="1">
      <c r="A50" s="16"/>
      <c r="B50" s="5" t="s">
        <v>58</v>
      </c>
      <c r="C50" s="5" t="s">
        <v>112</v>
      </c>
      <c r="D50" s="5">
        <v>5</v>
      </c>
      <c r="E50" s="5" t="s">
        <v>0</v>
      </c>
      <c r="F50" s="5">
        <v>6</v>
      </c>
      <c r="G50" s="5">
        <f t="shared" si="3"/>
        <v>9</v>
      </c>
      <c r="H50" s="6">
        <f t="shared" si="17"/>
        <v>12</v>
      </c>
      <c r="I50" s="37">
        <v>7</v>
      </c>
      <c r="J50" s="5">
        <f t="shared" si="0"/>
        <v>11</v>
      </c>
      <c r="K50" s="5">
        <f t="shared" si="5"/>
        <v>14</v>
      </c>
      <c r="L50" s="5">
        <f>I50+6</f>
        <v>13</v>
      </c>
      <c r="M50" s="5">
        <f t="shared" si="18"/>
        <v>17</v>
      </c>
      <c r="N50" s="5">
        <f t="shared" si="19"/>
        <v>20</v>
      </c>
      <c r="O50" s="5"/>
      <c r="P50" s="5"/>
      <c r="Q50" s="5" t="s">
        <v>7</v>
      </c>
      <c r="R50" s="41" t="s">
        <v>150</v>
      </c>
      <c r="S50" s="7" t="s">
        <v>142</v>
      </c>
    </row>
    <row r="51" spans="1:19" ht="18.75" customHeight="1">
      <c r="A51" s="16"/>
      <c r="B51" s="5" t="s">
        <v>187</v>
      </c>
      <c r="C51" s="5" t="s">
        <v>102</v>
      </c>
      <c r="D51" s="5">
        <v>10</v>
      </c>
      <c r="E51" s="5" t="s">
        <v>0</v>
      </c>
      <c r="F51" s="5">
        <v>4</v>
      </c>
      <c r="G51" s="5">
        <f t="shared" si="3"/>
        <v>7</v>
      </c>
      <c r="H51" s="6">
        <f t="shared" si="17"/>
        <v>10</v>
      </c>
      <c r="I51" s="37">
        <v>5</v>
      </c>
      <c r="J51" s="5">
        <f t="shared" si="0"/>
        <v>9</v>
      </c>
      <c r="K51" s="5">
        <f t="shared" si="5"/>
        <v>12</v>
      </c>
      <c r="L51" s="5">
        <f>I51+4</f>
        <v>9</v>
      </c>
      <c r="M51" s="5">
        <f t="shared" si="18"/>
        <v>13</v>
      </c>
      <c r="N51" s="5">
        <f t="shared" si="19"/>
        <v>16</v>
      </c>
      <c r="O51" s="5"/>
      <c r="P51" s="5" t="s">
        <v>6</v>
      </c>
      <c r="Q51" s="5" t="s">
        <v>7</v>
      </c>
      <c r="R51" s="41" t="s">
        <v>207</v>
      </c>
      <c r="S51" s="7" t="s">
        <v>142</v>
      </c>
    </row>
    <row r="52" spans="1:19" ht="18.75" customHeight="1">
      <c r="A52" s="16"/>
      <c r="B52" s="5" t="s">
        <v>188</v>
      </c>
      <c r="C52" s="5" t="s">
        <v>103</v>
      </c>
      <c r="D52" s="5">
        <v>5</v>
      </c>
      <c r="E52" s="5" t="s">
        <v>0</v>
      </c>
      <c r="F52" s="5">
        <v>5</v>
      </c>
      <c r="G52" s="5">
        <f t="shared" si="3"/>
        <v>8</v>
      </c>
      <c r="H52" s="6">
        <f t="shared" si="17"/>
        <v>11</v>
      </c>
      <c r="I52" s="37">
        <v>6</v>
      </c>
      <c r="J52" s="5">
        <f t="shared" si="0"/>
        <v>10</v>
      </c>
      <c r="K52" s="5">
        <f t="shared" si="5"/>
        <v>13</v>
      </c>
      <c r="L52" s="5">
        <f>I52+5</f>
        <v>11</v>
      </c>
      <c r="M52" s="5">
        <f t="shared" si="18"/>
        <v>15</v>
      </c>
      <c r="N52" s="5">
        <f t="shared" si="19"/>
        <v>18</v>
      </c>
      <c r="O52" s="14"/>
      <c r="P52" s="5" t="s">
        <v>6</v>
      </c>
      <c r="Q52" s="5" t="s">
        <v>7</v>
      </c>
      <c r="R52" s="41" t="s">
        <v>220</v>
      </c>
      <c r="S52" s="7" t="s">
        <v>142</v>
      </c>
    </row>
    <row r="53" spans="1:19" ht="18.75" customHeight="1">
      <c r="A53" s="16"/>
      <c r="B53" s="5" t="s">
        <v>189</v>
      </c>
      <c r="C53" s="5" t="s">
        <v>104</v>
      </c>
      <c r="D53" s="5">
        <v>20</v>
      </c>
      <c r="E53" s="5" t="s">
        <v>0</v>
      </c>
      <c r="F53" s="5">
        <v>7</v>
      </c>
      <c r="G53" s="5">
        <f t="shared" si="3"/>
        <v>10</v>
      </c>
      <c r="H53" s="6">
        <f t="shared" si="17"/>
        <v>13</v>
      </c>
      <c r="I53" s="37">
        <v>20</v>
      </c>
      <c r="J53" s="5">
        <f t="shared" si="0"/>
        <v>20</v>
      </c>
      <c r="K53" s="5">
        <f t="shared" si="5"/>
        <v>20</v>
      </c>
      <c r="L53" s="5">
        <f>I53+2</f>
        <v>22</v>
      </c>
      <c r="M53" s="5">
        <f t="shared" si="18"/>
        <v>22</v>
      </c>
      <c r="N53" s="5">
        <f t="shared" si="19"/>
        <v>22</v>
      </c>
      <c r="O53" s="5"/>
      <c r="P53" s="5"/>
      <c r="Q53" s="5" t="s">
        <v>7</v>
      </c>
      <c r="R53" s="41" t="s">
        <v>147</v>
      </c>
      <c r="S53" s="7" t="s">
        <v>142</v>
      </c>
    </row>
    <row r="54" spans="1:19" ht="18.75" customHeight="1">
      <c r="A54" s="17"/>
      <c r="B54" s="5" t="s">
        <v>197</v>
      </c>
      <c r="C54" s="5" t="s">
        <v>105</v>
      </c>
      <c r="D54" s="5">
        <v>100</v>
      </c>
      <c r="E54" s="5" t="s">
        <v>0</v>
      </c>
      <c r="F54" s="5">
        <v>6</v>
      </c>
      <c r="G54" s="5">
        <f t="shared" si="3"/>
        <v>9</v>
      </c>
      <c r="H54" s="6">
        <f t="shared" si="17"/>
        <v>12</v>
      </c>
      <c r="I54" s="37">
        <v>8</v>
      </c>
      <c r="J54" s="5">
        <f t="shared" si="0"/>
        <v>11</v>
      </c>
      <c r="K54" s="5">
        <f t="shared" si="5"/>
        <v>14</v>
      </c>
      <c r="L54" s="5">
        <f>I54+5</f>
        <v>13</v>
      </c>
      <c r="M54" s="5">
        <f t="shared" si="18"/>
        <v>16</v>
      </c>
      <c r="N54" s="5">
        <f t="shared" si="19"/>
        <v>19</v>
      </c>
      <c r="O54" s="5"/>
      <c r="P54" s="5" t="s">
        <v>6</v>
      </c>
      <c r="Q54" s="5" t="s">
        <v>11</v>
      </c>
      <c r="R54" s="41" t="s">
        <v>157</v>
      </c>
      <c r="S54" s="7" t="s">
        <v>142</v>
      </c>
    </row>
    <row r="55" spans="1:19" ht="18.75" customHeight="1">
      <c r="A55" s="15" t="s">
        <v>12</v>
      </c>
      <c r="B55" s="5" t="s">
        <v>190</v>
      </c>
      <c r="C55" s="5" t="s">
        <v>62</v>
      </c>
      <c r="D55" s="5">
        <v>200</v>
      </c>
      <c r="E55" s="5" t="s">
        <v>13</v>
      </c>
      <c r="F55" s="11">
        <v>10</v>
      </c>
      <c r="G55" s="11">
        <f>F55</f>
        <v>10</v>
      </c>
      <c r="H55" s="11">
        <f>G55</f>
        <v>10</v>
      </c>
      <c r="I55" s="37">
        <v>15</v>
      </c>
      <c r="J55" s="10">
        <f>I55</f>
        <v>15</v>
      </c>
      <c r="K55" s="10">
        <f>J55</f>
        <v>15</v>
      </c>
      <c r="L55" s="5">
        <f>I55+3</f>
        <v>18</v>
      </c>
      <c r="M55" s="5">
        <f t="shared" si="18"/>
        <v>18</v>
      </c>
      <c r="N55" s="5">
        <f t="shared" si="19"/>
        <v>18</v>
      </c>
      <c r="O55" s="5"/>
      <c r="P55" s="5"/>
      <c r="Q55" s="5" t="s">
        <v>127</v>
      </c>
      <c r="R55" s="41" t="s">
        <v>213</v>
      </c>
      <c r="S55" s="7" t="s">
        <v>151</v>
      </c>
    </row>
    <row r="56" spans="1:19" ht="18.75" customHeight="1">
      <c r="A56" s="16"/>
      <c r="B56" s="5" t="s">
        <v>59</v>
      </c>
      <c r="C56" s="5" t="s">
        <v>106</v>
      </c>
      <c r="D56" s="5">
        <v>300</v>
      </c>
      <c r="E56" s="5" t="s">
        <v>13</v>
      </c>
      <c r="F56" s="11">
        <v>10</v>
      </c>
      <c r="G56" s="11">
        <f t="shared" ref="G56:H56" si="20">F56</f>
        <v>10</v>
      </c>
      <c r="H56" s="11">
        <f t="shared" si="20"/>
        <v>10</v>
      </c>
      <c r="I56" s="37">
        <v>10</v>
      </c>
      <c r="J56" s="10">
        <f t="shared" ref="J56:K56" si="21">I56</f>
        <v>10</v>
      </c>
      <c r="K56" s="10">
        <f t="shared" si="21"/>
        <v>10</v>
      </c>
      <c r="L56" s="5">
        <f>I56+3</f>
        <v>13</v>
      </c>
      <c r="M56" s="5">
        <f t="shared" si="18"/>
        <v>13</v>
      </c>
      <c r="N56" s="5">
        <f t="shared" si="19"/>
        <v>13</v>
      </c>
      <c r="O56" s="5"/>
      <c r="P56" s="5"/>
      <c r="Q56" s="5" t="s">
        <v>127</v>
      </c>
      <c r="R56" s="41" t="s">
        <v>213</v>
      </c>
      <c r="S56" s="7" t="s">
        <v>151</v>
      </c>
    </row>
    <row r="57" spans="1:19" ht="18.75" customHeight="1">
      <c r="A57" s="16"/>
      <c r="B57" s="5" t="s">
        <v>60</v>
      </c>
      <c r="C57" s="5" t="s">
        <v>107</v>
      </c>
      <c r="D57" s="5">
        <v>300</v>
      </c>
      <c r="E57" s="5" t="s">
        <v>13</v>
      </c>
      <c r="F57" s="11">
        <v>10</v>
      </c>
      <c r="G57" s="11">
        <f t="shared" ref="G57:H57" si="22">F57</f>
        <v>10</v>
      </c>
      <c r="H57" s="11">
        <f t="shared" si="22"/>
        <v>10</v>
      </c>
      <c r="I57" s="37">
        <v>10</v>
      </c>
      <c r="J57" s="10">
        <f t="shared" ref="J57:K57" si="23">I57</f>
        <v>10</v>
      </c>
      <c r="K57" s="10">
        <f t="shared" si="23"/>
        <v>10</v>
      </c>
      <c r="L57" s="5">
        <f>I57+3</f>
        <v>13</v>
      </c>
      <c r="M57" s="5">
        <f t="shared" si="18"/>
        <v>13</v>
      </c>
      <c r="N57" s="5">
        <f t="shared" si="19"/>
        <v>13</v>
      </c>
      <c r="O57" s="5"/>
      <c r="P57" s="5"/>
      <c r="Q57" s="5" t="s">
        <v>127</v>
      </c>
      <c r="R57" s="41" t="s">
        <v>213</v>
      </c>
      <c r="S57" s="7" t="s">
        <v>151</v>
      </c>
    </row>
    <row r="58" spans="1:19" ht="18.75" customHeight="1">
      <c r="A58" s="16"/>
      <c r="B58" s="5" t="s">
        <v>191</v>
      </c>
      <c r="C58" s="5" t="s">
        <v>108</v>
      </c>
      <c r="D58" s="5">
        <v>10000</v>
      </c>
      <c r="E58" s="5" t="s">
        <v>14</v>
      </c>
      <c r="F58" s="11">
        <v>2</v>
      </c>
      <c r="G58" s="11">
        <f t="shared" ref="G58:H59" si="24">F58</f>
        <v>2</v>
      </c>
      <c r="H58" s="11">
        <f t="shared" si="24"/>
        <v>2</v>
      </c>
      <c r="I58" s="37">
        <v>2</v>
      </c>
      <c r="J58" s="10">
        <f t="shared" ref="J58:K59" si="25">I58</f>
        <v>2</v>
      </c>
      <c r="K58" s="10">
        <f t="shared" si="25"/>
        <v>2</v>
      </c>
      <c r="L58" s="5">
        <f>I58+1</f>
        <v>3</v>
      </c>
      <c r="M58" s="5">
        <f t="shared" ref="M58:M60" si="26">L58+J58-I58</f>
        <v>3</v>
      </c>
      <c r="N58" s="5">
        <f t="shared" ref="N58:N60" si="27">M58+K58-J58</f>
        <v>3</v>
      </c>
      <c r="O58" s="5"/>
      <c r="P58" s="5"/>
      <c r="Q58" s="5" t="s">
        <v>128</v>
      </c>
      <c r="R58" s="41" t="s">
        <v>130</v>
      </c>
      <c r="S58" s="7" t="s">
        <v>148</v>
      </c>
    </row>
    <row r="59" spans="1:19" ht="18.75" customHeight="1">
      <c r="A59" s="16"/>
      <c r="B59" s="5" t="s">
        <v>192</v>
      </c>
      <c r="C59" s="5" t="s">
        <v>109</v>
      </c>
      <c r="D59" s="5">
        <v>10000</v>
      </c>
      <c r="E59" s="5" t="s">
        <v>14</v>
      </c>
      <c r="F59" s="11">
        <v>1.2</v>
      </c>
      <c r="G59" s="11">
        <f t="shared" si="24"/>
        <v>1.2</v>
      </c>
      <c r="H59" s="11">
        <f t="shared" si="24"/>
        <v>1.2</v>
      </c>
      <c r="I59" s="37">
        <v>1.2</v>
      </c>
      <c r="J59" s="10">
        <f t="shared" si="25"/>
        <v>1.2</v>
      </c>
      <c r="K59" s="10">
        <f t="shared" si="25"/>
        <v>1.2</v>
      </c>
      <c r="L59" s="5">
        <f>I59+1</f>
        <v>2.2000000000000002</v>
      </c>
      <c r="M59" s="5">
        <f t="shared" ref="M59" si="28">L59+J59-I59</f>
        <v>2.2000000000000002</v>
      </c>
      <c r="N59" s="5">
        <f t="shared" ref="N59" si="29">M59+K59-J59</f>
        <v>2.2000000000000002</v>
      </c>
      <c r="O59" s="5"/>
      <c r="P59" s="5"/>
      <c r="Q59" s="5" t="s">
        <v>128</v>
      </c>
      <c r="R59" s="41" t="s">
        <v>130</v>
      </c>
      <c r="S59" s="7" t="s">
        <v>148</v>
      </c>
    </row>
    <row r="60" spans="1:19" ht="18.75" customHeight="1">
      <c r="A60" s="17"/>
      <c r="B60" s="5" t="s">
        <v>193</v>
      </c>
      <c r="C60" s="5" t="s">
        <v>171</v>
      </c>
      <c r="D60" s="5">
        <v>20000</v>
      </c>
      <c r="E60" s="5" t="s">
        <v>14</v>
      </c>
      <c r="F60" s="11">
        <v>0.5</v>
      </c>
      <c r="G60" s="11">
        <f t="shared" ref="G60:H60" si="30">F60</f>
        <v>0.5</v>
      </c>
      <c r="H60" s="11">
        <f t="shared" si="30"/>
        <v>0.5</v>
      </c>
      <c r="I60" s="37">
        <v>0.5</v>
      </c>
      <c r="J60" s="10">
        <f t="shared" ref="J60:K60" si="31">I60</f>
        <v>0.5</v>
      </c>
      <c r="K60" s="10">
        <f t="shared" si="31"/>
        <v>0.5</v>
      </c>
      <c r="L60" s="5">
        <f>I60+0.5</f>
        <v>1</v>
      </c>
      <c r="M60" s="5">
        <f t="shared" si="26"/>
        <v>1</v>
      </c>
      <c r="N60" s="5">
        <f t="shared" si="27"/>
        <v>1</v>
      </c>
      <c r="O60" s="5"/>
      <c r="P60" s="5"/>
      <c r="Q60" s="5" t="s">
        <v>128</v>
      </c>
      <c r="R60" s="41" t="s">
        <v>130</v>
      </c>
      <c r="S60" s="7" t="s">
        <v>148</v>
      </c>
    </row>
  </sheetData>
  <sortState ref="B50:S54">
    <sortCondition ref="C50:C54"/>
  </sortState>
  <mergeCells count="17">
    <mergeCell ref="Q2:Q3"/>
    <mergeCell ref="I2:K2"/>
    <mergeCell ref="P2:P3"/>
    <mergeCell ref="L2:N2"/>
    <mergeCell ref="A1:S1"/>
    <mergeCell ref="R2:S2"/>
    <mergeCell ref="O2:O3"/>
    <mergeCell ref="A55:A60"/>
    <mergeCell ref="A2:A3"/>
    <mergeCell ref="F2:H2"/>
    <mergeCell ref="E2:E3"/>
    <mergeCell ref="D2:D3"/>
    <mergeCell ref="A4:A18"/>
    <mergeCell ref="A37:A54"/>
    <mergeCell ref="C2:C3"/>
    <mergeCell ref="A20:A36"/>
    <mergeCell ref="B2:B3"/>
  </mergeCells>
  <phoneticPr fontId="2" type="noConversion"/>
  <printOptions horizontalCentered="1"/>
  <pageMargins left="0.35433070866141736" right="0.39370078740157483" top="0.39370078740157483" bottom="0.39370078740157483" header="0.51181102362204722" footer="0.51181102362204722"/>
  <pageSetup paperSize="9" scale="6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2015-12-08T02:17:54Z</cp:lastPrinted>
  <dcterms:created xsi:type="dcterms:W3CDTF">2008-10-10T05:18:18Z</dcterms:created>
  <dcterms:modified xsi:type="dcterms:W3CDTF">2019-02-15T05:24:18Z</dcterms:modified>
</cp:coreProperties>
</file>