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Assignment\DA\Advance Excel\"/>
    </mc:Choice>
  </mc:AlternateContent>
  <xr:revisionPtr revIDLastSave="0" documentId="13_ncr:1_{8BA67EED-3916-4911-B604-95DA55CB6F5E}" xr6:coauthVersionLast="47" xr6:coauthVersionMax="47" xr10:uidLastSave="{00000000-0000-0000-0000-000000000000}"/>
  <bookViews>
    <workbookView xWindow="-120" yWindow="-120" windowWidth="20730" windowHeight="11160" xr2:uid="{18E74621-BEBE-4C55-9A4A-6D7726ED6B75}"/>
  </bookViews>
  <sheets>
    <sheet name="Compare" sheetId="1" r:id="rId1"/>
    <sheet name="Brainstorm" sheetId="4" r:id="rId2"/>
    <sheet name="Vlookup Advanced" sheetId="2" r:id="rId3"/>
    <sheet name="Rank" sheetId="5" r:id="rId4"/>
  </sheets>
  <definedNames>
    <definedName name="_xlnm._FilterDatabase" localSheetId="1" hidden="1">Brainstorm!$B$13:$I$27</definedName>
    <definedName name="Amarilla">'Vlookup Advanced'!$I$15:$J$20</definedName>
    <definedName name="Country">Brainstorm!$C$14:$C$27</definedName>
    <definedName name="Gross_Sales">Brainstorm!$H$14:$H$27</definedName>
    <definedName name="List_1">Compare!$B$6:$B$36</definedName>
    <definedName name="List_2">Compare!$D$6:$D$24</definedName>
    <definedName name="Manufacturing_Price">Brainstorm!$F$14:$F$27</definedName>
    <definedName name="Montana">'Vlookup Advanced'!$L$15:$M$20</definedName>
    <definedName name="Paseo">'Vlookup Advanced'!$F$15:$G$20</definedName>
    <definedName name="Product">Brainstorm!$D$14:$D$27</definedName>
    <definedName name="Profit">Brainstorm!$I$14:$I$27</definedName>
    <definedName name="Segment">Brainstorm!$B$14:$B$27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4" l="1"/>
  <c r="E10" i="4"/>
  <c r="D10" i="4"/>
  <c r="D11" i="4"/>
  <c r="I8" i="5"/>
  <c r="I9" i="5"/>
  <c r="I10" i="5"/>
  <c r="I11" i="5"/>
  <c r="I12" i="5"/>
  <c r="I13" i="5"/>
  <c r="I14" i="5"/>
  <c r="I15" i="5"/>
  <c r="I16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" i="5"/>
  <c r="I7" i="5"/>
  <c r="E28" i="2"/>
  <c r="C29" i="2" s="1"/>
  <c r="C6" i="2"/>
  <c r="E29" i="2"/>
  <c r="E30" i="2"/>
  <c r="E31" i="2"/>
  <c r="E32" i="2"/>
  <c r="E33" i="2"/>
  <c r="E34" i="2"/>
  <c r="E35" i="2"/>
  <c r="E36" i="2"/>
  <c r="E37" i="2"/>
  <c r="C31" i="2" l="1"/>
  <c r="C32" i="2"/>
  <c r="C30" i="2"/>
  <c r="C28" i="2"/>
  <c r="C7" i="2"/>
  <c r="C8" i="2"/>
  <c r="C9" i="2"/>
  <c r="C10" i="2"/>
  <c r="D16" i="2"/>
  <c r="H7" i="4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  <c r="D19" i="2"/>
  <c r="D22" i="2"/>
  <c r="D20" i="2"/>
  <c r="D17" i="2"/>
  <c r="D18" i="2"/>
  <c r="D21" i="2"/>
  <c r="H8" i="4" l="1"/>
  <c r="H9" i="4"/>
  <c r="H10" i="4"/>
  <c r="H11" i="4"/>
  <c r="H16" i="4" l="1"/>
  <c r="I16" i="4" s="1"/>
  <c r="H18" i="4"/>
  <c r="H19" i="4"/>
  <c r="I19" i="4" s="1"/>
  <c r="H21" i="4"/>
  <c r="I21" i="4" s="1"/>
  <c r="H24" i="4"/>
  <c r="I24" i="4" s="1"/>
  <c r="H25" i="4"/>
  <c r="I25" i="4" s="1"/>
  <c r="H20" i="4"/>
  <c r="I20" i="4" s="1"/>
  <c r="H22" i="4"/>
  <c r="I22" i="4" s="1"/>
  <c r="H23" i="4"/>
  <c r="I23" i="4" s="1"/>
  <c r="H27" i="4"/>
  <c r="I27" i="4" s="1"/>
  <c r="H26" i="4"/>
  <c r="I26" i="4" s="1"/>
  <c r="H14" i="4"/>
  <c r="I14" i="4" s="1"/>
  <c r="H15" i="4"/>
  <c r="I15" i="4" s="1"/>
  <c r="H17" i="4"/>
  <c r="I17" i="4" s="1"/>
  <c r="I18" i="4" l="1"/>
  <c r="E7" i="4" s="1"/>
  <c r="D7" i="4"/>
</calcChain>
</file>

<file path=xl/sharedStrings.xml><?xml version="1.0" encoding="utf-8"?>
<sst xmlns="http://schemas.openxmlformats.org/spreadsheetml/2006/main" count="214" uniqueCount="104">
  <si>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</si>
  <si>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</si>
  <si>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</si>
  <si>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</si>
  <si>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</si>
  <si>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</si>
  <si>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</si>
  <si>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</si>
  <si>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</si>
  <si>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</si>
  <si>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</si>
  <si>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</si>
  <si>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</si>
  <si>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</si>
  <si>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</si>
  <si>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</si>
  <si>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</si>
  <si>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</si>
  <si>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</si>
  <si>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</si>
  <si>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</si>
  <si>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</si>
  <si>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</si>
  <si>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</si>
  <si>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</si>
  <si>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</si>
  <si>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</si>
  <si>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</si>
  <si>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</si>
  <si>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</si>
  <si>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</si>
  <si>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</si>
  <si>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</si>
  <si>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</si>
  <si>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</si>
  <si>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</si>
  <si>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</si>
  <si>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</si>
  <si>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</si>
  <si>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</si>
  <si>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</si>
  <si>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</si>
  <si>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</si>
  <si>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</si>
  <si>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</si>
  <si>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</si>
  <si>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</si>
  <si>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</si>
  <si>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</si>
  <si>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</si>
  <si>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</si>
  <si>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</si>
  <si>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</si>
  <si>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</si>
  <si>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</si>
  <si>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</si>
  <si>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</si>
  <si>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</si>
  <si>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</si>
  <si>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</si>
  <si>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</si>
  <si>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</si>
  <si>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</si>
  <si>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</si>
  <si>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</si>
  <si>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</si>
  <si>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</si>
  <si>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</si>
  <si>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</si>
  <si>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</si>
  <si>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</si>
  <si>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</si>
  <si>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</si>
  <si>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</si>
  <si>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</si>
  <si>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</si>
  <si>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</si>
  <si>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</si>
  <si>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</si>
  <si>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</si>
  <si>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</si>
  <si>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</si>
  <si>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</si>
  <si>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</si>
  <si>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</si>
  <si>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</si>
  <si>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</si>
  <si>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</si>
  <si>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</si>
  <si>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</si>
  <si>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</si>
  <si>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</si>
  <si>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</si>
  <si>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</si>
  <si>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</si>
  <si>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</si>
  <si>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</si>
  <si>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</si>
  <si>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</si>
  <si>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</si>
  <si>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>Total Profit</t>
  </si>
  <si>
    <r>
      <t xml:space="preserve">Q.2. Give dropdowns on Segment and Country, then Create formulas which calucalte Total sales and </t>
    </r>
    <r>
      <rPr>
        <b/>
        <sz val="12"/>
        <color rgb="FF00B050"/>
        <rFont val="Calibri"/>
        <family val="2"/>
        <scheme val="minor"/>
      </rPr>
      <t xml:space="preserve">Total Profit </t>
    </r>
    <r>
      <rPr>
        <b/>
        <sz val="12"/>
        <color rgb="FFFF0000"/>
        <rFont val="Calibri"/>
        <family val="2"/>
        <scheme val="minor"/>
      </rPr>
      <t>based on the selection. If the combination doesn't exist, the result should be "NA".</t>
    </r>
  </si>
  <si>
    <t>Missing in List2</t>
  </si>
  <si>
    <t xml:space="preserve">Amarilla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</si>
</sst>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1" fillId="5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6" borderId="1" xfId="0" applyFill="1" applyBorder="1"/>
    <xf numFmtId="0" fontId="1" fillId="6" borderId="1" xfId="0" applyFont="1" applyFill="1" applyBorder="1"/>
    <xf numFmtId="0" fontId="0" fillId="4" borderId="1" xfId="0" quotePrefix="1" applyFill="1" applyBorder="1"/>
    <xf numFmtId="0" fontId="0" fillId="0" borderId="0" xfId="0" quotePrefix="1"/>
    <xf numFmtId="0" fontId="0" fillId="0" borderId="1" xfId="0" quotePrefix="1" applyBorder="1"/>
    <xf numFmtId="10" fontId="0" fillId="0" borderId="1" xfId="1" quotePrefix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4</xdr:row>
      <xdr:rowOff>0</xdr:rowOff>
    </xdr:from>
    <xdr:to>
      <xdr:col>12</xdr:col>
      <xdr:colOff>205909</xdr:colOff>
      <xdr:row>10</xdr:row>
      <xdr:rowOff>64876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83820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037-915A-4FDE-B786-4883DF13D743}">
  <dimension ref="B1:D36"/>
  <sheetViews>
    <sheetView tabSelected="1" topLeftCell="A4" workbookViewId="0">
      <selection activeCell="F14" sqref="F14"/>
    </sheetView>
  </sheetViews>
  <sheetFormatPr defaultRowHeight="15" x14ac:dyDescent="0.25"/>
  <cols>
    <col min="2" max="2" width="21.140625" bestFit="1" customWidth="1"/>
    <col min="3" max="3" width="21.140625" customWidth="1"/>
    <col min="4" max="4" width="36.42578125" bestFit="1" customWidth="1"/>
  </cols>
  <sheetData>
    <row r="1" spans="2:4" x14ac:dyDescent="0.25">
      <c r="B1" s="3" t="s">
        <v>39</v>
      </c>
    </row>
    <row r="3" spans="2:4" x14ac:dyDescent="0.25">
      <c r="B3" s="2" t="s">
        <v>38</v>
      </c>
      <c r="D3" s="2" t="s">
        <v>37</v>
      </c>
    </row>
    <row r="5" spans="2:4" x14ac:dyDescent="0.25">
      <c r="B5" s="2" t="s">
        <v>36</v>
      </c>
      <c r="C5" s="25" t="s">
        <v>102</v>
      </c>
      <c r="D5" s="2" t="s">
        <v>35</v>
      </c>
    </row>
    <row r="6" spans="2:4" x14ac:dyDescent="0.25">
      <c r="B6" s="1" t="s">
        <v>34</v>
      </c>
      <c r="C6" s="24" t="str">
        <f t="shared" ref="C6:C36" si="0">IF(COUNTIF(List_2,B6)=0,B6,"")</f>
        <v/>
      </c>
      <c r="D6" s="23" t="s">
        <v>34</v>
      </c>
    </row>
    <row r="7" spans="2:4" x14ac:dyDescent="0.25">
      <c r="B7" s="1" t="s">
        <v>33</v>
      </c>
      <c r="C7" s="24" t="str">
        <f t="shared" si="0"/>
        <v/>
      </c>
      <c r="D7" s="23" t="s">
        <v>33</v>
      </c>
    </row>
    <row r="8" spans="2:4" x14ac:dyDescent="0.25">
      <c r="B8" s="1" t="s">
        <v>32</v>
      </c>
      <c r="C8" s="24" t="str">
        <f t="shared" si="0"/>
        <v/>
      </c>
      <c r="D8" s="23" t="s">
        <v>32</v>
      </c>
    </row>
    <row r="9" spans="2:4" x14ac:dyDescent="0.25">
      <c r="B9" s="1" t="s">
        <v>31</v>
      </c>
      <c r="C9" s="24" t="str">
        <f t="shared" si="0"/>
        <v/>
      </c>
      <c r="D9" s="23" t="s">
        <v>31</v>
      </c>
    </row>
    <row r="10" spans="2:4" x14ac:dyDescent="0.25">
      <c r="B10" s="1" t="s">
        <v>30</v>
      </c>
      <c r="C10" s="24" t="str">
        <f t="shared" si="0"/>
        <v/>
      </c>
      <c r="D10" s="23" t="s">
        <v>30</v>
      </c>
    </row>
    <row r="11" spans="2:4" x14ac:dyDescent="0.25">
      <c r="B11" s="1" t="s">
        <v>29</v>
      </c>
      <c r="C11" s="24" t="str">
        <f t="shared" si="0"/>
        <v/>
      </c>
      <c r="D11" s="23" t="s">
        <v>29</v>
      </c>
    </row>
    <row r="12" spans="2:4" x14ac:dyDescent="0.25">
      <c r="B12" s="1" t="s">
        <v>28</v>
      </c>
      <c r="C12" s="24" t="str">
        <f t="shared" si="0"/>
        <v/>
      </c>
      <c r="D12" s="23" t="s">
        <v>28</v>
      </c>
    </row>
    <row r="13" spans="2:4" x14ac:dyDescent="0.25">
      <c r="B13" s="1" t="s">
        <v>27</v>
      </c>
      <c r="C13" s="24" t="str">
        <f t="shared" si="0"/>
        <v/>
      </c>
      <c r="D13" s="23" t="s">
        <v>27</v>
      </c>
    </row>
    <row r="14" spans="2:4" x14ac:dyDescent="0.25">
      <c r="B14" s="1" t="s">
        <v>26</v>
      </c>
      <c r="C14" s="24" t="str">
        <f t="shared" si="0"/>
        <v/>
      </c>
      <c r="D14" s="23" t="s">
        <v>26</v>
      </c>
    </row>
    <row r="15" spans="2:4" x14ac:dyDescent="0.25">
      <c r="B15" s="1" t="s">
        <v>25</v>
      </c>
      <c r="C15" s="24" t="str">
        <f t="shared" si="0"/>
        <v>Catnip</v>
      </c>
      <c r="D15" s="23" t="s">
        <v>9</v>
      </c>
    </row>
    <row r="16" spans="2:4" x14ac:dyDescent="0.25">
      <c r="B16" s="1" t="s">
        <v>24</v>
      </c>
      <c r="C16" s="24" t="str">
        <f t="shared" si="0"/>
        <v>Chamomile</v>
      </c>
      <c r="D16" s="23" t="s">
        <v>8</v>
      </c>
    </row>
    <row r="17" spans="2:4" x14ac:dyDescent="0.25">
      <c r="B17" s="1" t="s">
        <v>23</v>
      </c>
      <c r="C17" s="24" t="str">
        <f t="shared" si="0"/>
        <v>Che dang</v>
      </c>
      <c r="D17" s="23" t="s">
        <v>7</v>
      </c>
    </row>
    <row r="18" spans="2:4" x14ac:dyDescent="0.25">
      <c r="B18" s="1" t="s">
        <v>22</v>
      </c>
      <c r="C18" s="24" t="str">
        <f t="shared" si="0"/>
        <v>Chinese knotweed tea</v>
      </c>
      <c r="D18" s="23" t="s">
        <v>21</v>
      </c>
    </row>
    <row r="19" spans="2:4" x14ac:dyDescent="0.25">
      <c r="B19" s="1" t="s">
        <v>20</v>
      </c>
      <c r="C19" s="24" t="str">
        <f t="shared" si="0"/>
        <v>Chrysanthemum tea</v>
      </c>
      <c r="D19" s="23" t="s">
        <v>19</v>
      </c>
    </row>
    <row r="20" spans="2:4" x14ac:dyDescent="0.25">
      <c r="B20" s="1" t="s">
        <v>18</v>
      </c>
      <c r="C20" s="24" t="str">
        <f t="shared" si="0"/>
        <v>Scorched rice</v>
      </c>
      <c r="D20" s="23" t="s">
        <v>6</v>
      </c>
    </row>
    <row r="21" spans="2:4" x14ac:dyDescent="0.25">
      <c r="B21" s="1" t="s">
        <v>17</v>
      </c>
      <c r="C21" s="24" t="str">
        <f t="shared" si="0"/>
        <v>Serendib (tea)</v>
      </c>
      <c r="D21" s="23" t="s">
        <v>5</v>
      </c>
    </row>
    <row r="22" spans="2:4" x14ac:dyDescent="0.25">
      <c r="B22" s="1" t="s">
        <v>16</v>
      </c>
      <c r="C22" s="24" t="str">
        <f t="shared" si="0"/>
        <v>Skullcap</v>
      </c>
      <c r="D22" s="23" t="s">
        <v>15</v>
      </c>
    </row>
    <row r="23" spans="2:4" x14ac:dyDescent="0.25">
      <c r="B23" s="1" t="s">
        <v>14</v>
      </c>
      <c r="C23" s="24" t="str">
        <f t="shared" si="0"/>
        <v>Sobacha</v>
      </c>
      <c r="D23" s="23" t="s">
        <v>3</v>
      </c>
    </row>
    <row r="24" spans="2:4" x14ac:dyDescent="0.25">
      <c r="B24" s="1" t="s">
        <v>13</v>
      </c>
      <c r="C24" s="24" t="str">
        <f t="shared" si="0"/>
        <v>Spearmint</v>
      </c>
      <c r="D24" s="23" t="s">
        <v>12</v>
      </c>
    </row>
    <row r="25" spans="2:4" x14ac:dyDescent="0.25">
      <c r="B25" s="1" t="s">
        <v>11</v>
      </c>
      <c r="C25" s="24" t="str">
        <f t="shared" si="0"/>
        <v>Spicebush </v>
      </c>
    </row>
    <row r="26" spans="2:4" x14ac:dyDescent="0.25">
      <c r="B26" s="1" t="s">
        <v>10</v>
      </c>
      <c r="C26" s="24" t="str">
        <f t="shared" si="0"/>
        <v>Spruce tea</v>
      </c>
    </row>
    <row r="27" spans="2:4" x14ac:dyDescent="0.25">
      <c r="B27" s="1" t="s">
        <v>9</v>
      </c>
      <c r="C27" s="24" t="str">
        <f t="shared" si="0"/>
        <v/>
      </c>
    </row>
    <row r="28" spans="2:4" x14ac:dyDescent="0.25">
      <c r="B28" s="1" t="s">
        <v>8</v>
      </c>
      <c r="C28" s="24" t="str">
        <f t="shared" si="0"/>
        <v/>
      </c>
    </row>
    <row r="29" spans="2:4" x14ac:dyDescent="0.25">
      <c r="B29" s="1" t="s">
        <v>7</v>
      </c>
      <c r="C29" s="24" t="str">
        <f t="shared" si="0"/>
        <v/>
      </c>
    </row>
    <row r="30" spans="2:4" x14ac:dyDescent="0.25">
      <c r="B30" s="1" t="s">
        <v>6</v>
      </c>
      <c r="C30" s="24" t="str">
        <f t="shared" si="0"/>
        <v/>
      </c>
    </row>
    <row r="31" spans="2:4" x14ac:dyDescent="0.25">
      <c r="B31" s="1" t="s">
        <v>5</v>
      </c>
      <c r="C31" s="24" t="str">
        <f t="shared" si="0"/>
        <v/>
      </c>
    </row>
    <row r="32" spans="2:4" x14ac:dyDescent="0.25">
      <c r="B32" s="1" t="s">
        <v>4</v>
      </c>
      <c r="C32" s="24" t="str">
        <f t="shared" si="0"/>
        <v>Valerian</v>
      </c>
    </row>
    <row r="33" spans="2:3" x14ac:dyDescent="0.25">
      <c r="B33" s="1" t="s">
        <v>3</v>
      </c>
      <c r="C33" s="24" t="str">
        <f t="shared" si="0"/>
        <v/>
      </c>
    </row>
    <row r="34" spans="2:3" x14ac:dyDescent="0.25">
      <c r="B34" s="1" t="s">
        <v>2</v>
      </c>
      <c r="C34" s="24" t="str">
        <f t="shared" si="0"/>
        <v>Wax gourd </v>
      </c>
    </row>
    <row r="35" spans="2:3" x14ac:dyDescent="0.25">
      <c r="B35" s="1" t="s">
        <v>1</v>
      </c>
      <c r="C35" s="24" t="str">
        <f t="shared" si="0"/>
        <v>Wong Lo Kat</v>
      </c>
    </row>
    <row r="36" spans="2:3" x14ac:dyDescent="0.25">
      <c r="B36" s="1" t="s">
        <v>0</v>
      </c>
      <c r="C36" s="24" t="str">
        <f t="shared" si="0"/>
        <v>Woodruff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I27"/>
  <sheetViews>
    <sheetView topLeftCell="A5" workbookViewId="0">
      <selection activeCell="E12" sqref="E12"/>
    </sheetView>
  </sheetViews>
  <sheetFormatPr defaultRowHeight="15" x14ac:dyDescent="0.25"/>
  <cols>
    <col min="2" max="2" width="14.85546875" bestFit="1" customWidth="1"/>
    <col min="3" max="3" width="21.5703125" bestFit="1" customWidth="1"/>
    <col min="4" max="4" width="9.7109375" bestFit="1" customWidth="1"/>
    <col min="5" max="5" width="20.5703125" bestFit="1" customWidth="1"/>
    <col min="6" max="6" width="17.5703125" bestFit="1" customWidth="1"/>
    <col min="7" max="7" width="12.42578125" customWidth="1"/>
    <col min="8" max="8" width="13" customWidth="1"/>
  </cols>
  <sheetData>
    <row r="2" spans="2:9" ht="15.75" x14ac:dyDescent="0.25">
      <c r="B2" s="11" t="s">
        <v>59</v>
      </c>
    </row>
    <row r="3" spans="2:9" ht="18.75" x14ac:dyDescent="0.3">
      <c r="B3" s="11" t="s">
        <v>101</v>
      </c>
      <c r="G3" s="12"/>
    </row>
    <row r="4" spans="2:9" ht="18.75" x14ac:dyDescent="0.3">
      <c r="B4" s="11" t="s">
        <v>60</v>
      </c>
      <c r="G4" s="12"/>
    </row>
    <row r="5" spans="2:9" ht="19.5" thickBot="1" x14ac:dyDescent="0.35">
      <c r="E5" s="14" t="s">
        <v>100</v>
      </c>
      <c r="G5" s="12"/>
    </row>
    <row r="6" spans="2:9" ht="15.75" thickBot="1" x14ac:dyDescent="0.3">
      <c r="B6" s="13" t="s">
        <v>61</v>
      </c>
      <c r="C6" s="13" t="s">
        <v>62</v>
      </c>
      <c r="D6" s="13" t="s">
        <v>63</v>
      </c>
      <c r="E6" s="13" t="s">
        <v>64</v>
      </c>
      <c r="G6" s="21" t="s">
        <v>41</v>
      </c>
      <c r="H6" s="22" t="s">
        <v>69</v>
      </c>
    </row>
    <row r="7" spans="2:9" x14ac:dyDescent="0.25">
      <c r="B7" s="1" t="s">
        <v>73</v>
      </c>
      <c r="C7" s="1" t="s">
        <v>74</v>
      </c>
      <c r="D7" s="7">
        <f>IF(SUMIFS(Gross_Sales,Segment,B7,Country,C7)&gt;0, SUMIFS(Gross_Sales,Segment,B7,Country,C7),"       NA  ")</f>
        <v>1750700</v>
      </c>
      <c r="E7" s="7">
        <f>IF(SUMIFS(Profit,Segment,B7,Country,C7)&gt;0,SUMIFS(Profit,Segment,B7,Country,C7), "                    NA     ")</f>
        <v>1700680</v>
      </c>
      <c r="G7" s="19" t="s">
        <v>48</v>
      </c>
      <c r="H7" s="20">
        <f>VLOOKUP($G7,$D$13:$F$27,3,0)</f>
        <v>10</v>
      </c>
    </row>
    <row r="8" spans="2:9" x14ac:dyDescent="0.25">
      <c r="G8" s="15" t="s">
        <v>50</v>
      </c>
      <c r="H8" s="16">
        <f>VLOOKUP($G8,$D$13:$F$27,3,0)</f>
        <v>120</v>
      </c>
    </row>
    <row r="9" spans="2:9" x14ac:dyDescent="0.25">
      <c r="C9" s="1"/>
      <c r="D9" s="1"/>
      <c r="E9" s="13" t="s">
        <v>65</v>
      </c>
      <c r="G9" s="15" t="s">
        <v>44</v>
      </c>
      <c r="H9" s="16">
        <f>VLOOKUP($G9,$D$13:$F$27,3,0)</f>
        <v>260</v>
      </c>
    </row>
    <row r="10" spans="2:9" x14ac:dyDescent="0.25">
      <c r="C10" s="13" t="s">
        <v>66</v>
      </c>
      <c r="D10" s="7">
        <f>MAX($H$7:$H$11)</f>
        <v>260</v>
      </c>
      <c r="E10" s="26" t="str">
        <f>_xlfn.XLOOKUP(D10,H6:H11,G6:G11, ,0)</f>
        <v>Amarilla</v>
      </c>
      <c r="G10" s="15" t="s">
        <v>56</v>
      </c>
      <c r="H10" s="16">
        <f>VLOOKUP($G10,$D$13:$F$27,3,0)</f>
        <v>5</v>
      </c>
    </row>
    <row r="11" spans="2:9" ht="15.75" thickBot="1" x14ac:dyDescent="0.3">
      <c r="C11" s="13" t="s">
        <v>67</v>
      </c>
      <c r="D11" s="7">
        <f>MIN($H$7:$H$11)</f>
        <v>5</v>
      </c>
      <c r="E11" s="26" t="str">
        <f>_xlfn.XLOOKUP(D11,H6:H11,G6:G11, ,0)</f>
        <v>Montana</v>
      </c>
      <c r="G11" s="17" t="s">
        <v>80</v>
      </c>
      <c r="H11" s="18">
        <f>VLOOKUP($G11,$D$13:$F$27,3,0)</f>
        <v>250</v>
      </c>
    </row>
    <row r="13" spans="2:9" x14ac:dyDescent="0.25">
      <c r="B13" s="1" t="s">
        <v>61</v>
      </c>
      <c r="C13" s="1" t="s">
        <v>68</v>
      </c>
      <c r="D13" s="1" t="s">
        <v>41</v>
      </c>
      <c r="E13" s="1" t="s">
        <v>42</v>
      </c>
      <c r="F13" s="7" t="s">
        <v>69</v>
      </c>
      <c r="G13" s="1" t="s">
        <v>70</v>
      </c>
      <c r="H13" s="7" t="s">
        <v>71</v>
      </c>
      <c r="I13" s="7" t="s">
        <v>72</v>
      </c>
    </row>
    <row r="14" spans="2:9" x14ac:dyDescent="0.25">
      <c r="B14" s="1" t="s">
        <v>83</v>
      </c>
      <c r="C14" s="1" t="s">
        <v>77</v>
      </c>
      <c r="D14" s="1" t="s">
        <v>56</v>
      </c>
      <c r="E14" s="1">
        <v>3802.5</v>
      </c>
      <c r="F14" s="7">
        <v>5</v>
      </c>
      <c r="G14" s="1">
        <v>300</v>
      </c>
      <c r="H14" s="7">
        <f t="shared" ref="H14:H27" si="0">E14*G14</f>
        <v>1140750</v>
      </c>
      <c r="I14" s="7">
        <f t="shared" ref="I14:I27" si="1">H14-(E14*F14)</f>
        <v>1121737.5</v>
      </c>
    </row>
    <row r="15" spans="2:9" x14ac:dyDescent="0.25">
      <c r="B15" s="1" t="s">
        <v>73</v>
      </c>
      <c r="C15" s="1" t="s">
        <v>77</v>
      </c>
      <c r="D15" s="1" t="s">
        <v>50</v>
      </c>
      <c r="E15" s="1">
        <v>3793.5</v>
      </c>
      <c r="F15" s="7">
        <v>120</v>
      </c>
      <c r="G15" s="1">
        <v>300</v>
      </c>
      <c r="H15" s="7">
        <f t="shared" si="0"/>
        <v>1138050</v>
      </c>
      <c r="I15" s="7">
        <f t="shared" si="1"/>
        <v>682830</v>
      </c>
    </row>
    <row r="16" spans="2:9" x14ac:dyDescent="0.25">
      <c r="B16" s="1" t="s">
        <v>73</v>
      </c>
      <c r="C16" s="1" t="s">
        <v>75</v>
      </c>
      <c r="D16" s="1" t="s">
        <v>48</v>
      </c>
      <c r="E16" s="1">
        <v>3495</v>
      </c>
      <c r="F16" s="7">
        <v>10</v>
      </c>
      <c r="G16" s="1">
        <v>300</v>
      </c>
      <c r="H16" s="7">
        <f t="shared" si="0"/>
        <v>1048500</v>
      </c>
      <c r="I16" s="7">
        <f t="shared" si="1"/>
        <v>1013550</v>
      </c>
    </row>
    <row r="17" spans="2:9" x14ac:dyDescent="0.25">
      <c r="B17" s="1" t="s">
        <v>73</v>
      </c>
      <c r="C17" s="1" t="s">
        <v>74</v>
      </c>
      <c r="D17" s="1" t="s">
        <v>48</v>
      </c>
      <c r="E17" s="1">
        <v>2851</v>
      </c>
      <c r="F17" s="7">
        <v>10</v>
      </c>
      <c r="G17" s="1">
        <v>350</v>
      </c>
      <c r="H17" s="7">
        <f t="shared" si="0"/>
        <v>997850</v>
      </c>
      <c r="I17" s="7">
        <f t="shared" si="1"/>
        <v>969340</v>
      </c>
    </row>
    <row r="18" spans="2:9" x14ac:dyDescent="0.25">
      <c r="B18" s="1" t="s">
        <v>76</v>
      </c>
      <c r="C18" s="1" t="s">
        <v>77</v>
      </c>
      <c r="D18" s="1" t="s">
        <v>48</v>
      </c>
      <c r="E18" s="1">
        <v>2632</v>
      </c>
      <c r="F18" s="7">
        <v>10</v>
      </c>
      <c r="G18" s="1">
        <v>350</v>
      </c>
      <c r="H18" s="7">
        <f t="shared" si="0"/>
        <v>921200</v>
      </c>
      <c r="I18" s="7">
        <f t="shared" si="1"/>
        <v>894880</v>
      </c>
    </row>
    <row r="19" spans="2:9" x14ac:dyDescent="0.25">
      <c r="B19" s="1" t="s">
        <v>76</v>
      </c>
      <c r="C19" s="1" t="s">
        <v>77</v>
      </c>
      <c r="D19" s="1" t="s">
        <v>50</v>
      </c>
      <c r="E19" s="1">
        <v>2632</v>
      </c>
      <c r="F19" s="7">
        <v>120</v>
      </c>
      <c r="G19" s="1">
        <v>350</v>
      </c>
      <c r="H19" s="7">
        <f t="shared" si="0"/>
        <v>921200</v>
      </c>
      <c r="I19" s="7">
        <f t="shared" si="1"/>
        <v>605360</v>
      </c>
    </row>
    <row r="20" spans="2:9" x14ac:dyDescent="0.25">
      <c r="B20" s="1" t="s">
        <v>79</v>
      </c>
      <c r="C20" s="1" t="s">
        <v>77</v>
      </c>
      <c r="D20" s="1" t="s">
        <v>56</v>
      </c>
      <c r="E20" s="1">
        <v>2227.5</v>
      </c>
      <c r="F20" s="7">
        <v>5</v>
      </c>
      <c r="G20" s="1">
        <v>350</v>
      </c>
      <c r="H20" s="7">
        <f t="shared" si="0"/>
        <v>779625</v>
      </c>
      <c r="I20" s="7">
        <f t="shared" si="1"/>
        <v>768487.5</v>
      </c>
    </row>
    <row r="21" spans="2:9" x14ac:dyDescent="0.25">
      <c r="B21" s="1" t="s">
        <v>76</v>
      </c>
      <c r="C21" s="1" t="s">
        <v>75</v>
      </c>
      <c r="D21" s="1" t="s">
        <v>50</v>
      </c>
      <c r="E21" s="1">
        <v>2574</v>
      </c>
      <c r="F21" s="7">
        <v>120</v>
      </c>
      <c r="G21" s="1">
        <v>300</v>
      </c>
      <c r="H21" s="7">
        <f t="shared" si="0"/>
        <v>772200</v>
      </c>
      <c r="I21" s="7">
        <f t="shared" si="1"/>
        <v>463320</v>
      </c>
    </row>
    <row r="22" spans="2:9" x14ac:dyDescent="0.25">
      <c r="B22" s="1" t="s">
        <v>73</v>
      </c>
      <c r="C22" s="1" t="s">
        <v>75</v>
      </c>
      <c r="D22" s="1" t="s">
        <v>80</v>
      </c>
      <c r="E22" s="1">
        <v>2541</v>
      </c>
      <c r="F22" s="7">
        <v>250</v>
      </c>
      <c r="G22" s="1">
        <v>300</v>
      </c>
      <c r="H22" s="7">
        <f t="shared" si="0"/>
        <v>762300</v>
      </c>
      <c r="I22" s="7">
        <f t="shared" si="1"/>
        <v>127050</v>
      </c>
    </row>
    <row r="23" spans="2:9" x14ac:dyDescent="0.25">
      <c r="B23" s="1" t="s">
        <v>79</v>
      </c>
      <c r="C23" s="1" t="s">
        <v>81</v>
      </c>
      <c r="D23" s="1" t="s">
        <v>50</v>
      </c>
      <c r="E23" s="1">
        <v>2536</v>
      </c>
      <c r="F23" s="7">
        <v>120</v>
      </c>
      <c r="G23" s="1">
        <v>300</v>
      </c>
      <c r="H23" s="7">
        <f t="shared" si="0"/>
        <v>760800</v>
      </c>
      <c r="I23" s="7">
        <f t="shared" si="1"/>
        <v>456480</v>
      </c>
    </row>
    <row r="24" spans="2:9" x14ac:dyDescent="0.25">
      <c r="B24" s="1" t="s">
        <v>73</v>
      </c>
      <c r="C24" s="1" t="s">
        <v>74</v>
      </c>
      <c r="D24" s="1" t="s">
        <v>48</v>
      </c>
      <c r="E24" s="1">
        <v>2151</v>
      </c>
      <c r="F24" s="7">
        <v>10</v>
      </c>
      <c r="G24" s="1">
        <v>350</v>
      </c>
      <c r="H24" s="7">
        <f t="shared" si="0"/>
        <v>752850</v>
      </c>
      <c r="I24" s="7">
        <f t="shared" si="1"/>
        <v>731340</v>
      </c>
    </row>
    <row r="25" spans="2:9" x14ac:dyDescent="0.25">
      <c r="B25" s="1" t="s">
        <v>76</v>
      </c>
      <c r="C25" s="1" t="s">
        <v>78</v>
      </c>
      <c r="D25" s="1" t="s">
        <v>44</v>
      </c>
      <c r="E25" s="1">
        <v>2475</v>
      </c>
      <c r="F25" s="7">
        <v>260</v>
      </c>
      <c r="G25" s="1">
        <v>300</v>
      </c>
      <c r="H25" s="7">
        <f t="shared" si="0"/>
        <v>742500</v>
      </c>
      <c r="I25" s="7">
        <f t="shared" si="1"/>
        <v>99000</v>
      </c>
    </row>
    <row r="26" spans="2:9" x14ac:dyDescent="0.25">
      <c r="B26" s="1" t="s">
        <v>82</v>
      </c>
      <c r="C26" s="1" t="s">
        <v>75</v>
      </c>
      <c r="D26" s="1" t="s">
        <v>50</v>
      </c>
      <c r="E26" s="1">
        <v>2460</v>
      </c>
      <c r="F26" s="7">
        <v>120</v>
      </c>
      <c r="G26" s="1">
        <v>300</v>
      </c>
      <c r="H26" s="7">
        <f t="shared" si="0"/>
        <v>738000</v>
      </c>
      <c r="I26" s="7">
        <f t="shared" si="1"/>
        <v>442800</v>
      </c>
    </row>
    <row r="27" spans="2:9" x14ac:dyDescent="0.25">
      <c r="B27" s="1" t="s">
        <v>76</v>
      </c>
      <c r="C27" s="1" t="s">
        <v>75</v>
      </c>
      <c r="D27" s="1" t="s">
        <v>48</v>
      </c>
      <c r="E27" s="1">
        <v>2007</v>
      </c>
      <c r="F27" s="7">
        <v>10</v>
      </c>
      <c r="G27" s="1">
        <v>350</v>
      </c>
      <c r="H27" s="7">
        <f t="shared" si="0"/>
        <v>702450</v>
      </c>
      <c r="I27" s="7">
        <f t="shared" si="1"/>
        <v>682380</v>
      </c>
    </row>
  </sheetData>
  <autoFilter ref="B13:I27" xr:uid="{48689C10-5342-4F6A-B203-403FC1C64F9D}">
    <sortState xmlns:xlrd2="http://schemas.microsoft.com/office/spreadsheetml/2017/richdata2" ref="B14:I27">
      <sortCondition descending="1" ref="H13:H27"/>
    </sortState>
  </autoFilter>
  <dataValidations disablePrompts="1" count="2">
    <dataValidation type="list" allowBlank="1" showInputMessage="1" showErrorMessage="1" sqref="B7" xr:uid="{7A767119-3A72-4E53-9404-D8243BA55CF1}">
      <formula1>"Government, Midmarket, Channel Partners, Enterprise, Small Business"</formula1>
    </dataValidation>
    <dataValidation type="list" allowBlank="1" showInputMessage="1" showErrorMessage="1" sqref="C7" xr:uid="{E9C0D96E-77FC-4053-83B6-0D4211AAC519}">
      <formula1>"Mexico, United States of America, Canada, France, Germany"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M37"/>
  <sheetViews>
    <sheetView topLeftCell="A10" workbookViewId="0">
      <selection activeCell="D30" sqref="D30"/>
    </sheetView>
  </sheetViews>
  <sheetFormatPr defaultRowHeight="15" x14ac:dyDescent="0.25"/>
  <cols>
    <col min="2" max="2" width="33.28515625" bestFit="1" customWidth="1"/>
    <col min="3" max="3" width="9.140625" bestFit="1" customWidth="1"/>
    <col min="5" max="5" width="14.140625" bestFit="1" customWidth="1"/>
    <col min="6" max="6" width="9.7109375" bestFit="1" customWidth="1"/>
    <col min="7" max="7" width="9.42578125" bestFit="1" customWidth="1"/>
  </cols>
  <sheetData>
    <row r="3" spans="2:13" x14ac:dyDescent="0.25">
      <c r="B3" s="4" t="s">
        <v>40</v>
      </c>
    </row>
    <row r="4" spans="2:13" x14ac:dyDescent="0.25">
      <c r="B4" s="4"/>
      <c r="C4" s="27"/>
    </row>
    <row r="5" spans="2:13" x14ac:dyDescent="0.25">
      <c r="B5" s="5" t="s">
        <v>41</v>
      </c>
      <c r="C5" s="5" t="s">
        <v>42</v>
      </c>
      <c r="F5" s="5" t="s">
        <v>41</v>
      </c>
      <c r="G5" s="5" t="s">
        <v>42</v>
      </c>
    </row>
    <row r="6" spans="2:13" x14ac:dyDescent="0.25">
      <c r="B6" s="1" t="s">
        <v>43</v>
      </c>
      <c r="C6" s="1">
        <f>VLOOKUP((LEFT($B6,SEARCH(" ",$B6))),$F$6:$G$10,2,1)</f>
        <v>2574</v>
      </c>
      <c r="F6" s="1" t="s">
        <v>103</v>
      </c>
      <c r="G6" s="1">
        <v>2475</v>
      </c>
    </row>
    <row r="7" spans="2:13" x14ac:dyDescent="0.25">
      <c r="B7" s="1" t="s">
        <v>45</v>
      </c>
      <c r="C7" s="1">
        <f t="shared" ref="C7:C10" si="0">VLOOKUP((LEFT($B7,SEARCH(" ",$B7))),$F$6:$G$10,2,1)</f>
        <v>2151</v>
      </c>
      <c r="F7" s="1" t="s">
        <v>46</v>
      </c>
      <c r="G7" s="1">
        <v>2227.5</v>
      </c>
    </row>
    <row r="8" spans="2:13" x14ac:dyDescent="0.25">
      <c r="B8" s="1" t="s">
        <v>47</v>
      </c>
      <c r="C8" s="1">
        <f t="shared" si="0"/>
        <v>2475</v>
      </c>
      <c r="F8" s="1" t="s">
        <v>48</v>
      </c>
      <c r="G8" s="1">
        <v>2151</v>
      </c>
    </row>
    <row r="9" spans="2:13" x14ac:dyDescent="0.25">
      <c r="B9" s="1" t="s">
        <v>49</v>
      </c>
      <c r="C9" s="1">
        <f t="shared" si="0"/>
        <v>2227.5</v>
      </c>
      <c r="F9" s="1" t="s">
        <v>50</v>
      </c>
      <c r="G9" s="1">
        <v>2574</v>
      </c>
    </row>
    <row r="10" spans="2:13" x14ac:dyDescent="0.25">
      <c r="B10" s="1" t="s">
        <v>51</v>
      </c>
      <c r="C10" s="1">
        <f t="shared" si="0"/>
        <v>2541</v>
      </c>
      <c r="F10" s="1" t="s">
        <v>52</v>
      </c>
      <c r="G10" s="1">
        <v>2541</v>
      </c>
    </row>
    <row r="12" spans="2:13" s="6" customFormat="1" x14ac:dyDescent="0.25"/>
    <row r="13" spans="2:13" x14ac:dyDescent="0.25">
      <c r="B13" s="4" t="s">
        <v>53</v>
      </c>
    </row>
    <row r="14" spans="2:13" x14ac:dyDescent="0.25">
      <c r="F14" s="5" t="s">
        <v>48</v>
      </c>
      <c r="G14" s="5"/>
      <c r="I14" s="5" t="s">
        <v>44</v>
      </c>
      <c r="J14" s="5"/>
      <c r="L14" s="5" t="s">
        <v>46</v>
      </c>
      <c r="M14" s="5"/>
    </row>
    <row r="15" spans="2:13" x14ac:dyDescent="0.25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I15" s="5" t="s">
        <v>54</v>
      </c>
      <c r="J15" s="5" t="s">
        <v>55</v>
      </c>
      <c r="L15" s="5" t="s">
        <v>54</v>
      </c>
      <c r="M15" s="5" t="s">
        <v>55</v>
      </c>
    </row>
    <row r="16" spans="2:13" x14ac:dyDescent="0.25">
      <c r="B16" s="1" t="s">
        <v>48</v>
      </c>
      <c r="C16" s="1">
        <v>1655.08</v>
      </c>
      <c r="D16" s="29">
        <f ca="1">VLOOKUP($C16,INDIRECT($B16),2,1)</f>
        <v>0.125</v>
      </c>
      <c r="F16" s="1">
        <v>0</v>
      </c>
      <c r="G16" s="8">
        <v>0.05</v>
      </c>
      <c r="I16" s="1">
        <v>0</v>
      </c>
      <c r="J16" s="9">
        <v>2.5000000000000001E-2</v>
      </c>
      <c r="L16" s="1">
        <v>0</v>
      </c>
      <c r="M16" s="9">
        <v>1.4999999999999999E-2</v>
      </c>
    </row>
    <row r="17" spans="2:13" x14ac:dyDescent="0.25">
      <c r="B17" s="1" t="s">
        <v>44</v>
      </c>
      <c r="C17" s="1">
        <v>1822.59</v>
      </c>
      <c r="D17" s="29">
        <f t="shared" ref="D17:D22" ca="1" si="1">VLOOKUP($C17,INDIRECT($B17),2,1)</f>
        <v>7.0000000000000007E-2</v>
      </c>
      <c r="F17" s="1">
        <v>500</v>
      </c>
      <c r="G17" s="9">
        <v>7.4999999999999997E-2</v>
      </c>
      <c r="I17" s="1">
        <v>500</v>
      </c>
      <c r="J17" s="8">
        <v>0.04</v>
      </c>
      <c r="L17" s="1">
        <v>500</v>
      </c>
      <c r="M17" s="8">
        <v>0.03</v>
      </c>
    </row>
    <row r="18" spans="2:13" x14ac:dyDescent="0.25">
      <c r="B18" s="1" t="s">
        <v>44</v>
      </c>
      <c r="C18" s="1">
        <v>1730.54</v>
      </c>
      <c r="D18" s="29">
        <f t="shared" ca="1" si="1"/>
        <v>7.0000000000000007E-2</v>
      </c>
      <c r="F18" s="1">
        <v>1000</v>
      </c>
      <c r="G18" s="8">
        <v>0.1</v>
      </c>
      <c r="I18" s="1">
        <v>1000</v>
      </c>
      <c r="J18" s="9">
        <v>5.5E-2</v>
      </c>
      <c r="L18" s="1">
        <v>1000</v>
      </c>
      <c r="M18" s="9">
        <v>5.5E-2</v>
      </c>
    </row>
    <row r="19" spans="2:13" x14ac:dyDescent="0.25">
      <c r="B19" s="1" t="s">
        <v>46</v>
      </c>
      <c r="C19" s="1">
        <v>1685.6</v>
      </c>
      <c r="D19" s="29">
        <f t="shared" ca="1" si="1"/>
        <v>7.0000000000000007E-2</v>
      </c>
      <c r="F19" s="1">
        <v>1500</v>
      </c>
      <c r="G19" s="9">
        <v>0.125</v>
      </c>
      <c r="I19" s="1">
        <v>1500</v>
      </c>
      <c r="J19" s="8">
        <v>7.0000000000000007E-2</v>
      </c>
      <c r="L19" s="1">
        <v>1500</v>
      </c>
      <c r="M19" s="9">
        <v>7.0000000000000007E-2</v>
      </c>
    </row>
    <row r="20" spans="2:13" x14ac:dyDescent="0.25">
      <c r="B20" s="1" t="s">
        <v>48</v>
      </c>
      <c r="C20" s="1">
        <v>1685.6</v>
      </c>
      <c r="D20" s="29">
        <f t="shared" ca="1" si="1"/>
        <v>0.125</v>
      </c>
      <c r="F20" s="1">
        <v>2000</v>
      </c>
      <c r="G20" s="8">
        <v>0.15</v>
      </c>
      <c r="I20" s="1">
        <v>2000</v>
      </c>
      <c r="J20" s="9">
        <v>8.5000000000000006E-2</v>
      </c>
      <c r="L20" s="1">
        <v>2000</v>
      </c>
      <c r="M20" s="8">
        <v>9.3333333333333296E-2</v>
      </c>
    </row>
    <row r="21" spans="2:13" x14ac:dyDescent="0.25">
      <c r="B21" s="1" t="s">
        <v>56</v>
      </c>
      <c r="C21" s="1">
        <v>1763.8600000000001</v>
      </c>
      <c r="D21" s="29">
        <f t="shared" ca="1" si="1"/>
        <v>7.0000000000000007E-2</v>
      </c>
    </row>
    <row r="22" spans="2:13" x14ac:dyDescent="0.25">
      <c r="B22" s="1" t="s">
        <v>48</v>
      </c>
      <c r="C22" s="1">
        <v>2293.1999999999998</v>
      </c>
      <c r="D22" s="29">
        <f t="shared" ca="1" si="1"/>
        <v>0.15</v>
      </c>
    </row>
    <row r="24" spans="2:13" s="6" customFormat="1" x14ac:dyDescent="0.25"/>
    <row r="25" spans="2:13" x14ac:dyDescent="0.25">
      <c r="B25" s="4" t="s">
        <v>57</v>
      </c>
    </row>
    <row r="27" spans="2:13" x14ac:dyDescent="0.25">
      <c r="B27" s="5" t="s">
        <v>41</v>
      </c>
      <c r="C27" s="5" t="s">
        <v>42</v>
      </c>
      <c r="F27" s="5" t="s">
        <v>41</v>
      </c>
      <c r="G27" s="5" t="s">
        <v>58</v>
      </c>
      <c r="H27" s="5" t="s">
        <v>42</v>
      </c>
    </row>
    <row r="28" spans="2:13" x14ac:dyDescent="0.25">
      <c r="B28" s="1" t="s">
        <v>43</v>
      </c>
      <c r="C28" s="28">
        <f>VLOOKUP(B28,$E$27:$H$37,4,0)</f>
        <v>2574</v>
      </c>
      <c r="E28" t="str">
        <f>CONCATENATE(F28," - ",G28)</f>
        <v>Paseo - 895</v>
      </c>
      <c r="F28" s="1" t="s">
        <v>48</v>
      </c>
      <c r="G28" s="10">
        <v>895</v>
      </c>
      <c r="H28" s="1">
        <v>2151</v>
      </c>
      <c r="J28" s="27"/>
    </row>
    <row r="29" spans="2:13" x14ac:dyDescent="0.25">
      <c r="B29" s="1" t="s">
        <v>45</v>
      </c>
      <c r="C29" s="28">
        <f t="shared" ref="C29:C32" si="2">VLOOKUP(B29,$E$27:$H$37,4,0)</f>
        <v>2151</v>
      </c>
      <c r="E29" t="str">
        <f t="shared" ref="E29:E37" si="3">CONCATENATE(F29," - ",G29)</f>
        <v>Montana - 125</v>
      </c>
      <c r="F29" s="1" t="s">
        <v>56</v>
      </c>
      <c r="G29" s="10">
        <v>125</v>
      </c>
      <c r="H29" s="1">
        <v>2227.5</v>
      </c>
    </row>
    <row r="30" spans="2:13" x14ac:dyDescent="0.25">
      <c r="B30" s="1" t="s">
        <v>47</v>
      </c>
      <c r="C30" s="28">
        <f t="shared" si="2"/>
        <v>2475</v>
      </c>
      <c r="E30" t="str">
        <f t="shared" si="3"/>
        <v>Amarilla - 145</v>
      </c>
      <c r="F30" s="1" t="s">
        <v>44</v>
      </c>
      <c r="G30" s="10">
        <v>145</v>
      </c>
      <c r="H30" s="1">
        <v>2475</v>
      </c>
    </row>
    <row r="31" spans="2:13" x14ac:dyDescent="0.25">
      <c r="B31" s="1" t="s">
        <v>49</v>
      </c>
      <c r="C31" s="28">
        <f t="shared" si="2"/>
        <v>2227.5</v>
      </c>
      <c r="E31" t="str">
        <f t="shared" si="3"/>
        <v>Montana  - 848</v>
      </c>
      <c r="F31" s="1" t="s">
        <v>46</v>
      </c>
      <c r="G31" s="10">
        <v>848</v>
      </c>
      <c r="H31" s="10">
        <v>2537.25</v>
      </c>
    </row>
    <row r="32" spans="2:13" x14ac:dyDescent="0.25">
      <c r="B32" s="1" t="s">
        <v>51</v>
      </c>
      <c r="C32" s="28">
        <f t="shared" si="2"/>
        <v>2541</v>
      </c>
      <c r="E32" t="str">
        <f t="shared" si="3"/>
        <v>VTT - 777</v>
      </c>
      <c r="F32" s="1" t="s">
        <v>80</v>
      </c>
      <c r="G32" s="10">
        <v>777</v>
      </c>
      <c r="H32" s="1">
        <v>2541</v>
      </c>
    </row>
    <row r="33" spans="5:8" x14ac:dyDescent="0.25">
      <c r="E33" t="str">
        <f t="shared" si="3"/>
        <v>Velo - 235</v>
      </c>
      <c r="F33" s="1" t="s">
        <v>50</v>
      </c>
      <c r="G33" s="10">
        <v>235</v>
      </c>
      <c r="H33" s="1">
        <v>2574</v>
      </c>
    </row>
    <row r="34" spans="5:8" x14ac:dyDescent="0.25">
      <c r="E34" t="str">
        <f t="shared" si="3"/>
        <v>Paseo - 985</v>
      </c>
      <c r="F34" s="1" t="s">
        <v>48</v>
      </c>
      <c r="G34" s="10">
        <v>985</v>
      </c>
      <c r="H34" s="10">
        <v>2585.1</v>
      </c>
    </row>
    <row r="35" spans="5:8" x14ac:dyDescent="0.25">
      <c r="E35" t="str">
        <f t="shared" si="3"/>
        <v>Velo - 1122</v>
      </c>
      <c r="F35" s="1" t="s">
        <v>50</v>
      </c>
      <c r="G35" s="10">
        <v>1122</v>
      </c>
      <c r="H35" s="10">
        <v>2632.95</v>
      </c>
    </row>
    <row r="36" spans="5:8" x14ac:dyDescent="0.25">
      <c r="E36" t="str">
        <f t="shared" si="3"/>
        <v>VTT - 1260</v>
      </c>
      <c r="F36" s="1" t="s">
        <v>80</v>
      </c>
      <c r="G36" s="10">
        <v>1260</v>
      </c>
      <c r="H36" s="10">
        <v>2680.8</v>
      </c>
    </row>
    <row r="37" spans="5:8" x14ac:dyDescent="0.25">
      <c r="E37" t="str">
        <f t="shared" si="3"/>
        <v>Amarilla - 1397</v>
      </c>
      <c r="F37" s="1" t="s">
        <v>44</v>
      </c>
      <c r="G37" s="10">
        <v>1397</v>
      </c>
      <c r="H37" s="10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D2CA-8246-41F4-A7FB-5170DA3E88CA}">
  <dimension ref="B2:I18"/>
  <sheetViews>
    <sheetView workbookViewId="0">
      <selection activeCell="O13" sqref="O13"/>
    </sheetView>
  </sheetViews>
  <sheetFormatPr defaultRowHeight="15" x14ac:dyDescent="0.25"/>
  <cols>
    <col min="2" max="2" width="17.5703125" bestFit="1" customWidth="1"/>
    <col min="7" max="7" width="16.7109375" customWidth="1"/>
  </cols>
  <sheetData>
    <row r="2" spans="2:9" x14ac:dyDescent="0.25">
      <c r="B2" t="s">
        <v>86</v>
      </c>
      <c r="G2" t="s">
        <v>87</v>
      </c>
    </row>
    <row r="4" spans="2:9" x14ac:dyDescent="0.25">
      <c r="B4" s="13" t="s">
        <v>41</v>
      </c>
      <c r="C4" s="13" t="s">
        <v>84</v>
      </c>
      <c r="D4" s="13" t="s">
        <v>85</v>
      </c>
    </row>
    <row r="5" spans="2:9" x14ac:dyDescent="0.25">
      <c r="B5" s="1" t="s">
        <v>34</v>
      </c>
      <c r="C5" s="1">
        <v>2851</v>
      </c>
      <c r="D5" s="1">
        <f>RANK(C5,$C$5:$C$18,1)</f>
        <v>11</v>
      </c>
    </row>
    <row r="6" spans="2:9" x14ac:dyDescent="0.25">
      <c r="B6" s="1" t="s">
        <v>33</v>
      </c>
      <c r="C6" s="1">
        <v>3495</v>
      </c>
      <c r="D6" s="1">
        <f t="shared" ref="D6:D18" si="0">RANK(C6,$C$5:$C$18,1)</f>
        <v>12</v>
      </c>
      <c r="G6" s="13" t="s">
        <v>98</v>
      </c>
      <c r="H6" s="13" t="s">
        <v>99</v>
      </c>
      <c r="I6" s="13" t="s">
        <v>85</v>
      </c>
    </row>
    <row r="7" spans="2:9" x14ac:dyDescent="0.25">
      <c r="B7" s="1" t="s">
        <v>48</v>
      </c>
      <c r="C7" s="1">
        <v>2632</v>
      </c>
      <c r="D7" s="1">
        <f t="shared" si="0"/>
        <v>9</v>
      </c>
      <c r="G7" s="1" t="s">
        <v>88</v>
      </c>
      <c r="H7" s="1">
        <v>1538</v>
      </c>
      <c r="I7" s="1">
        <f>RANK(H7,$H$7:$H$16,1)</f>
        <v>1</v>
      </c>
    </row>
    <row r="8" spans="2:9" x14ac:dyDescent="0.25">
      <c r="B8" s="1" t="s">
        <v>50</v>
      </c>
      <c r="C8" s="1">
        <v>2633</v>
      </c>
      <c r="D8" s="1">
        <f t="shared" si="0"/>
        <v>10</v>
      </c>
      <c r="G8" s="1" t="s">
        <v>89</v>
      </c>
      <c r="H8" s="1">
        <v>6602</v>
      </c>
      <c r="I8" s="1">
        <f t="shared" ref="I8:I16" si="1">RANK(H8,$H$7:$H$16,1)</f>
        <v>10</v>
      </c>
    </row>
    <row r="9" spans="2:9" x14ac:dyDescent="0.25">
      <c r="B9" s="1" t="s">
        <v>20</v>
      </c>
      <c r="C9" s="1">
        <v>2574</v>
      </c>
      <c r="D9" s="1">
        <f t="shared" si="0"/>
        <v>8</v>
      </c>
      <c r="G9" s="1" t="s">
        <v>90</v>
      </c>
      <c r="H9" s="1">
        <v>4831</v>
      </c>
      <c r="I9" s="1">
        <f t="shared" si="1"/>
        <v>5</v>
      </c>
    </row>
    <row r="10" spans="2:9" x14ac:dyDescent="0.25">
      <c r="B10" s="1" t="s">
        <v>18</v>
      </c>
      <c r="C10" s="1">
        <v>2151</v>
      </c>
      <c r="D10" s="1">
        <f t="shared" si="0"/>
        <v>2</v>
      </c>
      <c r="G10" s="1" t="s">
        <v>91</v>
      </c>
      <c r="H10" s="1">
        <v>5985</v>
      </c>
      <c r="I10" s="1">
        <f t="shared" si="1"/>
        <v>9</v>
      </c>
    </row>
    <row r="11" spans="2:9" x14ac:dyDescent="0.25">
      <c r="B11" s="1" t="s">
        <v>44</v>
      </c>
      <c r="C11" s="1">
        <v>2475</v>
      </c>
      <c r="D11" s="1">
        <f t="shared" si="0"/>
        <v>5</v>
      </c>
      <c r="G11" s="1" t="s">
        <v>92</v>
      </c>
      <c r="H11" s="1">
        <v>5444</v>
      </c>
      <c r="I11" s="1">
        <f t="shared" si="1"/>
        <v>6</v>
      </c>
    </row>
    <row r="12" spans="2:9" x14ac:dyDescent="0.25">
      <c r="B12" s="1" t="s">
        <v>56</v>
      </c>
      <c r="C12" s="1">
        <v>2227.5</v>
      </c>
      <c r="D12" s="1">
        <f t="shared" si="0"/>
        <v>3</v>
      </c>
      <c r="G12" s="1" t="s">
        <v>93</v>
      </c>
      <c r="H12" s="1">
        <v>5444</v>
      </c>
      <c r="I12" s="1">
        <f t="shared" si="1"/>
        <v>6</v>
      </c>
    </row>
    <row r="13" spans="2:9" x14ac:dyDescent="0.25">
      <c r="B13" s="1" t="s">
        <v>80</v>
      </c>
      <c r="C13" s="1">
        <v>2541</v>
      </c>
      <c r="D13" s="1">
        <f t="shared" si="0"/>
        <v>7</v>
      </c>
      <c r="G13" s="1" t="s">
        <v>94</v>
      </c>
      <c r="H13" s="1">
        <v>3412</v>
      </c>
      <c r="I13" s="1">
        <f t="shared" si="1"/>
        <v>4</v>
      </c>
    </row>
    <row r="14" spans="2:9" x14ac:dyDescent="0.25">
      <c r="B14" s="1" t="s">
        <v>16</v>
      </c>
      <c r="C14" s="1">
        <v>2536</v>
      </c>
      <c r="D14" s="1">
        <f t="shared" si="0"/>
        <v>6</v>
      </c>
      <c r="G14" s="1" t="s">
        <v>95</v>
      </c>
      <c r="H14" s="1">
        <v>5809</v>
      </c>
      <c r="I14" s="1">
        <f t="shared" si="1"/>
        <v>8</v>
      </c>
    </row>
    <row r="15" spans="2:9" x14ac:dyDescent="0.25">
      <c r="B15" s="1" t="s">
        <v>14</v>
      </c>
      <c r="C15" s="1">
        <v>2007</v>
      </c>
      <c r="D15" s="1">
        <f t="shared" si="0"/>
        <v>1</v>
      </c>
      <c r="G15" s="1" t="s">
        <v>96</v>
      </c>
      <c r="H15" s="1">
        <v>1711</v>
      </c>
      <c r="I15" s="1">
        <f t="shared" si="1"/>
        <v>2</v>
      </c>
    </row>
    <row r="16" spans="2:9" x14ac:dyDescent="0.25">
      <c r="B16" s="1" t="s">
        <v>21</v>
      </c>
      <c r="C16" s="1">
        <v>2460</v>
      </c>
      <c r="D16" s="1">
        <f t="shared" si="0"/>
        <v>4</v>
      </c>
      <c r="G16" s="1" t="s">
        <v>97</v>
      </c>
      <c r="H16" s="1">
        <v>1711</v>
      </c>
      <c r="I16" s="1">
        <f t="shared" si="1"/>
        <v>2</v>
      </c>
    </row>
    <row r="17" spans="2:4" x14ac:dyDescent="0.25">
      <c r="B17" s="1" t="s">
        <v>19</v>
      </c>
      <c r="C17" s="1">
        <v>3802.5</v>
      </c>
      <c r="D17" s="1">
        <f t="shared" si="0"/>
        <v>14</v>
      </c>
    </row>
    <row r="18" spans="2:4" x14ac:dyDescent="0.25">
      <c r="B18" s="1" t="s">
        <v>6</v>
      </c>
      <c r="C18" s="1">
        <v>3793.5</v>
      </c>
      <c r="D18" s="1">
        <f t="shared" si="0"/>
        <v>13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Compare</vt:lpstr>
      <vt:lpstr>Brainstorm</vt:lpstr>
      <vt:lpstr>Vlookup Advanced</vt:lpstr>
      <vt:lpstr>Rank</vt:lpstr>
      <vt:lpstr>Amarilla</vt:lpstr>
      <vt:lpstr>Country</vt:lpstr>
      <vt:lpstr>Gross_Sales</vt:lpstr>
      <vt:lpstr>List_1</vt:lpstr>
      <vt:lpstr>List_2</vt:lpstr>
      <vt:lpstr>Manufacturing_Price</vt:lpstr>
      <vt:lpstr>Montana</vt:lpstr>
      <vt:lpstr>Paseo</vt:lpstr>
      <vt:lpstr>Product</vt:lpstr>
      <vt:lpstr>Profit</vt:lpstr>
      <vt:lpstr>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H</cp:lastModifiedBy>
  <dcterms:created xsi:type="dcterms:W3CDTF">2022-07-27T07:17:57Z</dcterms:created>
  <dcterms:modified xsi:type="dcterms:W3CDTF">2022-12-19T08:14:22Z</dcterms:modified>
</cp:coreProperties>
</file>