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D2F84B2-55FF-48FD-9A48-7721B2EA902C}" xr6:coauthVersionLast="47" xr6:coauthVersionMax="47" xr10:uidLastSave="{00000000-0000-0000-0000-000000000000}"/>
  <bookViews>
    <workbookView xWindow="-28920" yWindow="2355" windowWidth="29040" windowHeight="15720" tabRatio="500" xr2:uid="{00000000-000D-0000-FFFF-FFFF00000000}"/>
  </bookViews>
  <sheets>
    <sheet name="Overview FIP setup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88" i="1" l="1"/>
  <c r="I87" i="1"/>
  <c r="I86" i="1"/>
  <c r="I85" i="1"/>
  <c r="I83" i="1"/>
  <c r="G83" i="1"/>
  <c r="G82" i="1"/>
  <c r="I82" i="1" s="1"/>
  <c r="I81" i="1"/>
  <c r="G81" i="1"/>
  <c r="I80" i="1"/>
  <c r="G80" i="1"/>
  <c r="G79" i="1"/>
  <c r="I79" i="1" s="1"/>
  <c r="I78" i="1"/>
  <c r="G78" i="1"/>
  <c r="G77" i="1"/>
  <c r="I77" i="1" s="1"/>
  <c r="I76" i="1"/>
  <c r="G76" i="1"/>
  <c r="I75" i="1"/>
  <c r="G75" i="1"/>
  <c r="I74" i="1"/>
  <c r="G74" i="1"/>
  <c r="I73" i="1"/>
  <c r="G73" i="1"/>
  <c r="G72" i="1"/>
  <c r="I72" i="1" s="1"/>
  <c r="I71" i="1"/>
  <c r="G71" i="1"/>
  <c r="I70" i="1"/>
  <c r="G70" i="1"/>
  <c r="I69" i="1"/>
  <c r="G69" i="1"/>
  <c r="I68" i="1"/>
  <c r="G68" i="1"/>
  <c r="G67" i="1"/>
  <c r="I67" i="1" s="1"/>
  <c r="G66" i="1"/>
  <c r="I66" i="1" s="1"/>
  <c r="I65" i="1"/>
  <c r="G65" i="1"/>
  <c r="I64" i="1"/>
  <c r="G64" i="1"/>
  <c r="I63" i="1"/>
  <c r="G63" i="1"/>
  <c r="I62" i="1"/>
  <c r="G61" i="1"/>
  <c r="I61" i="1" s="1"/>
  <c r="I60" i="1"/>
  <c r="G60" i="1"/>
  <c r="G59" i="1"/>
  <c r="I59" i="1" s="1"/>
  <c r="G57" i="1"/>
  <c r="I56" i="1"/>
  <c r="I55" i="1"/>
  <c r="G55" i="1"/>
  <c r="I54" i="1"/>
  <c r="I53" i="1"/>
  <c r="I52" i="1"/>
  <c r="G51" i="1"/>
  <c r="I51" i="1" s="1"/>
  <c r="I50" i="1"/>
  <c r="G50" i="1"/>
  <c r="I49" i="1"/>
  <c r="I48" i="1"/>
  <c r="G48" i="1"/>
  <c r="I47" i="1"/>
  <c r="G47" i="1"/>
  <c r="I45" i="1"/>
  <c r="G45" i="1"/>
  <c r="G43" i="1"/>
  <c r="I43" i="1" s="1"/>
  <c r="G42" i="1"/>
  <c r="I42" i="1" s="1"/>
  <c r="I41" i="1"/>
  <c r="G41" i="1"/>
  <c r="G40" i="1"/>
  <c r="I40" i="1" s="1"/>
  <c r="G39" i="1"/>
  <c r="I39" i="1" s="1"/>
  <c r="I37" i="1"/>
  <c r="G37" i="1"/>
  <c r="G36" i="1"/>
  <c r="I36" i="1" s="1"/>
  <c r="I35" i="1"/>
  <c r="G34" i="1"/>
  <c r="I34" i="1" s="1"/>
  <c r="I33" i="1"/>
  <c r="G33" i="1"/>
  <c r="G32" i="1"/>
  <c r="I32" i="1" s="1"/>
  <c r="I31" i="1"/>
  <c r="G31" i="1"/>
  <c r="I30" i="1"/>
  <c r="G30" i="1"/>
  <c r="I29" i="1"/>
  <c r="G29" i="1"/>
  <c r="G28" i="1"/>
  <c r="I27" i="1"/>
  <c r="I26" i="1"/>
  <c r="G26" i="1"/>
  <c r="I25" i="1"/>
  <c r="G25" i="1"/>
  <c r="I24" i="1"/>
  <c r="G24" i="1"/>
  <c r="I23" i="1"/>
  <c r="G23" i="1"/>
  <c r="I22" i="1"/>
  <c r="G22" i="1"/>
  <c r="I21" i="1"/>
  <c r="G21" i="1"/>
  <c r="G20" i="1"/>
  <c r="I20" i="1" s="1"/>
  <c r="I19" i="1"/>
  <c r="G19" i="1"/>
  <c r="I18" i="1"/>
  <c r="G18" i="1"/>
  <c r="I17" i="1"/>
  <c r="G17" i="1"/>
  <c r="I16" i="1"/>
  <c r="G16" i="1"/>
  <c r="I15" i="1"/>
  <c r="I14" i="1"/>
  <c r="I13" i="1"/>
  <c r="I11" i="1"/>
  <c r="G11" i="1"/>
  <c r="I10" i="1"/>
  <c r="I9" i="1"/>
  <c r="I8" i="1"/>
  <c r="G8" i="1"/>
  <c r="I7" i="1"/>
  <c r="G7" i="1"/>
  <c r="I6" i="1"/>
  <c r="G6" i="1"/>
  <c r="I5" i="1"/>
  <c r="I94" i="1" l="1"/>
</calcChain>
</file>

<file path=xl/sharedStrings.xml><?xml version="1.0" encoding="utf-8"?>
<sst xmlns="http://schemas.openxmlformats.org/spreadsheetml/2006/main" count="321" uniqueCount="257">
  <si>
    <t>Overview of all parts needed for fiber photometry setup:</t>
  </si>
  <si>
    <t>What</t>
  </si>
  <si>
    <t>ID</t>
  </si>
  <si>
    <t>Vendor</t>
  </si>
  <si>
    <t>#</t>
  </si>
  <si>
    <t>List price</t>
  </si>
  <si>
    <t>Best offer</t>
  </si>
  <si>
    <t>Selected:</t>
  </si>
  <si>
    <t>Cost:</t>
  </si>
  <si>
    <t>Notes:</t>
  </si>
  <si>
    <t>Imaging:</t>
  </si>
  <si>
    <t>Camera</t>
  </si>
  <si>
    <t>Orca Flash V3</t>
  </si>
  <si>
    <t>C13440-20CU</t>
  </si>
  <si>
    <t>Hamamatsu</t>
  </si>
  <si>
    <t>https://www.hamamatsu.com/us/en/community/life_science_camera/product/search/C13440-20CU/index.html</t>
  </si>
  <si>
    <t>Prime 100fps</t>
  </si>
  <si>
    <t>Photometrics</t>
  </si>
  <si>
    <t>http://www.photometrics.com/products/scmos/prime.php</t>
  </si>
  <si>
    <t>Grasshopper3 2.3</t>
  </si>
  <si>
    <t>GS3-U3-23S6M-C </t>
  </si>
  <si>
    <t>FLIR</t>
  </si>
  <si>
    <t>https://www.ptgrey.com/grasshopper3-23-mp-mono-usb3-vision-sony-pregius-imx174-camera</t>
  </si>
  <si>
    <t>Blackfly 2.3MP</t>
  </si>
  <si>
    <t>BFLY-U3-23S6M-C </t>
  </si>
  <si>
    <t>https://www.ptgrey.com/blackfly-23-mp-mono-usb3-vision-sony-pregius-imx249</t>
  </si>
  <si>
    <t>Blackfly S USB3</t>
  </si>
  <si>
    <t>BFS-U3-27S5M-C</t>
  </si>
  <si>
    <t>https://www.flir.com/products/blackfly-s-usb3/?model=BFS-U3-27S5M-C&amp;vertical=machine+vision&amp;segment=iis</t>
  </si>
  <si>
    <t>Splitter</t>
  </si>
  <si>
    <t>Gemini</t>
  </si>
  <si>
    <t>A12801-01</t>
  </si>
  <si>
    <t>https://www.hamamatsu.com/jp/en/A12801-01.html</t>
  </si>
  <si>
    <t>DVA</t>
  </si>
  <si>
    <t>http://www.photometrics.com/products/multichannel/dv-lambda.php</t>
  </si>
  <si>
    <t>Filters, mirors, collimators and objectives</t>
  </si>
  <si>
    <t>Objective</t>
  </si>
  <si>
    <t>CFI Plan Apochromat lambda 20x/0.75 NA WD 1mm Objective</t>
  </si>
  <si>
    <t>Check Ebay, can substitute</t>
  </si>
  <si>
    <t>https://www.nikoninstruments.com/Product-Selectors/Objective-Comparison/(items)/i48-i88-i96-i120</t>
  </si>
  <si>
    <t>Olympus PLN 20X Objective</t>
  </si>
  <si>
    <t>#86-814</t>
  </si>
  <si>
    <t>Edmund optics</t>
  </si>
  <si>
    <t>https://www.edmundoptics.com/p/olympus-pln-20x-objective/29223/</t>
  </si>
  <si>
    <t>Lens</t>
  </si>
  <si>
    <t>AF NIKKOR 35 mm f/2D lens, F-mount</t>
  </si>
  <si>
    <t xml:space="preserve">Tube lens </t>
  </si>
  <si>
    <t>M112FM16</t>
  </si>
  <si>
    <t>Point Grey</t>
  </si>
  <si>
    <t>https://www.ptgrey.com/tamron-m112fm12-12mm-112-c-mount-lens</t>
  </si>
  <si>
    <t>Olympus 180mm Tube Lens</t>
  </si>
  <si>
    <t>#86-835</t>
  </si>
  <si>
    <t>https://www.edmundoptics.com/p/Olympus-Single-Port-Tube-Lens-180mm-Focal-Length/29244/</t>
  </si>
  <si>
    <t>Thorlabs Plano Convex</t>
  </si>
  <si>
    <t>LA1027-ML</t>
  </si>
  <si>
    <t>Thorlabs</t>
  </si>
  <si>
    <t>https://www.thorlabs.com/thorproduct.cfm?partnumber=LA1027-ML</t>
  </si>
  <si>
    <t>AC254 f-100 tube lens</t>
  </si>
  <si>
    <t>AC254-100-A-ML</t>
  </si>
  <si>
    <t>https://www.thorlabs.com/thorProduct.cfm?partNumber=AC254-100-A-ML</t>
  </si>
  <si>
    <t>Cubes</t>
  </si>
  <si>
    <t>Filter cube holder</t>
  </si>
  <si>
    <t>DFM1</t>
  </si>
  <si>
    <t>https://www.thorlabs.com/newgrouppage9.cfm?objectgroup_id=12315&amp;pn=DFM1</t>
  </si>
  <si>
    <t>Filters</t>
  </si>
  <si>
    <t>470 bandpass</t>
  </si>
  <si>
    <t>FB470-10</t>
  </si>
  <si>
    <t>https://www.thorlabs.com/thorproduct.cfm?partnumber=FB470-10</t>
  </si>
  <si>
    <t>MF469-35 - GFP Excitation</t>
  </si>
  <si>
    <t>MF469-35</t>
  </si>
  <si>
    <t>https://www.thorlabs.com/thorproduct.cfm?partnumber=MF469-35</t>
  </si>
  <si>
    <t>410 bandpass</t>
  </si>
  <si>
    <t>FB410-10</t>
  </si>
  <si>
    <t>https://www.thorlabs.com/thorproduct.cfm?partnumber=FB410-10</t>
  </si>
  <si>
    <t>405 bandpass</t>
  </si>
  <si>
    <t>FBH405-10</t>
  </si>
  <si>
    <t>560 bandpass</t>
  </si>
  <si>
    <t>FB560-10</t>
  </si>
  <si>
    <t>https://www.thorlabs.com/thorproduct.cfm?partnumber=FB560-10</t>
  </si>
  <si>
    <t>520/35 emission filter</t>
  </si>
  <si>
    <t>FF01-520/35-25</t>
  </si>
  <si>
    <t>Semrock</t>
  </si>
  <si>
    <t>https://www.semrock.com/FilterDetails.aspx?id=FF01-520/35-25</t>
  </si>
  <si>
    <t>Inside spliter</t>
  </si>
  <si>
    <t>Green bandpass (for one-color setup)</t>
  </si>
  <si>
    <t>MF525-39</t>
  </si>
  <si>
    <t>https://www.thorlabs.com/thorproduct.cfm?partnumber=MF525-39</t>
  </si>
  <si>
    <t>Dichroic mirrors</t>
  </si>
  <si>
    <t>520 (blend in blue)</t>
  </si>
  <si>
    <t>FF520-Di02-25x36</t>
  </si>
  <si>
    <t>http://www.laser2000.co.uk/semrock_filter.php?code=FF520-Di02-25x36</t>
  </si>
  <si>
    <t>425 (blend in 410)</t>
  </si>
  <si>
    <t>DMLP425R</t>
  </si>
  <si>
    <t>https://www.thorlabs.com/thorproduct.cfm?partnumber=DMLP425R</t>
  </si>
  <si>
    <t>multi (combine everything)</t>
  </si>
  <si>
    <t>FF410/504/582/669-Di01-25x36</t>
  </si>
  <si>
    <t>http://www.laser2000.co.uk/semrock_filter.php?code=FF410/504/582/669-Di01-25x36</t>
  </si>
  <si>
    <t>Pass green (for one color FIP setup)</t>
  </si>
  <si>
    <t>FF495-Di03-25x36</t>
  </si>
  <si>
    <t>https://www.idex-hs.com/store/product-detail/ff495_di03_25x36/fl-007145?search=true</t>
  </si>
  <si>
    <t>inside splitter</t>
  </si>
  <si>
    <t>Collimators</t>
  </si>
  <si>
    <t>Collimator, 405nm, f=4.02mm, NA=0.6</t>
  </si>
  <si>
    <t>F671SMA-405</t>
  </si>
  <si>
    <t>https://www.thorlabs.com/thorproduct.cfm?partnumber=F671SMA-405</t>
  </si>
  <si>
    <t>Collimator, 543nm, f=4.34mm, NA=0.57</t>
  </si>
  <si>
    <t>F230SMA-A</t>
  </si>
  <si>
    <t>https://www.thorlabs.com/thorproduct.cfm?partnumber=F230SMA-A</t>
  </si>
  <si>
    <t>LEDs</t>
  </si>
  <si>
    <t>470 nm LED</t>
  </si>
  <si>
    <t>M470F4</t>
  </si>
  <si>
    <t>https://www.thorlabs.com/thorproduct.cfm?partnumber=M470F4</t>
  </si>
  <si>
    <t>405 nm LED</t>
  </si>
  <si>
    <t>M405FP1</t>
  </si>
  <si>
    <t>https://www.thorlabs.com/thorproduct.cfm?partnumber=M405FP1</t>
  </si>
  <si>
    <t>565 nm LED</t>
  </si>
  <si>
    <t>M565F1</t>
  </si>
  <si>
    <t>https://www.thorlabs.com/thorproduct.cfm?partnumber=M565F1</t>
  </si>
  <si>
    <t>Drivers</t>
  </si>
  <si>
    <t>LED cube driver</t>
  </si>
  <si>
    <t>LEDD1B</t>
  </si>
  <si>
    <t>https://www.thorlabs.com/thorproduct.cfm?partnumber=LEDD1B</t>
  </si>
  <si>
    <t>Power</t>
  </si>
  <si>
    <t>LED cube power supply</t>
  </si>
  <si>
    <t>KSP201</t>
  </si>
  <si>
    <t>https://www.thorlabs.com/thorproduct.cfm?partnumber=KPS201</t>
  </si>
  <si>
    <t>Electronics</t>
  </si>
  <si>
    <t>DAQ</t>
  </si>
  <si>
    <t>PCI interface</t>
  </si>
  <si>
    <t>NI PCIe-6343 X Series DAQ</t>
  </si>
  <si>
    <t>National Instruments</t>
  </si>
  <si>
    <t>http://sine.ni.com/nips/cds/view/p/lang/en/nid/207408</t>
  </si>
  <si>
    <t>Connectors</t>
  </si>
  <si>
    <t>BNC-2090A Rack-mountable accessory</t>
  </si>
  <si>
    <t>http://sine.ni.com/nips/cds/view/p/lang/en/nid/203462</t>
  </si>
  <si>
    <t>Connection cable bor BNC-2090A</t>
  </si>
  <si>
    <t>http://sine.ni.com/nips/cds/view/modelpopup/p/pcat/6368/lang/en</t>
  </si>
  <si>
    <t>USB DAQ</t>
  </si>
  <si>
    <t>USB-6001</t>
  </si>
  <si>
    <t>http://www.ni.com/en-us/shop/select/multifunction-io-device</t>
  </si>
  <si>
    <t>Note: this DAQ has no 'counter channels' and can't actually run the setup. Only usefull for data aqcuisition. Will need Arduino to control camera and LEDs</t>
  </si>
  <si>
    <t>PCI interface (cheaper)</t>
  </si>
  <si>
    <t>PCIe-6320</t>
  </si>
  <si>
    <t>http://www.ni.com/en-us/support/model.pcie-6320.html</t>
  </si>
  <si>
    <t>Connector Block</t>
  </si>
  <si>
    <t>NI CB-68LP</t>
  </si>
  <si>
    <t>http://sine.ni.com/nips/cds/view/p/lang/en/nid/1187</t>
  </si>
  <si>
    <t>Connection cable for CB-68LP</t>
  </si>
  <si>
    <t>SH68F-68F-EPM Cable</t>
  </si>
  <si>
    <t>http://www.ni.com/en-us/support/model.sh68f-68f-epm-cable.html</t>
  </si>
  <si>
    <t>Computer</t>
  </si>
  <si>
    <t>Needs to support USB 3 and PCI cards</t>
  </si>
  <si>
    <t>Screen</t>
  </si>
  <si>
    <t>For camera</t>
  </si>
  <si>
    <t>USB cable</t>
  </si>
  <si>
    <t>USB 3.1, 3m, Type-A to Micro-B (Locking) Cable</t>
  </si>
  <si>
    <t>https://www.flir.com/products/usb-3.1-locking-cable/</t>
  </si>
  <si>
    <t>Trigger cable</t>
  </si>
  <si>
    <t>6 pins 1m GPIO Cab le</t>
  </si>
  <si>
    <t>https://www.flir.com/products/hirose-hr10-6-pin-circular-connector/</t>
  </si>
  <si>
    <t>Power suply + Trigger cable</t>
  </si>
  <si>
    <t>12V, 18W, Power Supply with Hirose HR25 Circular Connector</t>
  </si>
  <si>
    <t>https://www.ptgrey.com/12v-15a-18w-wall-mount-power-supply-8pin-hirose-hr25-gpio-wiring-harness</t>
  </si>
  <si>
    <t>Keeping everything together</t>
  </si>
  <si>
    <t>Holders</t>
  </si>
  <si>
    <t>SM1-Threaded 30 mm Cage Plate</t>
  </si>
  <si>
    <t>CP33</t>
  </si>
  <si>
    <t>https://www.thorlabs.com/thorproduct.cfm?partnumber=CP33</t>
  </si>
  <si>
    <t>For the objective and the lense unless you mount the lens straight into DFM1</t>
  </si>
  <si>
    <t>60mm cage</t>
  </si>
  <si>
    <t>LCP01</t>
  </si>
  <si>
    <t>https://www.thorlabs.com/thorproduct.cfm?partnumber=LCP01</t>
  </si>
  <si>
    <t>Tripod Adapter for camera</t>
  </si>
  <si>
    <t>26.9mm by 17.9mm, 1/4"-20 Tripod Adapter</t>
  </si>
  <si>
    <t>https://www.flir.com/products/tripod-adapter-for-bfs-30mm-bfly-cmln-cm3-ffmv-fl2-fl3-fmvu/</t>
  </si>
  <si>
    <t>NOTE: this one is for the orrginal Blackfly, different cameras need differnet adapters.</t>
  </si>
  <si>
    <t>Adapters</t>
  </si>
  <si>
    <t>For lens</t>
  </si>
  <si>
    <t>Nikon to C Mount body adapter</t>
  </si>
  <si>
    <t>30 to 60mm cage adapter</t>
  </si>
  <si>
    <t>LCP02</t>
  </si>
  <si>
    <t>https://www.thorlabs.com/thorproduct.cfm?partnumber=LCP02</t>
  </si>
  <si>
    <t>SM2 to SM2 external adapter</t>
  </si>
  <si>
    <t>SM2T2</t>
  </si>
  <si>
    <t>https://www.thorlabs.com/thorproduct.cfm?partnumber=SM2T2</t>
  </si>
  <si>
    <t>Collimator Adapter</t>
  </si>
  <si>
    <t>AD11F</t>
  </si>
  <si>
    <t>https://www.thorlabs.com/thorproduct.cfm?partnumber=AD11F</t>
  </si>
  <si>
    <t>SM1 to SMA adapter</t>
  </si>
  <si>
    <t>SM1SMA</t>
  </si>
  <si>
    <t>https://www.thorlabs.com/thorproduct.cfm?partnumber=SM1SMA</t>
  </si>
  <si>
    <t>SM1 external to M25x0.75 internal thread adapter</t>
  </si>
  <si>
    <t>SM1A12</t>
  </si>
  <si>
    <t>https://www.thorlabs.com/thorproduct.cfm?partnumber=SM1A12</t>
  </si>
  <si>
    <t>Make sure you pick an adapter that goes with the objective and the DFM1 cube</t>
  </si>
  <si>
    <t>External SM1 Threads and Internal RMS</t>
  </si>
  <si>
    <t>SM1A3</t>
  </si>
  <si>
    <t>https://www.thorlabs.com/thorproduct.cfm?partnumber=SM1A3</t>
  </si>
  <si>
    <t>Olympus 1x Camera Coupler</t>
  </si>
  <si>
    <t>#89-605</t>
  </si>
  <si>
    <t>https://www.edmundoptics.com/p/Olympus-1X-Camera-Coupler/32066/</t>
  </si>
  <si>
    <t>Olympus C-Mounth Adapter</t>
  </si>
  <si>
    <t>#89-606</t>
  </si>
  <si>
    <t>https://www.edmundoptics.com/p/Olympus-C-Mount-Adapter/32067/</t>
  </si>
  <si>
    <t>Other</t>
  </si>
  <si>
    <t>1" long cage rod</t>
  </si>
  <si>
    <t>ER1</t>
  </si>
  <si>
    <t>https://www.thorlabs.com/thorproduct.cfm?partnumber=ER1</t>
  </si>
  <si>
    <t>1000um 0.48NA fiber</t>
  </si>
  <si>
    <t>M59L01</t>
  </si>
  <si>
    <t>https://www.thorlabs.com/thorproduct.cfm?partnumber=M59L01</t>
  </si>
  <si>
    <t>cube connectors</t>
  </si>
  <si>
    <t>ERSCA</t>
  </si>
  <si>
    <t>https://www.thorlabs.com/thorproduct.cfm?partnumber=ERSCA</t>
  </si>
  <si>
    <t>1/4" long cage rods</t>
  </si>
  <si>
    <t>ER025</t>
  </si>
  <si>
    <t>https://www.thorlabs.com/thorproduct.cfm?partnumber=ER025</t>
  </si>
  <si>
    <t>4" long cage rods</t>
  </si>
  <si>
    <t>ER4</t>
  </si>
  <si>
    <t>https://www.thorlabs.com/thorproduct.cfm?partnumber=ER4</t>
  </si>
  <si>
    <t>Breadboard, 12x24"</t>
  </si>
  <si>
    <t>MB1224</t>
  </si>
  <si>
    <t>https://www.thorlabs.com/thorproduct.cfm?partnumber=MB1224</t>
  </si>
  <si>
    <t>Breadboard, 12x12"</t>
  </si>
  <si>
    <t>MB12</t>
  </si>
  <si>
    <t>Thorabs</t>
  </si>
  <si>
    <t>https://www.thorlabs.com/thorproduct.cfm?partnumber=MB12</t>
  </si>
  <si>
    <t>2" long, 1" diameter posts</t>
  </si>
  <si>
    <t>RS2P</t>
  </si>
  <si>
    <t>https://www.thorlabs.com/thorproduct.cfm?partnumber=RS2P</t>
  </si>
  <si>
    <t>1" diameter post clamp, 5-pack</t>
  </si>
  <si>
    <t>CF125C-P5</t>
  </si>
  <si>
    <t>https://www.thorlabs.com/thorproduct.cfm?partnumber=CF125C-P5</t>
  </si>
  <si>
    <t>1" long, 1/2" diameter post</t>
  </si>
  <si>
    <t>TR1</t>
  </si>
  <si>
    <t>https://www.thorlabs.com/thorproduct.cfm?partnumber=TR1</t>
  </si>
  <si>
    <t>2" long, 1/2" diameter post</t>
  </si>
  <si>
    <t>TR2</t>
  </si>
  <si>
    <t>Adapter with Internal 8-32 Threads and External 1/4"-20 Threads, 0.20" Length</t>
  </si>
  <si>
    <t>AE8E25ES</t>
  </si>
  <si>
    <t>https://www.thorlabs.com/thorproduct.cfm?partnumber=AE8E25ES</t>
  </si>
  <si>
    <t>This will fit on the TR2 and match the FLIR Tripod adapter.</t>
  </si>
  <si>
    <t>1/2" diameter post holder</t>
  </si>
  <si>
    <t>PH082E</t>
  </si>
  <si>
    <t>https://www.thorlabs.com/thorproduct.cfm?partnumber=PH082E#ad-image-0</t>
  </si>
  <si>
    <t>Patch cables and fibers</t>
  </si>
  <si>
    <t>Cannulas</t>
  </si>
  <si>
    <t xml:space="preserve">1.25mm diameter stainless steel ferrules, 400um, 0.5NA </t>
  </si>
  <si>
    <t>Patch cable</t>
  </si>
  <si>
    <t>Single</t>
  </si>
  <si>
    <t>Double</t>
  </si>
  <si>
    <t>Sleeves</t>
  </si>
  <si>
    <t>bronze mating sleeves</t>
  </si>
  <si>
    <t>SLEEVE_BR_1.25</t>
  </si>
  <si>
    <t>Total Cost</t>
  </si>
  <si>
    <t>Reasonable estimates</t>
  </si>
  <si>
    <t>These are all the parts we have previously used to build FIP setups. The parts listed in the "selected" column can be used to build a budget-friendly 470/405nm setup.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</si>
</sst>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2" x14ac:knownFonts="1">
    <font>
      <sz val="10"/>
      <color rgb="FF000000"/>
      <name val="Arial"/>
      <charset val="1"/>
    </font>
    <font>
      <sz val="24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563C1"/>
      <name val="Arial"/>
      <charset val="1"/>
    </font>
    <font>
      <sz val="10"/>
      <name val="Arial"/>
      <family val="2"/>
      <charset val="1"/>
    </font>
    <font>
      <sz val="10"/>
      <color rgb="FF5B9BD5"/>
      <name val="Arial"/>
      <family val="2"/>
      <charset val="1"/>
    </font>
    <font>
      <b/>
      <sz val="15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4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CC33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26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0" fillId="3" borderId="0" xfId="0" applyFont="1" applyFill="1" applyAlignment="1"/>
    <xf numFmtId="164" fontId="0" fillId="3" borderId="0" xfId="0" applyNumberFormat="1" applyFont="1" applyFill="1" applyAlignment="1"/>
    <xf numFmtId="0" fontId="4" fillId="0" borderId="0" xfId="0" applyFont="1" applyAlignment="1"/>
    <xf numFmtId="164" fontId="0" fillId="0" borderId="0" xfId="0" applyNumberFormat="1" applyFont="1" applyAlignment="1"/>
    <xf numFmtId="0" fontId="5" fillId="0" borderId="0" xfId="0" applyFont="1" applyAlignment="1"/>
    <xf numFmtId="0" fontId="6" fillId="0" borderId="0" xfId="1" applyFont="1" applyBorder="1" applyProtection="1"/>
    <xf numFmtId="0" fontId="7" fillId="0" borderId="0" xfId="0" applyFont="1" applyAlignment="1"/>
    <xf numFmtId="164" fontId="8" fillId="0" borderId="0" xfId="0" applyNumberFormat="1" applyFont="1" applyAlignment="1"/>
    <xf numFmtId="164" fontId="5" fillId="0" borderId="0" xfId="0" applyNumberFormat="1" applyFont="1" applyAlignment="1"/>
    <xf numFmtId="0" fontId="0" fillId="0" borderId="0" xfId="0" applyFont="1" applyBorder="1" applyAlignment="1"/>
    <xf numFmtId="0" fontId="7" fillId="0" borderId="0" xfId="0" applyFont="1" applyBorder="1" applyAlignment="1"/>
    <xf numFmtId="0" fontId="5" fillId="0" borderId="0" xfId="0" applyFont="1" applyBorder="1" applyAlignment="1"/>
    <xf numFmtId="0" fontId="6" fillId="0" borderId="0" xfId="1" applyFont="1" applyBorder="1" applyAlignment="1" applyProtection="1"/>
    <xf numFmtId="0" fontId="8" fillId="0" borderId="0" xfId="0" applyFont="1" applyAlignment="1"/>
    <xf numFmtId="0" fontId="3" fillId="4" borderId="0" xfId="0" applyFont="1" applyFill="1" applyAlignment="1"/>
    <xf numFmtId="0" fontId="0" fillId="4" borderId="0" xfId="0" applyFont="1" applyFill="1" applyAlignment="1"/>
    <xf numFmtId="164" fontId="0" fillId="4" borderId="0" xfId="0" applyNumberFormat="1" applyFont="1" applyFill="1" applyAlignment="1"/>
    <xf numFmtId="164" fontId="9" fillId="4" borderId="0" xfId="0" applyNumberFormat="1" applyFont="1" applyFill="1" applyAlignment="1"/>
    <xf numFmtId="0" fontId="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CC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rlabs.com/thorproduct.cfm?partnumber=M470F4" TargetMode="External"/><Relationship Id="rId13" Type="http://schemas.openxmlformats.org/officeDocument/2006/relationships/hyperlink" Target="https://www.thorlabs.com/thorproduct.cfm?partnumber=CP33" TargetMode="External"/><Relationship Id="rId3" Type="http://schemas.openxmlformats.org/officeDocument/2006/relationships/hyperlink" Target="https://www.thorlabs.com/newgrouppage9.cfm?objectgroup_id=12315&amp;pn=DFM1" TargetMode="External"/><Relationship Id="rId7" Type="http://schemas.openxmlformats.org/officeDocument/2006/relationships/hyperlink" Target="https://www.idex-hs.com/store/product-detail/ff495_di03_25x36/fl-007145?search=true" TargetMode="External"/><Relationship Id="rId12" Type="http://schemas.openxmlformats.org/officeDocument/2006/relationships/hyperlink" Target="https://www.ptgrey.com/12v-15a-18w-wall-mount-power-supply-8pin-hirose-hr25-gpio-wiring-harness" TargetMode="External"/><Relationship Id="rId2" Type="http://schemas.openxmlformats.org/officeDocument/2006/relationships/hyperlink" Target="https://www.thorlabs.com/thorProduct.cfm?partNumber=AC254-100-A-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lir.com/products/blackfly-s-usb3/?model=BFS-U3-27S5M-C&amp;vertical=machine+vision&amp;segment=iis" TargetMode="External"/><Relationship Id="rId6" Type="http://schemas.openxmlformats.org/officeDocument/2006/relationships/hyperlink" Target="https://www.thorlabs.com/thorproduct.cfm?partnumber=MF525-39" TargetMode="External"/><Relationship Id="rId11" Type="http://schemas.openxmlformats.org/officeDocument/2006/relationships/hyperlink" Target="https://www.flir.com/products/hirose-hr10-6-pin-circular-connector/" TargetMode="External"/><Relationship Id="rId5" Type="http://schemas.openxmlformats.org/officeDocument/2006/relationships/hyperlink" Target="https://www.thorlabs.com/thorproduct.cfm?partnumber=MF525-39" TargetMode="External"/><Relationship Id="rId15" Type="http://schemas.openxmlformats.org/officeDocument/2006/relationships/hyperlink" Target="https://www.thorlabs.com/thorproduct.cfm?partnumber=AE8E25ES" TargetMode="External"/><Relationship Id="rId10" Type="http://schemas.openxmlformats.org/officeDocument/2006/relationships/hyperlink" Target="https://www.flir.com/products/usb-3.1-locking-cable/" TargetMode="External"/><Relationship Id="rId4" Type="http://schemas.openxmlformats.org/officeDocument/2006/relationships/hyperlink" Target="https://www.thorlabs.com/thorproduct.cfm?partnumber=MF469-35" TargetMode="External"/><Relationship Id="rId9" Type="http://schemas.openxmlformats.org/officeDocument/2006/relationships/hyperlink" Target="https://www.thorlabs.com/thorproduct.cfm?partnumber=KPS201" TargetMode="External"/><Relationship Id="rId14" Type="http://schemas.openxmlformats.org/officeDocument/2006/relationships/hyperlink" Target="https://www.flir.com/products/tripod-adapter-for-bfs-30mm-bfly-cmln-cm3-ffmv-fl2-fl3-fmv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zoomScaleNormal="100" workbookViewId="0">
      <selection activeCell="C9" sqref="C9"/>
    </sheetView>
  </sheetViews>
  <sheetFormatPr defaultColWidth="10.7109375" defaultRowHeight="12.75" x14ac:dyDescent="0.2"/>
  <cols>
    <col min="1" max="1" width="16.7109375" customWidth="1"/>
    <col min="2" max="2" width="50.28515625" customWidth="1"/>
    <col min="3" max="3" width="31.28515625" style="1" customWidth="1"/>
    <col min="4" max="4" width="16.42578125" customWidth="1"/>
    <col min="5" max="5" width="4.42578125" style="1" customWidth="1"/>
    <col min="6" max="6" width="15.28515625" customWidth="1"/>
    <col min="7" max="7" width="17.85546875" customWidth="1"/>
    <col min="8" max="8" width="15.85546875" customWidth="1"/>
    <col min="9" max="9" width="14" customWidth="1"/>
  </cols>
  <sheetData>
    <row r="1" spans="1:24" s="2" customFormat="1" ht="30" x14ac:dyDescent="0.4">
      <c r="A1" s="2" t="s">
        <v>0</v>
      </c>
    </row>
    <row r="2" spans="1:24" s="3" customFormat="1" ht="22.5" customHeight="1" x14ac:dyDescent="0.35">
      <c r="A2" s="24" t="s">
        <v>256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ht="23.25" x14ac:dyDescent="0.35">
      <c r="A3" s="3"/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3"/>
      <c r="L3" s="3"/>
      <c r="M3" s="3"/>
      <c r="N3" s="3"/>
      <c r="O3" s="3"/>
      <c r="P3" s="3"/>
      <c r="Q3" s="3"/>
      <c r="R3" s="3"/>
    </row>
    <row r="4" spans="1:24" s="5" customFormat="1" ht="23.25" x14ac:dyDescent="0.35">
      <c r="A4" s="4" t="s">
        <v>10</v>
      </c>
      <c r="F4" s="6"/>
      <c r="I4" s="6"/>
    </row>
    <row r="5" spans="1:24" x14ac:dyDescent="0.2">
      <c r="A5" s="7" t="s">
        <v>11</v>
      </c>
      <c r="B5" t="s">
        <v>12</v>
      </c>
      <c r="C5" s="1" t="s">
        <v>13</v>
      </c>
      <c r="D5" t="s">
        <v>14</v>
      </c>
      <c r="E5" s="1">
        <v>1</v>
      </c>
      <c r="F5" s="8">
        <v>18500</v>
      </c>
      <c r="G5" s="8">
        <v>16280</v>
      </c>
      <c r="H5" s="1"/>
      <c r="I5" s="8">
        <f t="shared" ref="I5:I11" si="0">IF(H5=1,G5*E5,0)</f>
        <v>0</v>
      </c>
      <c r="J5" t="s">
        <v>15</v>
      </c>
    </row>
    <row r="6" spans="1:24" x14ac:dyDescent="0.2">
      <c r="B6" t="s">
        <v>16</v>
      </c>
      <c r="D6" t="s">
        <v>17</v>
      </c>
      <c r="E6" s="1">
        <v>1</v>
      </c>
      <c r="F6" s="8">
        <v>15950</v>
      </c>
      <c r="G6" s="8">
        <f>F6-0.5*F6</f>
        <v>7975</v>
      </c>
      <c r="I6" s="8">
        <f t="shared" si="0"/>
        <v>0</v>
      </c>
      <c r="J6" t="s">
        <v>18</v>
      </c>
    </row>
    <row r="7" spans="1:24" s="1" customFormat="1" x14ac:dyDescent="0.2">
      <c r="B7" s="1" t="s">
        <v>19</v>
      </c>
      <c r="C7" s="1" t="s">
        <v>20</v>
      </c>
      <c r="D7" s="9" t="s">
        <v>21</v>
      </c>
      <c r="E7" s="1">
        <v>1</v>
      </c>
      <c r="F7" s="8">
        <v>995</v>
      </c>
      <c r="G7" s="8">
        <f>F7</f>
        <v>995</v>
      </c>
      <c r="I7" s="8">
        <f t="shared" si="0"/>
        <v>0</v>
      </c>
      <c r="J7" s="1" t="s">
        <v>22</v>
      </c>
    </row>
    <row r="8" spans="1:24" s="1" customFormat="1" x14ac:dyDescent="0.2">
      <c r="B8" s="1" t="s">
        <v>23</v>
      </c>
      <c r="C8" s="1" t="s">
        <v>24</v>
      </c>
      <c r="D8" s="9" t="s">
        <v>21</v>
      </c>
      <c r="E8" s="1">
        <v>1</v>
      </c>
      <c r="F8" s="8">
        <v>595</v>
      </c>
      <c r="G8" s="8">
        <f>F8</f>
        <v>595</v>
      </c>
      <c r="H8" s="1">
        <v>1</v>
      </c>
      <c r="I8" s="8">
        <f t="shared" si="0"/>
        <v>595</v>
      </c>
      <c r="J8" s="1" t="s">
        <v>25</v>
      </c>
    </row>
    <row r="9" spans="1:24" s="1" customFormat="1" x14ac:dyDescent="0.2">
      <c r="B9" s="1" t="s">
        <v>26</v>
      </c>
      <c r="C9" s="1" t="s">
        <v>27</v>
      </c>
      <c r="D9" s="9" t="s">
        <v>21</v>
      </c>
      <c r="E9" s="1">
        <v>1</v>
      </c>
      <c r="F9" s="8">
        <v>715</v>
      </c>
      <c r="G9" s="8">
        <v>715</v>
      </c>
      <c r="I9" s="8">
        <f t="shared" si="0"/>
        <v>0</v>
      </c>
      <c r="J9" s="10" t="s">
        <v>28</v>
      </c>
    </row>
    <row r="10" spans="1:24" x14ac:dyDescent="0.2">
      <c r="A10" s="7" t="s">
        <v>29</v>
      </c>
      <c r="B10" t="s">
        <v>30</v>
      </c>
      <c r="C10" s="1" t="s">
        <v>31</v>
      </c>
      <c r="D10" s="1" t="s">
        <v>14</v>
      </c>
      <c r="E10" s="1">
        <v>1</v>
      </c>
      <c r="F10" s="8">
        <v>12500</v>
      </c>
      <c r="G10" s="8">
        <v>11000</v>
      </c>
      <c r="H10" s="1"/>
      <c r="I10" s="8">
        <f t="shared" si="0"/>
        <v>0</v>
      </c>
      <c r="J10" t="s">
        <v>32</v>
      </c>
    </row>
    <row r="11" spans="1:24" x14ac:dyDescent="0.2">
      <c r="B11" t="s">
        <v>33</v>
      </c>
      <c r="D11" s="1" t="s">
        <v>17</v>
      </c>
      <c r="E11" s="1">
        <v>1</v>
      </c>
      <c r="F11" s="8">
        <v>11450</v>
      </c>
      <c r="G11" s="8">
        <f>F11-0.35*F11</f>
        <v>7442.5</v>
      </c>
      <c r="I11" s="8">
        <f t="shared" si="0"/>
        <v>0</v>
      </c>
      <c r="J11" t="s">
        <v>34</v>
      </c>
    </row>
    <row r="12" spans="1:24" s="5" customFormat="1" ht="23.25" x14ac:dyDescent="0.35">
      <c r="A12" s="4" t="s">
        <v>35</v>
      </c>
      <c r="F12" s="6"/>
      <c r="I12" s="6"/>
    </row>
    <row r="13" spans="1:24" x14ac:dyDescent="0.2">
      <c r="A13" s="7" t="s">
        <v>36</v>
      </c>
      <c r="B13" s="11" t="s">
        <v>37</v>
      </c>
      <c r="E13" s="1">
        <v>1</v>
      </c>
      <c r="F13" s="8"/>
      <c r="G13" s="12">
        <v>700</v>
      </c>
      <c r="H13">
        <v>1</v>
      </c>
      <c r="I13" s="8">
        <f t="shared" ref="I13:I27" si="1">IF(H13=1,G13*E13,0)</f>
        <v>700</v>
      </c>
      <c r="J13" t="s">
        <v>38</v>
      </c>
      <c r="L13" t="s">
        <v>39</v>
      </c>
    </row>
    <row r="14" spans="1:24" s="1" customFormat="1" x14ac:dyDescent="0.2">
      <c r="A14" s="7"/>
      <c r="B14" s="11" t="s">
        <v>40</v>
      </c>
      <c r="C14" s="9" t="s">
        <v>41</v>
      </c>
      <c r="D14" s="9" t="s">
        <v>42</v>
      </c>
      <c r="E14" s="1">
        <v>1</v>
      </c>
      <c r="F14" s="8">
        <v>375</v>
      </c>
      <c r="G14" s="13">
        <v>375</v>
      </c>
      <c r="I14" s="13">
        <f t="shared" si="1"/>
        <v>0</v>
      </c>
      <c r="J14" s="1" t="s">
        <v>43</v>
      </c>
    </row>
    <row r="15" spans="1:24" x14ac:dyDescent="0.2">
      <c r="A15" s="7" t="s">
        <v>44</v>
      </c>
      <c r="B15" s="11" t="s">
        <v>45</v>
      </c>
      <c r="E15" s="1">
        <v>1</v>
      </c>
      <c r="F15" s="8"/>
      <c r="G15" s="12">
        <v>350</v>
      </c>
      <c r="I15" s="8">
        <f t="shared" si="1"/>
        <v>0</v>
      </c>
    </row>
    <row r="16" spans="1:24" s="1" customFormat="1" x14ac:dyDescent="0.2">
      <c r="A16" s="7"/>
      <c r="B16" s="9" t="s">
        <v>46</v>
      </c>
      <c r="C16" s="9" t="s">
        <v>47</v>
      </c>
      <c r="D16" s="9" t="s">
        <v>48</v>
      </c>
      <c r="E16" s="9">
        <v>1</v>
      </c>
      <c r="F16" s="13">
        <v>395</v>
      </c>
      <c r="G16" s="13">
        <f t="shared" ref="G16:G26" si="2">F16</f>
        <v>395</v>
      </c>
      <c r="H16" s="9"/>
      <c r="I16" s="13">
        <f t="shared" si="1"/>
        <v>0</v>
      </c>
      <c r="J16" s="9" t="s">
        <v>49</v>
      </c>
      <c r="K16" s="9"/>
    </row>
    <row r="17" spans="1:11" s="1" customFormat="1" x14ac:dyDescent="0.2">
      <c r="A17" s="7"/>
      <c r="B17" s="9" t="s">
        <v>50</v>
      </c>
      <c r="C17" s="9" t="s">
        <v>51</v>
      </c>
      <c r="D17" s="9" t="s">
        <v>42</v>
      </c>
      <c r="E17" s="9">
        <v>1</v>
      </c>
      <c r="F17" s="13">
        <v>525</v>
      </c>
      <c r="G17" s="13">
        <f t="shared" si="2"/>
        <v>525</v>
      </c>
      <c r="H17" s="9"/>
      <c r="I17" s="13">
        <f t="shared" si="1"/>
        <v>0</v>
      </c>
      <c r="J17" s="9" t="s">
        <v>52</v>
      </c>
      <c r="K17" s="9"/>
    </row>
    <row r="18" spans="1:11" s="1" customFormat="1" x14ac:dyDescent="0.2">
      <c r="A18" s="7"/>
      <c r="B18" s="9" t="s">
        <v>53</v>
      </c>
      <c r="C18" s="9" t="s">
        <v>54</v>
      </c>
      <c r="D18" s="9" t="s">
        <v>55</v>
      </c>
      <c r="E18" s="9">
        <v>1</v>
      </c>
      <c r="F18" s="13">
        <v>37.299999999999997</v>
      </c>
      <c r="G18" s="13">
        <f t="shared" si="2"/>
        <v>37.299999999999997</v>
      </c>
      <c r="H18" s="9"/>
      <c r="I18" s="13">
        <f t="shared" si="1"/>
        <v>0</v>
      </c>
      <c r="J18" s="9" t="s">
        <v>56</v>
      </c>
    </row>
    <row r="19" spans="1:11" s="1" customFormat="1" x14ac:dyDescent="0.2">
      <c r="A19" s="7"/>
      <c r="B19" s="9" t="s">
        <v>57</v>
      </c>
      <c r="C19" s="9" t="s">
        <v>58</v>
      </c>
      <c r="D19" s="9" t="s">
        <v>55</v>
      </c>
      <c r="E19" s="9">
        <v>1</v>
      </c>
      <c r="F19" s="13">
        <v>114</v>
      </c>
      <c r="G19" s="13">
        <f t="shared" si="2"/>
        <v>114</v>
      </c>
      <c r="H19" s="9">
        <v>1</v>
      </c>
      <c r="I19" s="13">
        <f t="shared" si="1"/>
        <v>114</v>
      </c>
      <c r="J19" s="10" t="s">
        <v>59</v>
      </c>
    </row>
    <row r="20" spans="1:11" x14ac:dyDescent="0.2">
      <c r="A20" s="7" t="s">
        <v>60</v>
      </c>
      <c r="B20" t="s">
        <v>61</v>
      </c>
      <c r="C20" s="14" t="s">
        <v>62</v>
      </c>
      <c r="D20" t="s">
        <v>55</v>
      </c>
      <c r="E20" s="1">
        <v>2</v>
      </c>
      <c r="F20" s="8">
        <v>415.61</v>
      </c>
      <c r="G20" s="8">
        <f t="shared" si="2"/>
        <v>415.61</v>
      </c>
      <c r="H20">
        <v>1</v>
      </c>
      <c r="I20" s="8">
        <f t="shared" si="1"/>
        <v>831.22</v>
      </c>
      <c r="J20" s="10" t="s">
        <v>63</v>
      </c>
    </row>
    <row r="21" spans="1:11" x14ac:dyDescent="0.2">
      <c r="A21" s="7" t="s">
        <v>64</v>
      </c>
      <c r="B21" s="11" t="s">
        <v>65</v>
      </c>
      <c r="C21" s="15" t="s">
        <v>66</v>
      </c>
      <c r="D21" t="s">
        <v>55</v>
      </c>
      <c r="E21" s="1">
        <v>1</v>
      </c>
      <c r="F21" s="8">
        <v>92</v>
      </c>
      <c r="G21" s="8">
        <f t="shared" si="2"/>
        <v>92</v>
      </c>
      <c r="H21">
        <v>1</v>
      </c>
      <c r="I21" s="8">
        <f t="shared" si="1"/>
        <v>92</v>
      </c>
      <c r="J21" t="s">
        <v>67</v>
      </c>
    </row>
    <row r="22" spans="1:11" x14ac:dyDescent="0.2">
      <c r="A22" s="7"/>
      <c r="B22" s="11" t="s">
        <v>68</v>
      </c>
      <c r="C22" s="15" t="s">
        <v>69</v>
      </c>
      <c r="D22" t="s">
        <v>55</v>
      </c>
      <c r="E22" s="1">
        <v>1</v>
      </c>
      <c r="F22" s="8">
        <v>277.18</v>
      </c>
      <c r="G22" s="8">
        <f t="shared" si="2"/>
        <v>277.18</v>
      </c>
      <c r="I22" s="8">
        <f t="shared" si="1"/>
        <v>0</v>
      </c>
      <c r="J22" s="10" t="s">
        <v>70</v>
      </c>
    </row>
    <row r="23" spans="1:11" x14ac:dyDescent="0.2">
      <c r="B23" s="11" t="s">
        <v>71</v>
      </c>
      <c r="C23" s="15" t="s">
        <v>72</v>
      </c>
      <c r="D23" s="1" t="s">
        <v>55</v>
      </c>
      <c r="E23" s="1">
        <v>1</v>
      </c>
      <c r="F23" s="8">
        <v>98</v>
      </c>
      <c r="G23" s="8">
        <f t="shared" si="2"/>
        <v>98</v>
      </c>
      <c r="I23" s="8">
        <f t="shared" si="1"/>
        <v>0</v>
      </c>
      <c r="J23" t="s">
        <v>73</v>
      </c>
    </row>
    <row r="24" spans="1:11" x14ac:dyDescent="0.2">
      <c r="B24" s="11" t="s">
        <v>74</v>
      </c>
      <c r="C24" s="1" t="s">
        <v>75</v>
      </c>
      <c r="D24" s="1" t="s">
        <v>55</v>
      </c>
      <c r="E24" s="1">
        <v>1</v>
      </c>
      <c r="F24" s="8">
        <v>161.44</v>
      </c>
      <c r="G24" s="8">
        <f t="shared" si="2"/>
        <v>161.44</v>
      </c>
      <c r="H24">
        <v>1</v>
      </c>
      <c r="I24" s="8">
        <f t="shared" si="1"/>
        <v>161.44</v>
      </c>
    </row>
    <row r="25" spans="1:11" x14ac:dyDescent="0.2">
      <c r="B25" s="11" t="s">
        <v>76</v>
      </c>
      <c r="C25" s="16" t="s">
        <v>77</v>
      </c>
      <c r="D25" s="1" t="s">
        <v>55</v>
      </c>
      <c r="E25" s="1">
        <v>1</v>
      </c>
      <c r="F25" s="8">
        <v>84</v>
      </c>
      <c r="G25" s="8">
        <f t="shared" si="2"/>
        <v>84</v>
      </c>
      <c r="I25" s="8">
        <f t="shared" si="1"/>
        <v>0</v>
      </c>
      <c r="J25" t="s">
        <v>78</v>
      </c>
    </row>
    <row r="26" spans="1:11" s="1" customFormat="1" x14ac:dyDescent="0.2">
      <c r="B26" s="11" t="s">
        <v>79</v>
      </c>
      <c r="C26" s="16" t="s">
        <v>80</v>
      </c>
      <c r="D26" s="1" t="s">
        <v>81</v>
      </c>
      <c r="E26" s="1">
        <v>1</v>
      </c>
      <c r="F26" s="8">
        <v>305</v>
      </c>
      <c r="G26" s="8">
        <f t="shared" si="2"/>
        <v>305</v>
      </c>
      <c r="I26" s="8">
        <f t="shared" si="1"/>
        <v>0</v>
      </c>
      <c r="J26" s="1" t="s">
        <v>82</v>
      </c>
    </row>
    <row r="27" spans="1:11" x14ac:dyDescent="0.2">
      <c r="B27" s="11" t="s">
        <v>83</v>
      </c>
      <c r="E27" s="1">
        <v>1</v>
      </c>
      <c r="F27" s="8"/>
      <c r="G27" s="12">
        <v>300</v>
      </c>
      <c r="I27" s="8">
        <f t="shared" si="1"/>
        <v>0</v>
      </c>
    </row>
    <row r="28" spans="1:11" x14ac:dyDescent="0.2">
      <c r="B28" s="11" t="s">
        <v>84</v>
      </c>
      <c r="C28" s="1" t="s">
        <v>85</v>
      </c>
      <c r="D28" t="s">
        <v>55</v>
      </c>
      <c r="E28" s="1">
        <v>1</v>
      </c>
      <c r="F28" s="8">
        <v>277</v>
      </c>
      <c r="G28" s="8">
        <f t="shared" ref="G28:G34" si="3">F28</f>
        <v>277</v>
      </c>
      <c r="I28" s="8"/>
      <c r="J28" s="10" t="s">
        <v>86</v>
      </c>
    </row>
    <row r="29" spans="1:11" s="1" customFormat="1" x14ac:dyDescent="0.2">
      <c r="B29" s="11" t="s">
        <v>84</v>
      </c>
      <c r="C29" s="1" t="s">
        <v>80</v>
      </c>
      <c r="D29" s="9" t="s">
        <v>81</v>
      </c>
      <c r="E29" s="1">
        <v>1</v>
      </c>
      <c r="F29" s="8">
        <v>305</v>
      </c>
      <c r="G29" s="8">
        <f t="shared" si="3"/>
        <v>305</v>
      </c>
      <c r="I29" s="8">
        <f t="shared" ref="I29:I37" si="4">IF(H29=1,G29*E29,0)</f>
        <v>0</v>
      </c>
      <c r="J29" s="1" t="s">
        <v>82</v>
      </c>
    </row>
    <row r="30" spans="1:11" s="1" customFormat="1" x14ac:dyDescent="0.2">
      <c r="B30" s="11" t="s">
        <v>84</v>
      </c>
      <c r="C30" s="1" t="s">
        <v>85</v>
      </c>
      <c r="D30" s="9" t="s">
        <v>55</v>
      </c>
      <c r="E30" s="1">
        <v>1</v>
      </c>
      <c r="F30" s="8">
        <v>277</v>
      </c>
      <c r="G30" s="8">
        <f t="shared" si="3"/>
        <v>277</v>
      </c>
      <c r="H30" s="1">
        <v>1</v>
      </c>
      <c r="I30" s="8">
        <f t="shared" si="4"/>
        <v>277</v>
      </c>
      <c r="J30" s="10" t="s">
        <v>86</v>
      </c>
    </row>
    <row r="31" spans="1:11" x14ac:dyDescent="0.2">
      <c r="A31" s="7" t="s">
        <v>87</v>
      </c>
      <c r="B31" s="11" t="s">
        <v>88</v>
      </c>
      <c r="C31" s="1" t="s">
        <v>89</v>
      </c>
      <c r="D31" t="s">
        <v>81</v>
      </c>
      <c r="E31" s="1">
        <v>1</v>
      </c>
      <c r="F31" s="8">
        <v>255</v>
      </c>
      <c r="G31" s="8">
        <f t="shared" si="3"/>
        <v>255</v>
      </c>
      <c r="I31" s="8">
        <f t="shared" si="4"/>
        <v>0</v>
      </c>
      <c r="J31" t="s">
        <v>90</v>
      </c>
    </row>
    <row r="32" spans="1:11" x14ac:dyDescent="0.2">
      <c r="B32" s="11" t="s">
        <v>91</v>
      </c>
      <c r="C32" s="11" t="s">
        <v>92</v>
      </c>
      <c r="D32" t="s">
        <v>55</v>
      </c>
      <c r="E32" s="1">
        <v>1</v>
      </c>
      <c r="F32" s="8">
        <v>273.69</v>
      </c>
      <c r="G32" s="8">
        <f t="shared" si="3"/>
        <v>273.69</v>
      </c>
      <c r="H32">
        <v>1</v>
      </c>
      <c r="I32" s="8">
        <f t="shared" si="4"/>
        <v>273.69</v>
      </c>
      <c r="J32" t="s">
        <v>93</v>
      </c>
    </row>
    <row r="33" spans="1:10" x14ac:dyDescent="0.2">
      <c r="B33" s="11" t="s">
        <v>94</v>
      </c>
      <c r="C33" s="11" t="s">
        <v>95</v>
      </c>
      <c r="D33" t="s">
        <v>81</v>
      </c>
      <c r="E33" s="1">
        <v>1</v>
      </c>
      <c r="F33" s="8">
        <v>652</v>
      </c>
      <c r="G33" s="8">
        <f t="shared" si="3"/>
        <v>652</v>
      </c>
      <c r="I33" s="8">
        <f t="shared" si="4"/>
        <v>0</v>
      </c>
      <c r="J33" t="s">
        <v>96</v>
      </c>
    </row>
    <row r="34" spans="1:10" s="1" customFormat="1" x14ac:dyDescent="0.2">
      <c r="B34" s="11" t="s">
        <v>97</v>
      </c>
      <c r="C34" s="11" t="s">
        <v>98</v>
      </c>
      <c r="D34" s="9" t="s">
        <v>81</v>
      </c>
      <c r="E34" s="1">
        <v>1</v>
      </c>
      <c r="F34" s="8">
        <v>305</v>
      </c>
      <c r="G34" s="8">
        <f t="shared" si="3"/>
        <v>305</v>
      </c>
      <c r="H34" s="1">
        <v>1</v>
      </c>
      <c r="I34" s="8">
        <f t="shared" si="4"/>
        <v>305</v>
      </c>
      <c r="J34" s="10" t="s">
        <v>99</v>
      </c>
    </row>
    <row r="35" spans="1:10" x14ac:dyDescent="0.2">
      <c r="B35" s="11" t="s">
        <v>100</v>
      </c>
      <c r="E35" s="1">
        <v>1</v>
      </c>
      <c r="F35" s="8"/>
      <c r="G35" s="12">
        <v>500</v>
      </c>
      <c r="I35" s="8">
        <f t="shared" si="4"/>
        <v>0</v>
      </c>
    </row>
    <row r="36" spans="1:10" x14ac:dyDescent="0.2">
      <c r="A36" s="7" t="s">
        <v>101</v>
      </c>
      <c r="B36" s="9" t="s">
        <v>102</v>
      </c>
      <c r="C36" s="11" t="s">
        <v>103</v>
      </c>
      <c r="D36" t="s">
        <v>55</v>
      </c>
      <c r="E36" s="1">
        <v>2</v>
      </c>
      <c r="F36" s="8">
        <v>177.45</v>
      </c>
      <c r="G36" s="8">
        <f>F36</f>
        <v>177.45</v>
      </c>
      <c r="H36">
        <v>1</v>
      </c>
      <c r="I36" s="8">
        <f t="shared" si="4"/>
        <v>354.9</v>
      </c>
      <c r="J36" t="s">
        <v>104</v>
      </c>
    </row>
    <row r="37" spans="1:10" x14ac:dyDescent="0.2">
      <c r="B37" s="9" t="s">
        <v>105</v>
      </c>
      <c r="C37" s="11" t="s">
        <v>106</v>
      </c>
      <c r="D37" t="s">
        <v>55</v>
      </c>
      <c r="E37" s="1">
        <v>1</v>
      </c>
      <c r="F37" s="8">
        <v>145</v>
      </c>
      <c r="G37" s="8">
        <f>F37</f>
        <v>145</v>
      </c>
      <c r="I37" s="8">
        <f t="shared" si="4"/>
        <v>0</v>
      </c>
      <c r="J37" t="s">
        <v>107</v>
      </c>
    </row>
    <row r="38" spans="1:10" s="5" customFormat="1" ht="23.25" x14ac:dyDescent="0.35">
      <c r="A38" s="4" t="s">
        <v>108</v>
      </c>
      <c r="F38" s="6"/>
      <c r="I38" s="6"/>
    </row>
    <row r="39" spans="1:10" x14ac:dyDescent="0.2">
      <c r="A39" s="7" t="s">
        <v>108</v>
      </c>
      <c r="B39" s="11" t="s">
        <v>109</v>
      </c>
      <c r="C39" s="11" t="s">
        <v>110</v>
      </c>
      <c r="E39" s="1">
        <v>1</v>
      </c>
      <c r="F39" s="8">
        <v>291</v>
      </c>
      <c r="G39" s="8">
        <f>F39</f>
        <v>291</v>
      </c>
      <c r="H39">
        <v>1</v>
      </c>
      <c r="I39" s="8">
        <f>IF(H39=1,G39*E39,0)</f>
        <v>291</v>
      </c>
      <c r="J39" s="10" t="s">
        <v>111</v>
      </c>
    </row>
    <row r="40" spans="1:10" x14ac:dyDescent="0.2">
      <c r="A40" s="7"/>
      <c r="B40" s="11" t="s">
        <v>112</v>
      </c>
      <c r="C40" s="11" t="s">
        <v>113</v>
      </c>
      <c r="E40" s="1">
        <v>1</v>
      </c>
      <c r="F40" s="8">
        <v>712</v>
      </c>
      <c r="G40" s="8">
        <f>F40</f>
        <v>712</v>
      </c>
      <c r="H40">
        <v>1</v>
      </c>
      <c r="I40" s="8">
        <f>IF(H40=1,G40*E40,0)</f>
        <v>712</v>
      </c>
      <c r="J40" t="s">
        <v>114</v>
      </c>
    </row>
    <row r="41" spans="1:10" x14ac:dyDescent="0.2">
      <c r="A41" s="7"/>
      <c r="B41" s="11" t="s">
        <v>115</v>
      </c>
      <c r="C41" s="11" t="s">
        <v>116</v>
      </c>
      <c r="E41" s="1">
        <v>1</v>
      </c>
      <c r="F41" s="8">
        <v>648</v>
      </c>
      <c r="G41" s="8">
        <f>F41</f>
        <v>648</v>
      </c>
      <c r="I41" s="8">
        <f>IF(H41=1,G41*E41,0)</f>
        <v>0</v>
      </c>
      <c r="J41" t="s">
        <v>117</v>
      </c>
    </row>
    <row r="42" spans="1:10" x14ac:dyDescent="0.2">
      <c r="A42" s="7" t="s">
        <v>118</v>
      </c>
      <c r="B42" s="11" t="s">
        <v>119</v>
      </c>
      <c r="C42" s="11" t="s">
        <v>120</v>
      </c>
      <c r="D42" s="1"/>
      <c r="E42" s="11">
        <v>2</v>
      </c>
      <c r="F42" s="8">
        <v>348.22</v>
      </c>
      <c r="G42" s="8">
        <f>F42</f>
        <v>348.22</v>
      </c>
      <c r="H42">
        <v>1</v>
      </c>
      <c r="I42" s="8">
        <f>IF(H42=1,G42*E42,0)</f>
        <v>696.44</v>
      </c>
      <c r="J42" t="s">
        <v>121</v>
      </c>
    </row>
    <row r="43" spans="1:10" x14ac:dyDescent="0.2">
      <c r="A43" s="7" t="s">
        <v>122</v>
      </c>
      <c r="B43" s="11" t="s">
        <v>123</v>
      </c>
      <c r="C43" s="9" t="s">
        <v>124</v>
      </c>
      <c r="D43" s="1"/>
      <c r="E43" s="11">
        <v>2</v>
      </c>
      <c r="F43" s="8">
        <v>39.54</v>
      </c>
      <c r="G43" s="8">
        <f>F43</f>
        <v>39.54</v>
      </c>
      <c r="H43">
        <v>1</v>
      </c>
      <c r="I43" s="8">
        <f>IF(H43=1,G43*E43,0)</f>
        <v>79.08</v>
      </c>
      <c r="J43" s="10" t="s">
        <v>125</v>
      </c>
    </row>
    <row r="44" spans="1:10" s="5" customFormat="1" ht="23.25" x14ac:dyDescent="0.35">
      <c r="A44" s="4" t="s">
        <v>126</v>
      </c>
      <c r="F44" s="6"/>
      <c r="I44" s="6"/>
    </row>
    <row r="45" spans="1:10" x14ac:dyDescent="0.2">
      <c r="A45" s="7" t="s">
        <v>127</v>
      </c>
      <c r="B45" s="11" t="s">
        <v>128</v>
      </c>
      <c r="C45" s="11" t="s">
        <v>129</v>
      </c>
      <c r="D45" s="11" t="s">
        <v>130</v>
      </c>
      <c r="E45" s="1">
        <v>1</v>
      </c>
      <c r="F45" s="8">
        <v>1159</v>
      </c>
      <c r="G45" s="8">
        <f>F45</f>
        <v>1159</v>
      </c>
      <c r="I45" s="8">
        <f>IF(H45=1,G45*E45,0)</f>
        <v>0</v>
      </c>
      <c r="J45" t="s">
        <v>131</v>
      </c>
    </row>
    <row r="46" spans="1:10" x14ac:dyDescent="0.2">
      <c r="A46" s="7"/>
      <c r="B46" s="11" t="s">
        <v>128</v>
      </c>
      <c r="C46" s="11"/>
      <c r="D46" s="11"/>
      <c r="F46" s="8"/>
      <c r="G46" s="8"/>
      <c r="I46" s="8"/>
    </row>
    <row r="47" spans="1:10" x14ac:dyDescent="0.2">
      <c r="B47" s="11" t="s">
        <v>132</v>
      </c>
      <c r="C47" s="11" t="s">
        <v>133</v>
      </c>
      <c r="D47" s="11" t="s">
        <v>130</v>
      </c>
      <c r="E47" s="1">
        <v>1</v>
      </c>
      <c r="F47" s="8">
        <v>471</v>
      </c>
      <c r="G47" s="8">
        <f>F47</f>
        <v>471</v>
      </c>
      <c r="I47" s="8">
        <f t="shared" ref="I47:I56" si="5">IF(H47=1,G47*E47,0)</f>
        <v>0</v>
      </c>
      <c r="J47" t="s">
        <v>134</v>
      </c>
    </row>
    <row r="48" spans="1:10" x14ac:dyDescent="0.2">
      <c r="B48" s="11" t="s">
        <v>135</v>
      </c>
      <c r="C48" s="11"/>
      <c r="D48" s="11" t="s">
        <v>130</v>
      </c>
      <c r="E48" s="1">
        <v>1</v>
      </c>
      <c r="F48" s="8">
        <v>143</v>
      </c>
      <c r="G48" s="8">
        <f>F48</f>
        <v>143</v>
      </c>
      <c r="H48" s="1"/>
      <c r="I48" s="8">
        <f t="shared" si="5"/>
        <v>0</v>
      </c>
      <c r="J48" s="1" t="s">
        <v>136</v>
      </c>
    </row>
    <row r="49" spans="1:18" s="1" customFormat="1" x14ac:dyDescent="0.2">
      <c r="B49" s="11" t="s">
        <v>137</v>
      </c>
      <c r="C49" s="11" t="s">
        <v>138</v>
      </c>
      <c r="D49" s="11" t="s">
        <v>130</v>
      </c>
      <c r="E49" s="1">
        <v>1</v>
      </c>
      <c r="F49" s="8">
        <v>220.32</v>
      </c>
      <c r="G49" s="8">
        <v>199.92</v>
      </c>
      <c r="I49" s="8">
        <f t="shared" si="5"/>
        <v>0</v>
      </c>
      <c r="J49" s="1" t="s">
        <v>139</v>
      </c>
      <c r="P49" s="1" t="s">
        <v>140</v>
      </c>
    </row>
    <row r="50" spans="1:18" s="1" customFormat="1" x14ac:dyDescent="0.2">
      <c r="B50" s="11" t="s">
        <v>141</v>
      </c>
      <c r="C50" s="11" t="s">
        <v>142</v>
      </c>
      <c r="D50" s="11" t="s">
        <v>130</v>
      </c>
      <c r="E50" s="1">
        <v>1</v>
      </c>
      <c r="F50" s="8">
        <v>838</v>
      </c>
      <c r="G50" s="8">
        <f>F50</f>
        <v>838</v>
      </c>
      <c r="H50" s="1">
        <v>1</v>
      </c>
      <c r="I50" s="8">
        <f t="shared" si="5"/>
        <v>838</v>
      </c>
      <c r="J50" s="1" t="s">
        <v>143</v>
      </c>
    </row>
    <row r="51" spans="1:18" s="1" customFormat="1" x14ac:dyDescent="0.2">
      <c r="B51" s="11" t="s">
        <v>144</v>
      </c>
      <c r="C51" s="11" t="s">
        <v>145</v>
      </c>
      <c r="D51" s="11" t="s">
        <v>130</v>
      </c>
      <c r="E51" s="1">
        <v>1</v>
      </c>
      <c r="F51" s="8">
        <v>152</v>
      </c>
      <c r="G51" s="8">
        <f>F51</f>
        <v>152</v>
      </c>
      <c r="H51" s="1">
        <v>1</v>
      </c>
      <c r="I51" s="8">
        <f t="shared" si="5"/>
        <v>152</v>
      </c>
      <c r="J51" s="1" t="s">
        <v>146</v>
      </c>
    </row>
    <row r="52" spans="1:18" s="1" customFormat="1" x14ac:dyDescent="0.2">
      <c r="B52" s="11" t="s">
        <v>147</v>
      </c>
      <c r="C52" s="11" t="s">
        <v>148</v>
      </c>
      <c r="D52" s="11" t="s">
        <v>130</v>
      </c>
      <c r="E52" s="1">
        <v>1</v>
      </c>
      <c r="F52" s="8">
        <v>180</v>
      </c>
      <c r="G52" s="8">
        <v>112.5</v>
      </c>
      <c r="H52" s="1">
        <v>1</v>
      </c>
      <c r="I52" s="8">
        <f t="shared" si="5"/>
        <v>112.5</v>
      </c>
      <c r="J52" s="1" t="s">
        <v>149</v>
      </c>
    </row>
    <row r="53" spans="1:18" x14ac:dyDescent="0.2">
      <c r="A53" s="7" t="s">
        <v>150</v>
      </c>
      <c r="B53" s="11" t="s">
        <v>150</v>
      </c>
      <c r="E53" s="1">
        <v>1</v>
      </c>
      <c r="F53" s="8"/>
      <c r="G53" s="12">
        <v>1200</v>
      </c>
      <c r="H53" s="1">
        <v>1</v>
      </c>
      <c r="I53" s="8">
        <f t="shared" si="5"/>
        <v>1200</v>
      </c>
      <c r="J53" s="1" t="s">
        <v>151</v>
      </c>
    </row>
    <row r="54" spans="1:18" x14ac:dyDescent="0.2">
      <c r="B54" s="11" t="s">
        <v>152</v>
      </c>
      <c r="E54" s="1">
        <v>1</v>
      </c>
      <c r="F54" s="8"/>
      <c r="G54" s="12">
        <v>250</v>
      </c>
      <c r="H54" s="1">
        <v>1</v>
      </c>
      <c r="I54" s="8">
        <f t="shared" si="5"/>
        <v>250</v>
      </c>
    </row>
    <row r="55" spans="1:18" s="1" customFormat="1" x14ac:dyDescent="0.2">
      <c r="A55" s="7" t="s">
        <v>153</v>
      </c>
      <c r="B55" s="11" t="s">
        <v>154</v>
      </c>
      <c r="C55" s="1" t="s">
        <v>155</v>
      </c>
      <c r="D55" s="11" t="s">
        <v>21</v>
      </c>
      <c r="E55" s="1">
        <v>1</v>
      </c>
      <c r="F55" s="8">
        <v>24.6</v>
      </c>
      <c r="G55" s="12">
        <f>F55</f>
        <v>24.6</v>
      </c>
      <c r="H55" s="1">
        <v>1</v>
      </c>
      <c r="I55" s="8">
        <f t="shared" si="5"/>
        <v>24.6</v>
      </c>
      <c r="J55" s="10" t="s">
        <v>156</v>
      </c>
    </row>
    <row r="56" spans="1:18" s="1" customFormat="1" x14ac:dyDescent="0.2">
      <c r="B56" s="11" t="s">
        <v>157</v>
      </c>
      <c r="C56" s="9" t="s">
        <v>158</v>
      </c>
      <c r="D56" s="11" t="s">
        <v>21</v>
      </c>
      <c r="E56" s="1">
        <v>1</v>
      </c>
      <c r="F56" s="8">
        <v>37.5</v>
      </c>
      <c r="G56" s="12">
        <v>25</v>
      </c>
      <c r="H56" s="1">
        <v>1</v>
      </c>
      <c r="I56" s="8">
        <f t="shared" si="5"/>
        <v>25</v>
      </c>
      <c r="J56" s="10" t="s">
        <v>159</v>
      </c>
    </row>
    <row r="57" spans="1:18" s="1" customFormat="1" x14ac:dyDescent="0.2">
      <c r="B57" s="11" t="s">
        <v>160</v>
      </c>
      <c r="C57" s="9" t="s">
        <v>161</v>
      </c>
      <c r="D57" s="11" t="s">
        <v>21</v>
      </c>
      <c r="E57" s="1">
        <v>1</v>
      </c>
      <c r="F57" s="8">
        <v>65</v>
      </c>
      <c r="G57" s="8">
        <f>F57</f>
        <v>65</v>
      </c>
      <c r="I57" s="8">
        <v>50</v>
      </c>
      <c r="J57" s="17" t="s">
        <v>162</v>
      </c>
    </row>
    <row r="58" spans="1:18" s="5" customFormat="1" ht="23.25" x14ac:dyDescent="0.35">
      <c r="A58" s="4" t="s">
        <v>163</v>
      </c>
      <c r="F58" s="6"/>
      <c r="I58" s="6"/>
    </row>
    <row r="59" spans="1:18" x14ac:dyDescent="0.2">
      <c r="A59" s="7" t="s">
        <v>164</v>
      </c>
      <c r="B59" s="11" t="s">
        <v>165</v>
      </c>
      <c r="C59" s="11" t="s">
        <v>166</v>
      </c>
      <c r="D59" t="s">
        <v>55</v>
      </c>
      <c r="E59" s="1">
        <v>2</v>
      </c>
      <c r="F59" s="8">
        <v>19.09</v>
      </c>
      <c r="G59" s="8">
        <f>F59</f>
        <v>19.09</v>
      </c>
      <c r="H59" s="1">
        <v>1</v>
      </c>
      <c r="I59" s="8">
        <f t="shared" ref="I59:I83" si="6">IF(H59=1,G59*E59,0)</f>
        <v>38.18</v>
      </c>
      <c r="J59" s="10" t="s">
        <v>167</v>
      </c>
      <c r="P59" s="9" t="s">
        <v>168</v>
      </c>
    </row>
    <row r="60" spans="1:18" x14ac:dyDescent="0.2">
      <c r="A60" s="7"/>
      <c r="B60" s="11" t="s">
        <v>169</v>
      </c>
      <c r="C60" s="11" t="s">
        <v>170</v>
      </c>
      <c r="D60" t="s">
        <v>55</v>
      </c>
      <c r="E60" s="1">
        <v>1</v>
      </c>
      <c r="F60" s="8">
        <v>37.1</v>
      </c>
      <c r="G60" s="8">
        <f>F60</f>
        <v>37.1</v>
      </c>
      <c r="H60" s="1"/>
      <c r="I60" s="8">
        <f t="shared" si="6"/>
        <v>0</v>
      </c>
      <c r="J60" t="s">
        <v>171</v>
      </c>
    </row>
    <row r="61" spans="1:18" s="1" customFormat="1" x14ac:dyDescent="0.2">
      <c r="A61" s="7"/>
      <c r="B61" s="11" t="s">
        <v>172</v>
      </c>
      <c r="C61" s="9" t="s">
        <v>173</v>
      </c>
      <c r="D61" s="11" t="s">
        <v>21</v>
      </c>
      <c r="E61" s="1">
        <v>1</v>
      </c>
      <c r="F61" s="8">
        <v>11.8</v>
      </c>
      <c r="G61" s="8">
        <f>F61</f>
        <v>11.8</v>
      </c>
      <c r="H61" s="1">
        <v>1</v>
      </c>
      <c r="I61" s="8">
        <f t="shared" si="6"/>
        <v>11.8</v>
      </c>
      <c r="J61" s="10" t="s">
        <v>174</v>
      </c>
      <c r="R61" s="1" t="s">
        <v>175</v>
      </c>
    </row>
    <row r="62" spans="1:18" x14ac:dyDescent="0.2">
      <c r="A62" s="7" t="s">
        <v>176</v>
      </c>
      <c r="B62" s="11" t="s">
        <v>177</v>
      </c>
      <c r="C62" s="11" t="s">
        <v>178</v>
      </c>
      <c r="E62" s="1">
        <v>1</v>
      </c>
      <c r="F62" s="8"/>
      <c r="G62" s="18">
        <v>15</v>
      </c>
      <c r="H62" s="1"/>
      <c r="I62" s="8">
        <f t="shared" si="6"/>
        <v>0</v>
      </c>
    </row>
    <row r="63" spans="1:18" x14ac:dyDescent="0.2">
      <c r="A63" s="7"/>
      <c r="B63" s="11" t="s">
        <v>179</v>
      </c>
      <c r="C63" s="11" t="s">
        <v>180</v>
      </c>
      <c r="D63" t="s">
        <v>55</v>
      </c>
      <c r="E63" s="1">
        <v>1</v>
      </c>
      <c r="F63" s="8">
        <v>38</v>
      </c>
      <c r="G63" s="8">
        <f t="shared" ref="G63:G83" si="7">F63</f>
        <v>38</v>
      </c>
      <c r="H63" s="1"/>
      <c r="I63" s="8">
        <f t="shared" si="6"/>
        <v>0</v>
      </c>
      <c r="J63" t="s">
        <v>181</v>
      </c>
    </row>
    <row r="64" spans="1:18" x14ac:dyDescent="0.2">
      <c r="A64" s="7"/>
      <c r="B64" s="11" t="s">
        <v>182</v>
      </c>
      <c r="C64" s="11" t="s">
        <v>183</v>
      </c>
      <c r="D64" t="s">
        <v>55</v>
      </c>
      <c r="E64" s="1">
        <v>1</v>
      </c>
      <c r="F64" s="8">
        <v>34</v>
      </c>
      <c r="G64" s="8">
        <f t="shared" si="7"/>
        <v>34</v>
      </c>
      <c r="H64" s="1"/>
      <c r="I64" s="8">
        <f t="shared" si="6"/>
        <v>0</v>
      </c>
      <c r="J64" t="s">
        <v>184</v>
      </c>
    </row>
    <row r="65" spans="1:16" x14ac:dyDescent="0.2">
      <c r="A65" s="7"/>
      <c r="B65" s="11" t="s">
        <v>185</v>
      </c>
      <c r="C65" s="11" t="s">
        <v>186</v>
      </c>
      <c r="D65" t="s">
        <v>55</v>
      </c>
      <c r="E65" s="1">
        <v>2</v>
      </c>
      <c r="F65" s="8">
        <v>33.19</v>
      </c>
      <c r="G65" s="8">
        <f t="shared" si="7"/>
        <v>33.19</v>
      </c>
      <c r="H65" s="1">
        <v>1</v>
      </c>
      <c r="I65" s="8">
        <f t="shared" si="6"/>
        <v>66.38</v>
      </c>
      <c r="J65" t="s">
        <v>187</v>
      </c>
    </row>
    <row r="66" spans="1:16" x14ac:dyDescent="0.2">
      <c r="A66" s="7"/>
      <c r="B66" s="11" t="s">
        <v>188</v>
      </c>
      <c r="C66" s="11" t="s">
        <v>189</v>
      </c>
      <c r="D66" t="s">
        <v>55</v>
      </c>
      <c r="E66" s="1">
        <v>1</v>
      </c>
      <c r="F66" s="8">
        <v>32.950000000000003</v>
      </c>
      <c r="G66" s="8">
        <f t="shared" si="7"/>
        <v>32.950000000000003</v>
      </c>
      <c r="H66" s="1">
        <v>1</v>
      </c>
      <c r="I66" s="8">
        <f t="shared" si="6"/>
        <v>32.950000000000003</v>
      </c>
      <c r="J66" t="s">
        <v>190</v>
      </c>
    </row>
    <row r="67" spans="1:16" x14ac:dyDescent="0.2">
      <c r="A67" s="7"/>
      <c r="B67" s="11" t="s">
        <v>191</v>
      </c>
      <c r="C67" s="11" t="s">
        <v>192</v>
      </c>
      <c r="D67" t="s">
        <v>55</v>
      </c>
      <c r="E67" s="1">
        <v>1</v>
      </c>
      <c r="F67" s="8">
        <v>19.75</v>
      </c>
      <c r="G67" s="8">
        <f t="shared" si="7"/>
        <v>19.75</v>
      </c>
      <c r="H67" s="1">
        <v>1</v>
      </c>
      <c r="I67" s="8">
        <f t="shared" si="6"/>
        <v>19.75</v>
      </c>
      <c r="J67" t="s">
        <v>193</v>
      </c>
      <c r="P67" t="s">
        <v>194</v>
      </c>
    </row>
    <row r="68" spans="1:16" s="1" customFormat="1" x14ac:dyDescent="0.2">
      <c r="A68" s="7"/>
      <c r="B68" s="11" t="s">
        <v>195</v>
      </c>
      <c r="C68" s="11" t="s">
        <v>196</v>
      </c>
      <c r="D68" s="9" t="s">
        <v>55</v>
      </c>
      <c r="E68" s="1">
        <v>1</v>
      </c>
      <c r="F68" s="8">
        <v>19.43</v>
      </c>
      <c r="G68" s="8">
        <f t="shared" si="7"/>
        <v>19.43</v>
      </c>
      <c r="I68" s="8">
        <f t="shared" si="6"/>
        <v>0</v>
      </c>
      <c r="J68" s="1" t="s">
        <v>197</v>
      </c>
    </row>
    <row r="69" spans="1:16" s="1" customFormat="1" x14ac:dyDescent="0.2">
      <c r="A69" s="7"/>
      <c r="B69" s="11" t="s">
        <v>198</v>
      </c>
      <c r="C69" s="11" t="s">
        <v>199</v>
      </c>
      <c r="D69" s="9" t="s">
        <v>42</v>
      </c>
      <c r="E69" s="1">
        <v>1</v>
      </c>
      <c r="F69" s="8">
        <v>85</v>
      </c>
      <c r="G69" s="8">
        <f t="shared" si="7"/>
        <v>85</v>
      </c>
      <c r="I69" s="8">
        <f t="shared" si="6"/>
        <v>0</v>
      </c>
      <c r="J69" s="1" t="s">
        <v>200</v>
      </c>
    </row>
    <row r="70" spans="1:16" s="1" customFormat="1" x14ac:dyDescent="0.2">
      <c r="A70" s="7"/>
      <c r="B70" s="11" t="s">
        <v>201</v>
      </c>
      <c r="C70" s="11" t="s">
        <v>202</v>
      </c>
      <c r="D70" s="9" t="s">
        <v>42</v>
      </c>
      <c r="E70" s="1">
        <v>1</v>
      </c>
      <c r="F70" s="8">
        <v>175</v>
      </c>
      <c r="G70" s="8">
        <f t="shared" si="7"/>
        <v>175</v>
      </c>
      <c r="I70" s="8">
        <f t="shared" si="6"/>
        <v>0</v>
      </c>
      <c r="J70" s="1" t="s">
        <v>203</v>
      </c>
    </row>
    <row r="71" spans="1:16" x14ac:dyDescent="0.2">
      <c r="A71" s="7" t="s">
        <v>204</v>
      </c>
      <c r="B71" s="11" t="s">
        <v>205</v>
      </c>
      <c r="C71" s="11" t="s">
        <v>206</v>
      </c>
      <c r="D71" t="s">
        <v>55</v>
      </c>
      <c r="E71" s="1">
        <v>4</v>
      </c>
      <c r="F71" s="8">
        <v>4.9400000000000004</v>
      </c>
      <c r="G71" s="8">
        <f t="shared" si="7"/>
        <v>4.9400000000000004</v>
      </c>
      <c r="H71" s="1"/>
      <c r="I71" s="8">
        <f t="shared" si="6"/>
        <v>0</v>
      </c>
      <c r="J71" t="s">
        <v>207</v>
      </c>
    </row>
    <row r="72" spans="1:16" x14ac:dyDescent="0.2">
      <c r="A72" s="7"/>
      <c r="B72" s="11" t="s">
        <v>208</v>
      </c>
      <c r="C72" s="11" t="s">
        <v>209</v>
      </c>
      <c r="D72" t="s">
        <v>55</v>
      </c>
      <c r="E72" s="1">
        <v>2</v>
      </c>
      <c r="F72" s="8">
        <v>108</v>
      </c>
      <c r="G72" s="8">
        <f t="shared" si="7"/>
        <v>108</v>
      </c>
      <c r="H72" s="1">
        <v>1</v>
      </c>
      <c r="I72" s="8">
        <f t="shared" si="6"/>
        <v>216</v>
      </c>
      <c r="J72" t="s">
        <v>210</v>
      </c>
    </row>
    <row r="73" spans="1:16" x14ac:dyDescent="0.2">
      <c r="A73" s="7"/>
      <c r="B73" s="11" t="s">
        <v>211</v>
      </c>
      <c r="C73" s="11" t="s">
        <v>212</v>
      </c>
      <c r="D73" t="s">
        <v>55</v>
      </c>
      <c r="E73" s="1">
        <v>8</v>
      </c>
      <c r="F73" s="8">
        <v>10.8</v>
      </c>
      <c r="G73" s="8">
        <f t="shared" si="7"/>
        <v>10.8</v>
      </c>
      <c r="H73" s="1"/>
      <c r="I73" s="8">
        <f t="shared" si="6"/>
        <v>0</v>
      </c>
      <c r="J73" t="s">
        <v>213</v>
      </c>
    </row>
    <row r="74" spans="1:16" x14ac:dyDescent="0.2">
      <c r="A74" s="7"/>
      <c r="B74" s="11" t="s">
        <v>214</v>
      </c>
      <c r="C74" s="11" t="s">
        <v>215</v>
      </c>
      <c r="D74" t="s">
        <v>55</v>
      </c>
      <c r="E74" s="1">
        <v>8</v>
      </c>
      <c r="F74" s="8">
        <v>4.9400000000000004</v>
      </c>
      <c r="G74" s="8">
        <f t="shared" si="7"/>
        <v>4.9400000000000004</v>
      </c>
      <c r="H74" s="1"/>
      <c r="I74" s="8">
        <f t="shared" si="6"/>
        <v>0</v>
      </c>
      <c r="J74" t="s">
        <v>216</v>
      </c>
    </row>
    <row r="75" spans="1:16" x14ac:dyDescent="0.2">
      <c r="A75" s="7"/>
      <c r="B75" s="9" t="s">
        <v>217</v>
      </c>
      <c r="C75" s="11" t="s">
        <v>218</v>
      </c>
      <c r="D75" t="s">
        <v>55</v>
      </c>
      <c r="E75" s="1">
        <v>4</v>
      </c>
      <c r="F75" s="8">
        <v>7.68</v>
      </c>
      <c r="G75" s="8">
        <f t="shared" si="7"/>
        <v>7.68</v>
      </c>
      <c r="H75" s="1">
        <v>1</v>
      </c>
      <c r="I75" s="8">
        <f t="shared" si="6"/>
        <v>30.72</v>
      </c>
      <c r="J75" t="s">
        <v>219</v>
      </c>
    </row>
    <row r="76" spans="1:16" x14ac:dyDescent="0.2">
      <c r="A76" s="7"/>
      <c r="B76" s="11" t="s">
        <v>220</v>
      </c>
      <c r="C76" s="11" t="s">
        <v>221</v>
      </c>
      <c r="D76" t="s">
        <v>55</v>
      </c>
      <c r="E76" s="1">
        <v>1</v>
      </c>
      <c r="F76" s="8">
        <v>259</v>
      </c>
      <c r="G76" s="8">
        <f t="shared" si="7"/>
        <v>259</v>
      </c>
      <c r="H76" s="1"/>
      <c r="I76" s="8">
        <f t="shared" si="6"/>
        <v>0</v>
      </c>
      <c r="J76" t="s">
        <v>222</v>
      </c>
    </row>
    <row r="77" spans="1:16" s="1" customFormat="1" x14ac:dyDescent="0.2">
      <c r="A77" s="7"/>
      <c r="B77" s="11" t="s">
        <v>223</v>
      </c>
      <c r="C77" s="11" t="s">
        <v>224</v>
      </c>
      <c r="D77" s="9" t="s">
        <v>225</v>
      </c>
      <c r="E77" s="1">
        <v>1</v>
      </c>
      <c r="F77" s="8">
        <v>172.4</v>
      </c>
      <c r="G77" s="8">
        <f t="shared" si="7"/>
        <v>172.4</v>
      </c>
      <c r="H77" s="1">
        <v>1</v>
      </c>
      <c r="I77" s="8">
        <f t="shared" si="6"/>
        <v>172.4</v>
      </c>
      <c r="J77" s="1" t="s">
        <v>226</v>
      </c>
    </row>
    <row r="78" spans="1:16" x14ac:dyDescent="0.2">
      <c r="A78" s="7"/>
      <c r="B78" s="11" t="s">
        <v>227</v>
      </c>
      <c r="C78" s="11" t="s">
        <v>228</v>
      </c>
      <c r="D78" t="s">
        <v>55</v>
      </c>
      <c r="E78" s="1">
        <v>2</v>
      </c>
      <c r="F78" s="8">
        <v>26</v>
      </c>
      <c r="G78" s="8">
        <f t="shared" si="7"/>
        <v>26</v>
      </c>
      <c r="H78" s="1">
        <v>1</v>
      </c>
      <c r="I78" s="8">
        <f t="shared" si="6"/>
        <v>52</v>
      </c>
      <c r="J78" t="s">
        <v>229</v>
      </c>
    </row>
    <row r="79" spans="1:16" x14ac:dyDescent="0.2">
      <c r="A79" s="7"/>
      <c r="B79" s="11" t="s">
        <v>230</v>
      </c>
      <c r="C79" s="11" t="s">
        <v>231</v>
      </c>
      <c r="D79" t="s">
        <v>55</v>
      </c>
      <c r="E79" s="1">
        <v>1</v>
      </c>
      <c r="F79" s="8">
        <v>50</v>
      </c>
      <c r="G79" s="8">
        <f t="shared" si="7"/>
        <v>50</v>
      </c>
      <c r="H79" s="1">
        <v>1</v>
      </c>
      <c r="I79" s="8">
        <f t="shared" si="6"/>
        <v>50</v>
      </c>
      <c r="J79" t="s">
        <v>232</v>
      </c>
    </row>
    <row r="80" spans="1:16" x14ac:dyDescent="0.2">
      <c r="A80" s="7"/>
      <c r="B80" s="11" t="s">
        <v>233</v>
      </c>
      <c r="C80" s="11" t="s">
        <v>234</v>
      </c>
      <c r="D80" t="s">
        <v>55</v>
      </c>
      <c r="E80" s="1">
        <v>1</v>
      </c>
      <c r="F80" s="8">
        <v>4.74</v>
      </c>
      <c r="G80" s="8">
        <f t="shared" si="7"/>
        <v>4.74</v>
      </c>
      <c r="H80" s="1"/>
      <c r="I80" s="8">
        <f t="shared" si="6"/>
        <v>0</v>
      </c>
      <c r="J80" t="s">
        <v>235</v>
      </c>
    </row>
    <row r="81" spans="1:16" x14ac:dyDescent="0.2">
      <c r="A81" s="7"/>
      <c r="B81" s="11" t="s">
        <v>236</v>
      </c>
      <c r="C81" s="11" t="s">
        <v>237</v>
      </c>
      <c r="D81" t="s">
        <v>55</v>
      </c>
      <c r="E81" s="1">
        <v>1</v>
      </c>
      <c r="F81" s="8">
        <v>5.9</v>
      </c>
      <c r="G81" s="8">
        <f t="shared" si="7"/>
        <v>5.9</v>
      </c>
      <c r="H81" s="1"/>
      <c r="I81" s="8">
        <f t="shared" si="6"/>
        <v>0</v>
      </c>
      <c r="J81" t="s">
        <v>235</v>
      </c>
    </row>
    <row r="82" spans="1:16" x14ac:dyDescent="0.2">
      <c r="A82" s="7"/>
      <c r="B82" s="11" t="s">
        <v>238</v>
      </c>
      <c r="C82" s="11" t="s">
        <v>239</v>
      </c>
      <c r="D82" t="s">
        <v>55</v>
      </c>
      <c r="E82" s="1">
        <v>1</v>
      </c>
      <c r="F82" s="8">
        <v>4.87</v>
      </c>
      <c r="G82" s="8">
        <f t="shared" si="7"/>
        <v>4.87</v>
      </c>
      <c r="H82" s="1">
        <v>1</v>
      </c>
      <c r="I82" s="8">
        <f t="shared" si="6"/>
        <v>4.87</v>
      </c>
      <c r="J82" s="10" t="s">
        <v>240</v>
      </c>
      <c r="P82" t="s">
        <v>241</v>
      </c>
    </row>
    <row r="83" spans="1:16" x14ac:dyDescent="0.2">
      <c r="B83" s="11" t="s">
        <v>242</v>
      </c>
      <c r="C83" s="11" t="s">
        <v>243</v>
      </c>
      <c r="D83" t="s">
        <v>55</v>
      </c>
      <c r="E83" s="1">
        <v>1</v>
      </c>
      <c r="F83" s="1">
        <v>26.78</v>
      </c>
      <c r="G83" s="8">
        <f t="shared" si="7"/>
        <v>26.78</v>
      </c>
      <c r="H83" s="1">
        <v>1</v>
      </c>
      <c r="I83" s="8">
        <f t="shared" si="6"/>
        <v>26.78</v>
      </c>
      <c r="J83" t="s">
        <v>244</v>
      </c>
    </row>
    <row r="84" spans="1:16" s="5" customFormat="1" ht="23.25" x14ac:dyDescent="0.35">
      <c r="A84" s="4" t="s">
        <v>245</v>
      </c>
      <c r="F84" s="6"/>
      <c r="I84" s="6"/>
    </row>
    <row r="85" spans="1:16" x14ac:dyDescent="0.2">
      <c r="A85" s="7" t="s">
        <v>246</v>
      </c>
      <c r="B85" t="s">
        <v>247</v>
      </c>
      <c r="E85" s="1">
        <v>20</v>
      </c>
      <c r="F85" s="8"/>
      <c r="G85" s="12">
        <v>15</v>
      </c>
      <c r="H85" s="1"/>
      <c r="I85" s="8">
        <f>IF(H85=1,G85*E85,0)</f>
        <v>0</v>
      </c>
    </row>
    <row r="86" spans="1:16" x14ac:dyDescent="0.2">
      <c r="A86" s="7" t="s">
        <v>248</v>
      </c>
      <c r="B86" s="11" t="s">
        <v>249</v>
      </c>
      <c r="E86" s="1">
        <v>1</v>
      </c>
      <c r="F86" s="8"/>
      <c r="G86" s="12">
        <v>70</v>
      </c>
      <c r="H86" s="1"/>
      <c r="I86" s="8">
        <f>IF(H86=1,G86*E86,0)</f>
        <v>0</v>
      </c>
    </row>
    <row r="87" spans="1:16" s="1" customFormat="1" x14ac:dyDescent="0.2">
      <c r="B87" s="11" t="s">
        <v>250</v>
      </c>
      <c r="E87" s="1">
        <v>1</v>
      </c>
      <c r="F87" s="8"/>
      <c r="G87" s="12">
        <v>150</v>
      </c>
      <c r="I87" s="8">
        <f>IF(H87=1,G87*E87,0)</f>
        <v>0</v>
      </c>
    </row>
    <row r="88" spans="1:16" x14ac:dyDescent="0.2">
      <c r="A88" s="7" t="s">
        <v>251</v>
      </c>
      <c r="B88" s="11" t="s">
        <v>252</v>
      </c>
      <c r="C88" s="11" t="s">
        <v>253</v>
      </c>
      <c r="E88" s="1">
        <v>10</v>
      </c>
      <c r="F88" s="8"/>
      <c r="G88" s="12">
        <v>10</v>
      </c>
      <c r="H88" s="1"/>
      <c r="I88" s="8">
        <f>IF(H88=1,G88*E88,0)</f>
        <v>0</v>
      </c>
    </row>
    <row r="89" spans="1:16" s="5" customFormat="1" ht="23.25" x14ac:dyDescent="0.35">
      <c r="A89" s="4" t="s">
        <v>204</v>
      </c>
      <c r="F89" s="6"/>
      <c r="I89" s="6"/>
    </row>
    <row r="94" spans="1:16" s="20" customFormat="1" ht="23.25" x14ac:dyDescent="0.35">
      <c r="A94" s="19" t="s">
        <v>254</v>
      </c>
      <c r="F94" s="21"/>
      <c r="I94" s="22">
        <f>SUM(I5:I93)</f>
        <v>8856.7000000000025</v>
      </c>
    </row>
    <row r="95" spans="1:16" x14ac:dyDescent="0.2">
      <c r="G95" s="18" t="s">
        <v>255</v>
      </c>
    </row>
  </sheetData>
  <mergeCells count="1">
    <mergeCell ref="A2:X2"/>
  </mergeCells>
  <hyperlinks>
    <hyperlink ref="J9" r:id="rId1" xr:uid="{00000000-0004-0000-0000-000000000000}"/>
    <hyperlink ref="J19" r:id="rId2" xr:uid="{00000000-0004-0000-0000-000001000000}"/>
    <hyperlink ref="J20" r:id="rId3" xr:uid="{00000000-0004-0000-0000-000002000000}"/>
    <hyperlink ref="J22" r:id="rId4" xr:uid="{00000000-0004-0000-0000-000003000000}"/>
    <hyperlink ref="J28" r:id="rId5" xr:uid="{00000000-0004-0000-0000-000004000000}"/>
    <hyperlink ref="J30" r:id="rId6" xr:uid="{00000000-0004-0000-0000-000005000000}"/>
    <hyperlink ref="J34" r:id="rId7" xr:uid="{00000000-0004-0000-0000-000006000000}"/>
    <hyperlink ref="J39" r:id="rId8" xr:uid="{00000000-0004-0000-0000-000007000000}"/>
    <hyperlink ref="J43" r:id="rId9" xr:uid="{00000000-0004-0000-0000-000008000000}"/>
    <hyperlink ref="J55" r:id="rId10" xr:uid="{00000000-0004-0000-0000-000009000000}"/>
    <hyperlink ref="J56" r:id="rId11" xr:uid="{00000000-0004-0000-0000-00000A000000}"/>
    <hyperlink ref="J57" r:id="rId12" xr:uid="{00000000-0004-0000-0000-00000B000000}"/>
    <hyperlink ref="J59" r:id="rId13" xr:uid="{00000000-0004-0000-0000-00000C000000}"/>
    <hyperlink ref="J61" r:id="rId14" xr:uid="{00000000-0004-0000-0000-00000D000000}"/>
    <hyperlink ref="J82" r:id="rId15" xr:uid="{00000000-0004-0000-0000-00000E000000}"/>
  </hyperlinks>
  <pageMargins left="0.7" right="0.7" top="0.75" bottom="0.75" header="0.511811023622047" footer="0.511811023622047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FIP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Johannes De Jong</cp:lastModifiedBy>
  <cp:revision>2</cp:revision>
  <dcterms:created xsi:type="dcterms:W3CDTF">2016-10-28T20:35:37Z</dcterms:created>
  <dcterms:modified xsi:type="dcterms:W3CDTF">2023-09-15T04:40:38Z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