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ba\Desktop\iDSzemi\"/>
    </mc:Choice>
  </mc:AlternateContent>
  <xr:revisionPtr revIDLastSave="0" documentId="13_ncr:1_{88E4EB61-6E35-4E7F-8359-33C2F34A6963}" xr6:coauthVersionLast="47" xr6:coauthVersionMax="47" xr10:uidLastSave="{00000000-0000-0000-0000-000000000000}"/>
  <bookViews>
    <workbookView xWindow="4425" yWindow="1035" windowWidth="21495" windowHeight="11385" xr2:uid="{00000000-000D-0000-FFFF-FFFF00000000}"/>
  </bookViews>
  <sheets>
    <sheet name="Main" sheetId="1" r:id="rId1"/>
    <sheet name="Player" sheetId="2" r:id="rId2"/>
    <sheet name="tokutenritu" sheetId="3" r:id="rId3"/>
    <sheet name="bound_map" sheetId="4" r:id="rId4"/>
  </sheets>
  <definedNames>
    <definedName name="_xlnm._FilterDatabase" localSheetId="0" hidden="1">Main!$P$1:$P$76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K15" i="3"/>
  <c r="K14" i="3"/>
  <c r="K13" i="3"/>
  <c r="K12" i="3"/>
  <c r="J16" i="3"/>
  <c r="J15" i="3"/>
  <c r="J14" i="3"/>
  <c r="J13" i="3"/>
  <c r="J12" i="3"/>
  <c r="I16" i="3"/>
  <c r="I15" i="3"/>
  <c r="I14" i="3"/>
  <c r="I13" i="3"/>
  <c r="K7" i="3"/>
  <c r="K6" i="3"/>
  <c r="K5" i="3"/>
  <c r="K4" i="3"/>
  <c r="K3" i="3"/>
  <c r="J7" i="3"/>
  <c r="J6" i="3"/>
  <c r="J5" i="3"/>
  <c r="J4" i="3"/>
  <c r="J3" i="3"/>
  <c r="I7" i="3"/>
  <c r="I6" i="3"/>
  <c r="I5" i="3"/>
  <c r="I4" i="3"/>
  <c r="I12" i="3"/>
  <c r="I3" i="3"/>
  <c r="E16" i="3"/>
  <c r="E15" i="3"/>
  <c r="E14" i="3"/>
  <c r="E13" i="3"/>
  <c r="E12" i="3"/>
  <c r="D16" i="3"/>
  <c r="D15" i="3"/>
  <c r="D14" i="3"/>
  <c r="D13" i="3"/>
  <c r="C16" i="3"/>
  <c r="C15" i="3"/>
  <c r="C14" i="3"/>
  <c r="C13" i="3"/>
  <c r="D12" i="3"/>
  <c r="C12" i="3"/>
  <c r="D3" i="3"/>
  <c r="K11" i="3"/>
  <c r="J11" i="3"/>
  <c r="I11" i="3"/>
  <c r="K2" i="3"/>
  <c r="J2" i="3"/>
  <c r="I2" i="3"/>
  <c r="E11" i="3"/>
  <c r="D11" i="3"/>
  <c r="C11" i="3"/>
  <c r="E7" i="3"/>
  <c r="E6" i="3"/>
  <c r="E5" i="3"/>
  <c r="E4" i="3"/>
  <c r="E3" i="3"/>
  <c r="E2" i="3"/>
  <c r="D7" i="3"/>
  <c r="D6" i="3"/>
  <c r="D5" i="3"/>
  <c r="D4" i="3"/>
  <c r="D2" i="3"/>
  <c r="C2" i="3"/>
  <c r="C7" i="3"/>
  <c r="C6" i="3"/>
  <c r="C5" i="3"/>
  <c r="C4" i="3"/>
  <c r="C3" i="3"/>
  <c r="B13" i="4"/>
  <c r="H13" i="4"/>
  <c r="H10" i="4"/>
  <c r="B10" i="4"/>
  <c r="E12" i="4"/>
  <c r="E11" i="4"/>
  <c r="D12" i="4"/>
  <c r="D11" i="4"/>
  <c r="C12" i="4"/>
  <c r="C11" i="4"/>
  <c r="B12" i="4"/>
  <c r="B11" i="4"/>
  <c r="K11" i="4"/>
  <c r="K12" i="4"/>
  <c r="J12" i="4"/>
  <c r="J11" i="4"/>
  <c r="I12" i="4"/>
  <c r="I11" i="4"/>
  <c r="H12" i="4"/>
  <c r="H11" i="4"/>
  <c r="K4" i="4"/>
  <c r="K3" i="4"/>
  <c r="J4" i="4"/>
  <c r="J3" i="4"/>
  <c r="I4" i="4"/>
  <c r="I3" i="4"/>
  <c r="H4" i="4"/>
  <c r="H3" i="4"/>
  <c r="E4" i="4"/>
  <c r="E3" i="4"/>
  <c r="D4" i="4"/>
  <c r="D3" i="4"/>
  <c r="C4" i="4"/>
  <c r="C3" i="4"/>
  <c r="B4" i="4"/>
  <c r="B3" i="4"/>
  <c r="J5" i="4"/>
  <c r="H5" i="4"/>
  <c r="D5" i="4"/>
  <c r="B5" i="4"/>
  <c r="H16" i="3" l="1"/>
  <c r="H15" i="3"/>
  <c r="H14" i="3"/>
  <c r="H13" i="3"/>
  <c r="H7" i="3"/>
  <c r="H6" i="3"/>
  <c r="H5" i="3"/>
  <c r="H4" i="3"/>
  <c r="H12" i="3"/>
  <c r="H3" i="3"/>
  <c r="B16" i="3"/>
  <c r="B14" i="3"/>
  <c r="B13" i="3"/>
  <c r="B15" i="3"/>
  <c r="B12" i="3"/>
  <c r="B11" i="3"/>
  <c r="B4" i="3"/>
  <c r="B5" i="3"/>
  <c r="B6" i="3"/>
  <c r="B7" i="3"/>
  <c r="B3" i="3"/>
  <c r="B2" i="3"/>
  <c r="H11" i="3"/>
  <c r="H2" i="3"/>
</calcChain>
</file>

<file path=xl/sharedStrings.xml><?xml version="1.0" encoding="utf-8"?>
<sst xmlns="http://schemas.openxmlformats.org/spreadsheetml/2006/main" count="935" uniqueCount="116">
  <si>
    <t>Point</t>
  </si>
  <si>
    <t>Rally_finish</t>
  </si>
  <si>
    <t>Server</t>
  </si>
  <si>
    <t>Service_Spin</t>
  </si>
  <si>
    <t>Service_Side</t>
  </si>
  <si>
    <t>Service_Bound</t>
  </si>
  <si>
    <t>Receiver</t>
  </si>
  <si>
    <t>Receive_racket</t>
  </si>
  <si>
    <t>Receive_type</t>
  </si>
  <si>
    <t>Receive_Bound</t>
  </si>
  <si>
    <t>KIHARA Miyuu</t>
  </si>
  <si>
    <t>#02</t>
  </si>
  <si>
    <t>FENG Tianwei</t>
  </si>
  <si>
    <t>Side</t>
  </si>
  <si>
    <t>B</t>
  </si>
  <si>
    <t>BS</t>
  </si>
  <si>
    <t>Push</t>
  </si>
  <si>
    <t>F</t>
  </si>
  <si>
    <t>#05</t>
  </si>
  <si>
    <t>ドライブ</t>
  </si>
  <si>
    <t>BMS</t>
  </si>
  <si>
    <t>#03</t>
  </si>
  <si>
    <t>(Side)</t>
  </si>
  <si>
    <t>BM</t>
  </si>
  <si>
    <t>FS</t>
  </si>
  <si>
    <t>#06</t>
  </si>
  <si>
    <t>FMS</t>
  </si>
  <si>
    <t>#07</t>
  </si>
  <si>
    <t>Stop</t>
  </si>
  <si>
    <t>#09-</t>
  </si>
  <si>
    <t>SV Let</t>
  </si>
  <si>
    <t>#01</t>
  </si>
  <si>
    <t>Chiquita</t>
  </si>
  <si>
    <t>ネットオーバー</t>
  </si>
  <si>
    <t>ネット</t>
  </si>
  <si>
    <t>#08</t>
  </si>
  <si>
    <t>FM</t>
  </si>
  <si>
    <t>#04</t>
  </si>
  <si>
    <t>Back</t>
  </si>
  <si>
    <t>空振り</t>
  </si>
  <si>
    <t>オーバーミス</t>
  </si>
  <si>
    <t>Flick</t>
  </si>
  <si>
    <t>#10-</t>
  </si>
  <si>
    <t>Abyell</t>
  </si>
  <si>
    <t>TANIOKA Ayuka</t>
  </si>
  <si>
    <t>R</t>
  </si>
  <si>
    <t>MAKINO Mirei</t>
  </si>
  <si>
    <t>FUJIMOTO Waka</t>
  </si>
  <si>
    <t>TOP</t>
  </si>
  <si>
    <t>ANDO Minami</t>
  </si>
  <si>
    <t>CHENG I-Ching</t>
  </si>
  <si>
    <t>HAN Ying</t>
  </si>
  <si>
    <t>SUGITA Haruna</t>
  </si>
  <si>
    <t>OKADA Kotona</t>
  </si>
  <si>
    <t>OKAWA Mami</t>
  </si>
  <si>
    <t>L</t>
  </si>
  <si>
    <t>SUH Hyowon</t>
  </si>
  <si>
    <t>SAMARA Elizabeta</t>
  </si>
  <si>
    <t>SUZUKI Rika</t>
  </si>
  <si>
    <t>RedELF</t>
  </si>
  <si>
    <t>SASAO Asuka</t>
  </si>
  <si>
    <t>HIRANO Miu</t>
  </si>
  <si>
    <t>HAYATA Hina</t>
  </si>
  <si>
    <t>ASO Reina</t>
  </si>
  <si>
    <t>UESAWA Anne</t>
  </si>
  <si>
    <t>MORI Sakura</t>
  </si>
  <si>
    <t>NAGASAKI Miyu</t>
  </si>
  <si>
    <t>MINAGAWA Yuka</t>
  </si>
  <si>
    <t>YU Mengyu</t>
  </si>
  <si>
    <t>YUMOTO Fuwa</t>
  </si>
  <si>
    <t>SHINOHARA Yura</t>
  </si>
  <si>
    <t>AKAE Kaho</t>
  </si>
  <si>
    <t>Mallets</t>
  </si>
  <si>
    <t>KATO Miyu</t>
  </si>
  <si>
    <t>SHAN Xiaona</t>
  </si>
  <si>
    <t>NAGAO Takako</t>
  </si>
  <si>
    <t>OJIO Haruna</t>
  </si>
  <si>
    <t>SHIBATA Saki</t>
  </si>
  <si>
    <t>ODO Satsuki</t>
  </si>
  <si>
    <t>NAMBA Yurika</t>
  </si>
  <si>
    <t>Asteeda</t>
  </si>
  <si>
    <t>HASHIMOTO Honoka</t>
  </si>
  <si>
    <t>IDESAWA Kyoka</t>
  </si>
  <si>
    <t>OMODA Kotomi</t>
  </si>
  <si>
    <t>SATO Hitomi</t>
  </si>
  <si>
    <t>YOKOI Sakura</t>
  </si>
  <si>
    <t>SHIOMI Maki</t>
  </si>
  <si>
    <t>Team</t>
    <phoneticPr fontId="18"/>
  </si>
  <si>
    <t>Player</t>
    <phoneticPr fontId="18"/>
  </si>
  <si>
    <t>Arm</t>
    <phoneticPr fontId="18"/>
  </si>
  <si>
    <t>Game Count_1</t>
    <phoneticPr fontId="18"/>
  </si>
  <si>
    <t>Game Count_2</t>
    <phoneticPr fontId="18"/>
  </si>
  <si>
    <t>Time Out_1</t>
    <phoneticPr fontId="18"/>
  </si>
  <si>
    <t>Time Out_2</t>
    <phoneticPr fontId="18"/>
  </si>
  <si>
    <t>Point Count_1</t>
    <phoneticPr fontId="18"/>
  </si>
  <si>
    <t>Point Count_2</t>
    <phoneticPr fontId="18"/>
  </si>
  <si>
    <t>FENG Tianwei</t>
    <phoneticPr fontId="18"/>
  </si>
  <si>
    <t>KIHARA Miyuu</t>
    <phoneticPr fontId="18"/>
  </si>
  <si>
    <t>tokuten</t>
    <phoneticPr fontId="18"/>
  </si>
  <si>
    <t>sitten</t>
    <phoneticPr fontId="18"/>
  </si>
  <si>
    <t>SV player</t>
    <phoneticPr fontId="18"/>
  </si>
  <si>
    <t>tokuten_percentage</t>
    <phoneticPr fontId="18"/>
  </si>
  <si>
    <t>honsuu</t>
    <phoneticPr fontId="18"/>
  </si>
  <si>
    <t>1st</t>
    <phoneticPr fontId="18"/>
  </si>
  <si>
    <t>2nd</t>
    <phoneticPr fontId="18"/>
  </si>
  <si>
    <t>3rd</t>
  </si>
  <si>
    <t>4th</t>
  </si>
  <si>
    <t>5th</t>
  </si>
  <si>
    <t>RV player</t>
    <phoneticPr fontId="18"/>
  </si>
  <si>
    <t>SV bound</t>
    <phoneticPr fontId="18"/>
  </si>
  <si>
    <t>net</t>
    <phoneticPr fontId="18"/>
  </si>
  <si>
    <t>over</t>
    <phoneticPr fontId="18"/>
  </si>
  <si>
    <t>bound</t>
    <phoneticPr fontId="18"/>
  </si>
  <si>
    <t>RV bound</t>
    <phoneticPr fontId="18"/>
  </si>
  <si>
    <t>side</t>
    <phoneticPr fontId="18"/>
  </si>
  <si>
    <t>Number_of_Game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</si>
</sst>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0"/>
      <color theme="1"/>
      <name val="ＭＳ ゴシック"/>
      <family val="2"/>
      <charset val="128"/>
    </font>
    <font>
      <sz val="12"/>
      <color theme="1"/>
      <name val="游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/>
    <xf numFmtId="0" fontId="20" fillId="0" borderId="0">
      <alignment vertical="center"/>
    </xf>
    <xf numFmtId="0" fontId="1" fillId="0" borderId="0">
      <alignment vertical="center"/>
    </xf>
    <xf numFmtId="9" fontId="19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42">
      <alignment vertical="center"/>
    </xf>
    <xf numFmtId="0" fontId="19" fillId="0" borderId="0" xfId="42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7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 2" xfId="46" xr:uid="{2C7AD712-9341-4595-89BA-D5DF6B7E6A06}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3" xr:uid="{12811BD5-3C2A-45F4-96CF-9AEA993666D1}"/>
    <cellStyle name="標準 3" xfId="44" xr:uid="{6FF254EC-22A7-4D8B-BC6D-86BADE8C008F}"/>
    <cellStyle name="標準 4" xfId="45" xr:uid="{9297E415-430C-42BA-A8DB-426A7E95E9AD}"/>
    <cellStyle name="標準 5" xfId="42" xr:uid="{DE44DCA4-1859-4CD1-A6DB-C91CA3FB9612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topLeftCell="C1" workbookViewId="0">
      <selection activeCell="K24" sqref="K24"/>
    </sheetView>
  </sheetViews>
  <sheetFormatPr defaultRowHeight="18.75" x14ac:dyDescent="0.4"/>
  <cols>
    <col min="1" max="1" width="17.75" bestFit="1" customWidth="1"/>
    <col min="2" max="2" width="13.875" bestFit="1" customWidth="1"/>
    <col min="3" max="3" width="13.375" bestFit="1" customWidth="1"/>
    <col min="4" max="4" width="13.875" bestFit="1" customWidth="1"/>
    <col min="5" max="5" width="13.375" bestFit="1" customWidth="1"/>
    <col min="6" max="7" width="11" bestFit="1" customWidth="1"/>
    <col min="8" max="8" width="14.75" bestFit="1" customWidth="1"/>
    <col min="9" max="9" width="11.625" bestFit="1" customWidth="1"/>
    <col min="10" max="10" width="14.75" bestFit="1" customWidth="1"/>
    <col min="11" max="11" width="12.75" bestFit="1" customWidth="1"/>
    <col min="12" max="12" width="12.625" bestFit="1" customWidth="1"/>
    <col min="13" max="14" width="14.75" bestFit="1" customWidth="1"/>
    <col min="15" max="15" width="14.875" bestFit="1" customWidth="1"/>
    <col min="16" max="16" width="13" bestFit="1" customWidth="1"/>
    <col min="17" max="17" width="15.25" bestFit="1" customWidth="1"/>
  </cols>
  <sheetData>
    <row r="1" spans="1:17" x14ac:dyDescent="0.4">
      <c r="A1" t="s">
        <v>115</v>
      </c>
      <c r="B1" t="s">
        <v>90</v>
      </c>
      <c r="C1" t="s">
        <v>94</v>
      </c>
      <c r="D1" t="s">
        <v>91</v>
      </c>
      <c r="E1" t="s">
        <v>95</v>
      </c>
      <c r="F1" t="s">
        <v>92</v>
      </c>
      <c r="G1" t="s">
        <v>93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10</v>
      </c>
      <c r="O2" t="s">
        <v>14</v>
      </c>
      <c r="P2" t="s">
        <v>16</v>
      </c>
      <c r="Q2" t="s">
        <v>17</v>
      </c>
    </row>
    <row r="3" spans="1:17" x14ac:dyDescent="0.4">
      <c r="A3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96</v>
      </c>
      <c r="I3" t="s">
        <v>18</v>
      </c>
      <c r="J3" t="s">
        <v>12</v>
      </c>
      <c r="K3" t="s">
        <v>13</v>
      </c>
      <c r="L3" t="s">
        <v>14</v>
      </c>
      <c r="M3" t="s">
        <v>14</v>
      </c>
      <c r="N3" t="s">
        <v>10</v>
      </c>
      <c r="O3" t="s">
        <v>14</v>
      </c>
      <c r="P3" t="s">
        <v>19</v>
      </c>
      <c r="Q3" t="s">
        <v>20</v>
      </c>
    </row>
    <row r="4" spans="1:17" x14ac:dyDescent="0.4">
      <c r="A4">
        <v>1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 t="s">
        <v>97</v>
      </c>
      <c r="I4" t="s">
        <v>21</v>
      </c>
      <c r="J4" t="s">
        <v>10</v>
      </c>
      <c r="K4" t="s">
        <v>22</v>
      </c>
      <c r="L4" t="s">
        <v>14</v>
      </c>
      <c r="M4" t="s">
        <v>23</v>
      </c>
      <c r="N4" t="s">
        <v>12</v>
      </c>
      <c r="P4" t="s">
        <v>19</v>
      </c>
      <c r="Q4" t="s">
        <v>14</v>
      </c>
    </row>
    <row r="5" spans="1:17" x14ac:dyDescent="0.4">
      <c r="A5">
        <v>1</v>
      </c>
      <c r="B5">
        <v>0</v>
      </c>
      <c r="C5">
        <v>1</v>
      </c>
      <c r="D5">
        <v>0</v>
      </c>
      <c r="E5">
        <v>2</v>
      </c>
      <c r="F5">
        <v>0</v>
      </c>
      <c r="G5">
        <v>0</v>
      </c>
      <c r="H5" t="s">
        <v>10</v>
      </c>
      <c r="I5" t="s">
        <v>21</v>
      </c>
      <c r="J5" t="s">
        <v>10</v>
      </c>
      <c r="K5" t="s">
        <v>22</v>
      </c>
      <c r="L5" t="s">
        <v>14</v>
      </c>
      <c r="M5" t="s">
        <v>24</v>
      </c>
      <c r="N5" t="s">
        <v>12</v>
      </c>
      <c r="O5" t="s">
        <v>17</v>
      </c>
      <c r="P5" t="s">
        <v>16</v>
      </c>
      <c r="Q5" t="s">
        <v>14</v>
      </c>
    </row>
    <row r="6" spans="1:17" x14ac:dyDescent="0.4">
      <c r="A6">
        <v>1</v>
      </c>
      <c r="B6">
        <v>0</v>
      </c>
      <c r="C6">
        <v>1</v>
      </c>
      <c r="D6">
        <v>0</v>
      </c>
      <c r="E6">
        <v>3</v>
      </c>
      <c r="F6">
        <v>0</v>
      </c>
      <c r="G6">
        <v>0</v>
      </c>
      <c r="H6" t="s">
        <v>10</v>
      </c>
      <c r="I6" t="s">
        <v>25</v>
      </c>
      <c r="J6" t="s">
        <v>12</v>
      </c>
      <c r="K6" t="s">
        <v>13</v>
      </c>
      <c r="L6" t="s">
        <v>14</v>
      </c>
      <c r="M6" t="s">
        <v>15</v>
      </c>
      <c r="N6" t="s">
        <v>10</v>
      </c>
      <c r="O6" t="s">
        <v>14</v>
      </c>
      <c r="P6" t="s">
        <v>16</v>
      </c>
      <c r="Q6" t="s">
        <v>23</v>
      </c>
    </row>
    <row r="7" spans="1:17" x14ac:dyDescent="0.4">
      <c r="A7">
        <v>1</v>
      </c>
      <c r="B7">
        <v>0</v>
      </c>
      <c r="C7">
        <v>1</v>
      </c>
      <c r="D7">
        <v>0</v>
      </c>
      <c r="E7">
        <v>4</v>
      </c>
      <c r="F7">
        <v>0</v>
      </c>
      <c r="G7">
        <v>0</v>
      </c>
      <c r="H7" t="s">
        <v>96</v>
      </c>
      <c r="I7" t="s">
        <v>21</v>
      </c>
      <c r="J7" t="s">
        <v>12</v>
      </c>
      <c r="K7" t="s">
        <v>13</v>
      </c>
      <c r="L7" t="s">
        <v>14</v>
      </c>
      <c r="M7" t="s">
        <v>23</v>
      </c>
      <c r="N7" t="s">
        <v>10</v>
      </c>
      <c r="O7" t="s">
        <v>14</v>
      </c>
      <c r="P7" t="s">
        <v>19</v>
      </c>
      <c r="Q7" t="s">
        <v>23</v>
      </c>
    </row>
    <row r="8" spans="1:17" x14ac:dyDescent="0.4">
      <c r="A8">
        <v>1</v>
      </c>
      <c r="B8">
        <v>0</v>
      </c>
      <c r="C8">
        <v>2</v>
      </c>
      <c r="D8">
        <v>0</v>
      </c>
      <c r="E8">
        <v>4</v>
      </c>
      <c r="F8">
        <v>0</v>
      </c>
      <c r="G8">
        <v>0</v>
      </c>
      <c r="H8" t="s">
        <v>10</v>
      </c>
      <c r="I8" t="s">
        <v>21</v>
      </c>
      <c r="J8" t="s">
        <v>10</v>
      </c>
      <c r="K8" t="s">
        <v>22</v>
      </c>
      <c r="L8" t="s">
        <v>14</v>
      </c>
      <c r="M8" t="s">
        <v>26</v>
      </c>
      <c r="N8" t="s">
        <v>12</v>
      </c>
      <c r="O8" t="s">
        <v>14</v>
      </c>
      <c r="P8" t="s">
        <v>16</v>
      </c>
      <c r="Q8" t="s">
        <v>14</v>
      </c>
    </row>
    <row r="9" spans="1:17" x14ac:dyDescent="0.4">
      <c r="A9">
        <v>1</v>
      </c>
      <c r="B9">
        <v>0</v>
      </c>
      <c r="C9">
        <v>2</v>
      </c>
      <c r="D9">
        <v>0</v>
      </c>
      <c r="E9">
        <v>5</v>
      </c>
      <c r="F9">
        <v>0</v>
      </c>
      <c r="G9">
        <v>0</v>
      </c>
      <c r="H9" t="s">
        <v>10</v>
      </c>
      <c r="I9" t="s">
        <v>18</v>
      </c>
      <c r="J9" t="s">
        <v>10</v>
      </c>
      <c r="K9" t="s">
        <v>22</v>
      </c>
      <c r="L9" t="s">
        <v>14</v>
      </c>
      <c r="M9" t="s">
        <v>14</v>
      </c>
      <c r="N9" t="s">
        <v>12</v>
      </c>
      <c r="O9" t="s">
        <v>14</v>
      </c>
      <c r="P9" t="s">
        <v>19</v>
      </c>
      <c r="Q9" t="s">
        <v>14</v>
      </c>
    </row>
    <row r="10" spans="1:17" x14ac:dyDescent="0.4">
      <c r="A10">
        <v>1</v>
      </c>
      <c r="B10">
        <v>0</v>
      </c>
      <c r="C10">
        <v>2</v>
      </c>
      <c r="D10">
        <v>0</v>
      </c>
      <c r="E10">
        <v>6</v>
      </c>
      <c r="F10">
        <v>0</v>
      </c>
      <c r="G10">
        <v>0</v>
      </c>
      <c r="H10" t="s">
        <v>12</v>
      </c>
      <c r="I10" t="s">
        <v>27</v>
      </c>
      <c r="J10" t="s">
        <v>12</v>
      </c>
      <c r="K10" t="s">
        <v>22</v>
      </c>
      <c r="L10" t="s">
        <v>14</v>
      </c>
      <c r="M10" t="s">
        <v>24</v>
      </c>
      <c r="N10" t="s">
        <v>10</v>
      </c>
      <c r="O10" t="s">
        <v>17</v>
      </c>
      <c r="P10" t="s">
        <v>28</v>
      </c>
      <c r="Q10" t="s">
        <v>26</v>
      </c>
    </row>
    <row r="11" spans="1:17" x14ac:dyDescent="0.4">
      <c r="A11">
        <v>1</v>
      </c>
      <c r="B11">
        <v>0</v>
      </c>
      <c r="C11">
        <v>3</v>
      </c>
      <c r="D11">
        <v>0</v>
      </c>
      <c r="E11">
        <v>6</v>
      </c>
      <c r="F11">
        <v>0</v>
      </c>
      <c r="G11">
        <v>0</v>
      </c>
      <c r="H11" t="s">
        <v>12</v>
      </c>
      <c r="I11" t="s">
        <v>29</v>
      </c>
      <c r="J11" t="s">
        <v>12</v>
      </c>
      <c r="K11" t="s">
        <v>22</v>
      </c>
      <c r="L11" t="s">
        <v>14</v>
      </c>
      <c r="M11" t="s">
        <v>26</v>
      </c>
      <c r="N11" t="s">
        <v>10</v>
      </c>
      <c r="O11" t="s">
        <v>17</v>
      </c>
      <c r="P11" t="s">
        <v>19</v>
      </c>
      <c r="Q11" t="s">
        <v>14</v>
      </c>
    </row>
    <row r="12" spans="1:17" x14ac:dyDescent="0.4">
      <c r="A12">
        <v>1</v>
      </c>
      <c r="B12">
        <v>0</v>
      </c>
      <c r="C12">
        <v>3</v>
      </c>
      <c r="D12">
        <v>0</v>
      </c>
      <c r="E12">
        <v>6</v>
      </c>
      <c r="F12">
        <v>0</v>
      </c>
      <c r="G12">
        <v>0</v>
      </c>
      <c r="I12" t="s">
        <v>30</v>
      </c>
      <c r="J12" t="s">
        <v>10</v>
      </c>
      <c r="K12" t="s">
        <v>22</v>
      </c>
      <c r="L12" t="s">
        <v>14</v>
      </c>
      <c r="M12" t="s">
        <v>26</v>
      </c>
      <c r="N12" t="s">
        <v>12</v>
      </c>
      <c r="O12" t="s">
        <v>17</v>
      </c>
    </row>
    <row r="13" spans="1:17" x14ac:dyDescent="0.4">
      <c r="A13">
        <v>1</v>
      </c>
      <c r="B13">
        <v>0</v>
      </c>
      <c r="C13">
        <v>4</v>
      </c>
      <c r="D13">
        <v>0</v>
      </c>
      <c r="E13">
        <v>6</v>
      </c>
      <c r="F13">
        <v>0</v>
      </c>
      <c r="G13">
        <v>0</v>
      </c>
      <c r="H13" t="s">
        <v>10</v>
      </c>
      <c r="I13" t="s">
        <v>31</v>
      </c>
      <c r="J13" t="s">
        <v>10</v>
      </c>
      <c r="K13" t="s">
        <v>22</v>
      </c>
      <c r="L13" t="s">
        <v>14</v>
      </c>
      <c r="M13" t="s">
        <v>26</v>
      </c>
      <c r="N13" t="s">
        <v>12</v>
      </c>
      <c r="O13" t="s">
        <v>14</v>
      </c>
      <c r="P13" t="s">
        <v>32</v>
      </c>
      <c r="Q13" t="s">
        <v>33</v>
      </c>
    </row>
    <row r="14" spans="1:17" x14ac:dyDescent="0.4">
      <c r="A14">
        <v>1</v>
      </c>
      <c r="B14">
        <v>0</v>
      </c>
      <c r="C14">
        <v>4</v>
      </c>
      <c r="D14">
        <v>0</v>
      </c>
      <c r="E14">
        <v>7</v>
      </c>
      <c r="F14">
        <v>0</v>
      </c>
      <c r="G14">
        <v>0</v>
      </c>
      <c r="H14" t="s">
        <v>10</v>
      </c>
      <c r="I14" t="s">
        <v>31</v>
      </c>
      <c r="J14" t="s">
        <v>10</v>
      </c>
      <c r="K14" t="s">
        <v>22</v>
      </c>
      <c r="L14" t="s">
        <v>14</v>
      </c>
      <c r="M14" t="s">
        <v>15</v>
      </c>
      <c r="N14" t="s">
        <v>12</v>
      </c>
      <c r="O14" t="s">
        <v>14</v>
      </c>
      <c r="P14" t="s">
        <v>16</v>
      </c>
      <c r="Q14" t="s">
        <v>34</v>
      </c>
    </row>
    <row r="15" spans="1:17" x14ac:dyDescent="0.4">
      <c r="A15">
        <v>1</v>
      </c>
      <c r="B15">
        <v>0</v>
      </c>
      <c r="C15">
        <v>4</v>
      </c>
      <c r="D15">
        <v>0</v>
      </c>
      <c r="E15">
        <v>8</v>
      </c>
      <c r="F15">
        <v>0</v>
      </c>
      <c r="G15">
        <v>0</v>
      </c>
      <c r="H15" t="s">
        <v>10</v>
      </c>
      <c r="I15" t="s">
        <v>35</v>
      </c>
      <c r="J15" t="s">
        <v>12</v>
      </c>
      <c r="K15" t="s">
        <v>22</v>
      </c>
      <c r="L15" t="s">
        <v>14</v>
      </c>
      <c r="M15" t="s">
        <v>14</v>
      </c>
      <c r="N15" t="s">
        <v>10</v>
      </c>
      <c r="O15" t="s">
        <v>14</v>
      </c>
      <c r="P15" t="s">
        <v>19</v>
      </c>
      <c r="Q15" t="s">
        <v>20</v>
      </c>
    </row>
    <row r="16" spans="1:17" x14ac:dyDescent="0.4">
      <c r="A16">
        <v>1</v>
      </c>
      <c r="B16">
        <v>0</v>
      </c>
      <c r="C16">
        <v>4</v>
      </c>
      <c r="D16">
        <v>0</v>
      </c>
      <c r="E16">
        <v>8</v>
      </c>
      <c r="F16">
        <v>0</v>
      </c>
      <c r="G16">
        <v>0</v>
      </c>
      <c r="I16" t="s">
        <v>30</v>
      </c>
      <c r="J16" t="s">
        <v>12</v>
      </c>
      <c r="K16" t="s">
        <v>22</v>
      </c>
      <c r="L16" t="s">
        <v>14</v>
      </c>
      <c r="M16" t="s">
        <v>20</v>
      </c>
      <c r="N16" t="s">
        <v>10</v>
      </c>
      <c r="O16" t="s">
        <v>14</v>
      </c>
    </row>
    <row r="17" spans="1:17" x14ac:dyDescent="0.4">
      <c r="A17">
        <v>1</v>
      </c>
      <c r="B17">
        <v>0</v>
      </c>
      <c r="C17">
        <v>4</v>
      </c>
      <c r="D17">
        <v>0</v>
      </c>
      <c r="E17">
        <v>9</v>
      </c>
      <c r="F17">
        <v>0</v>
      </c>
      <c r="G17">
        <v>0</v>
      </c>
      <c r="H17" t="s">
        <v>10</v>
      </c>
      <c r="I17" t="s">
        <v>11</v>
      </c>
      <c r="J17" t="s">
        <v>12</v>
      </c>
      <c r="K17" t="s">
        <v>22</v>
      </c>
      <c r="L17" t="s">
        <v>14</v>
      </c>
      <c r="M17" t="s">
        <v>23</v>
      </c>
      <c r="N17" t="s">
        <v>10</v>
      </c>
      <c r="O17" t="s">
        <v>14</v>
      </c>
      <c r="P17" t="s">
        <v>19</v>
      </c>
      <c r="Q17" t="s">
        <v>17</v>
      </c>
    </row>
    <row r="18" spans="1:17" x14ac:dyDescent="0.4">
      <c r="A18">
        <v>1</v>
      </c>
      <c r="B18">
        <v>0</v>
      </c>
      <c r="C18">
        <v>4</v>
      </c>
      <c r="D18">
        <v>0</v>
      </c>
      <c r="E18">
        <v>10</v>
      </c>
      <c r="F18">
        <v>0</v>
      </c>
      <c r="G18">
        <v>0</v>
      </c>
      <c r="H18" t="s">
        <v>10</v>
      </c>
      <c r="I18" t="s">
        <v>18</v>
      </c>
      <c r="J18" t="s">
        <v>10</v>
      </c>
      <c r="K18" t="s">
        <v>22</v>
      </c>
      <c r="L18" t="s">
        <v>14</v>
      </c>
      <c r="M18" t="s">
        <v>26</v>
      </c>
      <c r="N18" t="s">
        <v>12</v>
      </c>
      <c r="O18" t="s">
        <v>17</v>
      </c>
      <c r="P18" t="s">
        <v>19</v>
      </c>
      <c r="Q18" t="s">
        <v>23</v>
      </c>
    </row>
    <row r="19" spans="1:17" x14ac:dyDescent="0.4">
      <c r="A19">
        <v>2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 t="s">
        <v>10</v>
      </c>
      <c r="I19" t="s">
        <v>18</v>
      </c>
      <c r="J19" t="s">
        <v>10</v>
      </c>
      <c r="K19" t="s">
        <v>22</v>
      </c>
      <c r="L19" t="s">
        <v>14</v>
      </c>
      <c r="M19" t="s">
        <v>14</v>
      </c>
      <c r="N19" t="s">
        <v>12</v>
      </c>
      <c r="O19" t="s">
        <v>14</v>
      </c>
      <c r="P19" t="s">
        <v>19</v>
      </c>
      <c r="Q19" t="s">
        <v>23</v>
      </c>
    </row>
    <row r="20" spans="1:17" x14ac:dyDescent="0.4">
      <c r="A20">
        <v>2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 t="s">
        <v>10</v>
      </c>
      <c r="I20" t="s">
        <v>27</v>
      </c>
      <c r="J20" t="s">
        <v>10</v>
      </c>
      <c r="K20" t="s">
        <v>22</v>
      </c>
      <c r="L20" t="s">
        <v>14</v>
      </c>
      <c r="M20" t="s">
        <v>36</v>
      </c>
      <c r="N20" t="s">
        <v>12</v>
      </c>
      <c r="O20" t="s">
        <v>17</v>
      </c>
      <c r="P20" t="s">
        <v>19</v>
      </c>
      <c r="Q20" t="s">
        <v>36</v>
      </c>
    </row>
    <row r="21" spans="1:17" x14ac:dyDescent="0.4">
      <c r="A21">
        <v>2</v>
      </c>
      <c r="B21">
        <v>0</v>
      </c>
      <c r="C21">
        <v>0</v>
      </c>
      <c r="D21">
        <v>1</v>
      </c>
      <c r="E21">
        <v>2</v>
      </c>
      <c r="F21">
        <v>0</v>
      </c>
      <c r="G21">
        <v>0</v>
      </c>
      <c r="H21" t="s">
        <v>10</v>
      </c>
      <c r="I21" t="s">
        <v>11</v>
      </c>
      <c r="J21" t="s">
        <v>12</v>
      </c>
      <c r="K21" t="s">
        <v>13</v>
      </c>
      <c r="L21" t="s">
        <v>14</v>
      </c>
      <c r="M21" t="s">
        <v>23</v>
      </c>
      <c r="N21" t="s">
        <v>10</v>
      </c>
      <c r="O21" t="s">
        <v>14</v>
      </c>
      <c r="P21" t="s">
        <v>19</v>
      </c>
      <c r="Q21" t="s">
        <v>23</v>
      </c>
    </row>
    <row r="22" spans="1:17" x14ac:dyDescent="0.4">
      <c r="A22">
        <v>2</v>
      </c>
      <c r="B22">
        <v>0</v>
      </c>
      <c r="C22">
        <v>0</v>
      </c>
      <c r="D22">
        <v>1</v>
      </c>
      <c r="E22">
        <v>3</v>
      </c>
      <c r="F22">
        <v>0</v>
      </c>
      <c r="G22">
        <v>0</v>
      </c>
      <c r="H22" t="s">
        <v>10</v>
      </c>
      <c r="I22" t="s">
        <v>37</v>
      </c>
      <c r="J22" t="s">
        <v>12</v>
      </c>
      <c r="K22" t="s">
        <v>38</v>
      </c>
      <c r="L22" t="s">
        <v>14</v>
      </c>
      <c r="M22" t="s">
        <v>24</v>
      </c>
      <c r="N22" t="s">
        <v>10</v>
      </c>
      <c r="O22" t="s">
        <v>17</v>
      </c>
      <c r="P22" t="s">
        <v>16</v>
      </c>
      <c r="Q22" t="s">
        <v>23</v>
      </c>
    </row>
    <row r="23" spans="1:17" x14ac:dyDescent="0.4">
      <c r="A23">
        <v>2</v>
      </c>
      <c r="B23">
        <v>0</v>
      </c>
      <c r="C23">
        <v>0</v>
      </c>
      <c r="D23">
        <v>1</v>
      </c>
      <c r="E23">
        <v>4</v>
      </c>
      <c r="F23">
        <v>0</v>
      </c>
      <c r="G23">
        <v>0</v>
      </c>
      <c r="H23" t="s">
        <v>10</v>
      </c>
      <c r="I23" t="s">
        <v>21</v>
      </c>
      <c r="J23" t="s">
        <v>10</v>
      </c>
      <c r="K23" t="s">
        <v>22</v>
      </c>
      <c r="L23" t="s">
        <v>14</v>
      </c>
      <c r="M23" t="s">
        <v>24</v>
      </c>
      <c r="N23" t="s">
        <v>12</v>
      </c>
      <c r="O23" t="s">
        <v>17</v>
      </c>
      <c r="P23" t="s">
        <v>28</v>
      </c>
      <c r="Q23" t="s">
        <v>26</v>
      </c>
    </row>
    <row r="24" spans="1:17" x14ac:dyDescent="0.4">
      <c r="A24">
        <v>2</v>
      </c>
      <c r="B24">
        <v>0</v>
      </c>
      <c r="C24">
        <v>0</v>
      </c>
      <c r="D24">
        <v>1</v>
      </c>
      <c r="E24">
        <v>5</v>
      </c>
      <c r="F24">
        <v>0</v>
      </c>
      <c r="G24">
        <v>0</v>
      </c>
      <c r="H24" t="s">
        <v>10</v>
      </c>
      <c r="I24" t="s">
        <v>21</v>
      </c>
      <c r="J24" t="s">
        <v>10</v>
      </c>
      <c r="K24" t="s">
        <v>22</v>
      </c>
      <c r="L24" t="s">
        <v>14</v>
      </c>
      <c r="M24" t="s">
        <v>26</v>
      </c>
      <c r="N24" t="s">
        <v>12</v>
      </c>
      <c r="O24" t="s">
        <v>17</v>
      </c>
      <c r="P24" t="s">
        <v>28</v>
      </c>
      <c r="Q24" t="s">
        <v>26</v>
      </c>
    </row>
    <row r="25" spans="1:17" x14ac:dyDescent="0.4">
      <c r="A25">
        <v>2</v>
      </c>
      <c r="B25">
        <v>0</v>
      </c>
      <c r="C25">
        <v>0</v>
      </c>
      <c r="D25">
        <v>1</v>
      </c>
      <c r="E25">
        <v>6</v>
      </c>
      <c r="F25">
        <v>0</v>
      </c>
      <c r="G25">
        <v>0</v>
      </c>
      <c r="H25" t="s">
        <v>10</v>
      </c>
      <c r="I25" t="s">
        <v>11</v>
      </c>
      <c r="J25" t="s">
        <v>12</v>
      </c>
      <c r="K25" t="s">
        <v>22</v>
      </c>
      <c r="L25" t="s">
        <v>14</v>
      </c>
      <c r="M25" t="s">
        <v>24</v>
      </c>
      <c r="N25" t="s">
        <v>10</v>
      </c>
      <c r="O25" t="s">
        <v>17</v>
      </c>
      <c r="P25" t="s">
        <v>28</v>
      </c>
      <c r="Q25" t="s">
        <v>26</v>
      </c>
    </row>
    <row r="26" spans="1:17" x14ac:dyDescent="0.4">
      <c r="A26">
        <v>2</v>
      </c>
      <c r="B26">
        <v>0</v>
      </c>
      <c r="C26">
        <v>0</v>
      </c>
      <c r="D26">
        <v>1</v>
      </c>
      <c r="E26">
        <v>7</v>
      </c>
      <c r="F26">
        <v>0</v>
      </c>
      <c r="G26">
        <v>0</v>
      </c>
      <c r="H26" t="s">
        <v>12</v>
      </c>
      <c r="I26" t="s">
        <v>31</v>
      </c>
      <c r="J26" t="s">
        <v>12</v>
      </c>
      <c r="K26" t="s">
        <v>13</v>
      </c>
      <c r="L26" t="s">
        <v>17</v>
      </c>
      <c r="M26" t="s">
        <v>14</v>
      </c>
      <c r="N26" t="s">
        <v>10</v>
      </c>
      <c r="O26" t="s">
        <v>14</v>
      </c>
      <c r="P26" t="s">
        <v>39</v>
      </c>
    </row>
    <row r="27" spans="1:17" x14ac:dyDescent="0.4">
      <c r="A27">
        <v>2</v>
      </c>
      <c r="B27">
        <v>0</v>
      </c>
      <c r="C27">
        <v>1</v>
      </c>
      <c r="D27">
        <v>1</v>
      </c>
      <c r="E27">
        <v>7</v>
      </c>
      <c r="F27">
        <v>0</v>
      </c>
      <c r="G27">
        <v>0</v>
      </c>
      <c r="H27" t="s">
        <v>12</v>
      </c>
      <c r="I27" t="s">
        <v>35</v>
      </c>
      <c r="J27" t="s">
        <v>10</v>
      </c>
      <c r="K27" t="s">
        <v>22</v>
      </c>
      <c r="L27" t="s">
        <v>14</v>
      </c>
      <c r="M27" t="s">
        <v>14</v>
      </c>
      <c r="N27" t="s">
        <v>12</v>
      </c>
      <c r="O27" t="s">
        <v>14</v>
      </c>
      <c r="P27" t="s">
        <v>19</v>
      </c>
      <c r="Q27" t="s">
        <v>23</v>
      </c>
    </row>
    <row r="28" spans="1:17" x14ac:dyDescent="0.4">
      <c r="A28">
        <v>2</v>
      </c>
      <c r="B28">
        <v>0</v>
      </c>
      <c r="C28">
        <v>2</v>
      </c>
      <c r="D28">
        <v>1</v>
      </c>
      <c r="E28">
        <v>7</v>
      </c>
      <c r="F28">
        <v>0</v>
      </c>
      <c r="G28">
        <v>0</v>
      </c>
      <c r="H28" t="s">
        <v>10</v>
      </c>
      <c r="I28" t="s">
        <v>21</v>
      </c>
      <c r="J28" t="s">
        <v>10</v>
      </c>
      <c r="K28" t="s">
        <v>22</v>
      </c>
      <c r="L28" t="s">
        <v>14</v>
      </c>
      <c r="M28" t="s">
        <v>26</v>
      </c>
      <c r="N28" t="s">
        <v>12</v>
      </c>
      <c r="O28" t="s">
        <v>14</v>
      </c>
      <c r="P28" t="s">
        <v>32</v>
      </c>
      <c r="Q28" t="s">
        <v>36</v>
      </c>
    </row>
    <row r="29" spans="1:17" x14ac:dyDescent="0.4">
      <c r="A29">
        <v>2</v>
      </c>
      <c r="B29">
        <v>0</v>
      </c>
      <c r="C29">
        <v>2</v>
      </c>
      <c r="D29">
        <v>1</v>
      </c>
      <c r="E29">
        <v>8</v>
      </c>
      <c r="F29">
        <v>0</v>
      </c>
      <c r="G29">
        <v>0</v>
      </c>
      <c r="H29" t="s">
        <v>12</v>
      </c>
      <c r="I29" t="s">
        <v>18</v>
      </c>
      <c r="J29" t="s">
        <v>12</v>
      </c>
      <c r="K29" t="s">
        <v>38</v>
      </c>
      <c r="L29" t="s">
        <v>17</v>
      </c>
      <c r="M29" t="s">
        <v>24</v>
      </c>
      <c r="N29" t="s">
        <v>10</v>
      </c>
      <c r="O29" t="s">
        <v>17</v>
      </c>
      <c r="P29" t="s">
        <v>16</v>
      </c>
      <c r="Q29" t="s">
        <v>23</v>
      </c>
    </row>
    <row r="30" spans="1:17" x14ac:dyDescent="0.4">
      <c r="A30">
        <v>2</v>
      </c>
      <c r="B30">
        <v>0</v>
      </c>
      <c r="C30">
        <v>3</v>
      </c>
      <c r="D30">
        <v>1</v>
      </c>
      <c r="E30">
        <v>8</v>
      </c>
      <c r="F30">
        <v>0</v>
      </c>
      <c r="G30">
        <v>0</v>
      </c>
      <c r="H30" t="s">
        <v>10</v>
      </c>
      <c r="I30" t="s">
        <v>37</v>
      </c>
      <c r="J30" t="s">
        <v>12</v>
      </c>
      <c r="K30" t="s">
        <v>13</v>
      </c>
      <c r="L30" t="s">
        <v>17</v>
      </c>
      <c r="M30" t="s">
        <v>14</v>
      </c>
      <c r="N30" t="s">
        <v>10</v>
      </c>
      <c r="O30" t="s">
        <v>14</v>
      </c>
      <c r="P30" t="s">
        <v>19</v>
      </c>
      <c r="Q30" t="s">
        <v>23</v>
      </c>
    </row>
    <row r="31" spans="1:17" x14ac:dyDescent="0.4">
      <c r="A31">
        <v>2</v>
      </c>
      <c r="B31">
        <v>0</v>
      </c>
      <c r="C31">
        <v>3</v>
      </c>
      <c r="D31">
        <v>1</v>
      </c>
      <c r="E31">
        <v>9</v>
      </c>
      <c r="F31">
        <v>0</v>
      </c>
      <c r="G31">
        <v>0</v>
      </c>
      <c r="H31" t="s">
        <v>10</v>
      </c>
      <c r="I31" t="s">
        <v>31</v>
      </c>
      <c r="J31" t="s">
        <v>10</v>
      </c>
      <c r="K31" t="s">
        <v>22</v>
      </c>
      <c r="L31" t="s">
        <v>14</v>
      </c>
      <c r="M31" t="s">
        <v>26</v>
      </c>
      <c r="N31" t="s">
        <v>12</v>
      </c>
      <c r="O31" t="s">
        <v>17</v>
      </c>
      <c r="P31" t="s">
        <v>16</v>
      </c>
      <c r="Q31" t="s">
        <v>40</v>
      </c>
    </row>
    <row r="32" spans="1:17" x14ac:dyDescent="0.4">
      <c r="A32">
        <v>2</v>
      </c>
      <c r="B32">
        <v>0</v>
      </c>
      <c r="C32">
        <v>3</v>
      </c>
      <c r="D32">
        <v>1</v>
      </c>
      <c r="E32">
        <v>10</v>
      </c>
      <c r="F32">
        <v>0</v>
      </c>
      <c r="G32">
        <v>0</v>
      </c>
      <c r="H32" t="s">
        <v>12</v>
      </c>
      <c r="I32" t="s">
        <v>11</v>
      </c>
      <c r="J32" t="s">
        <v>10</v>
      </c>
      <c r="K32" t="s">
        <v>22</v>
      </c>
      <c r="L32" t="s">
        <v>14</v>
      </c>
      <c r="M32" t="s">
        <v>26</v>
      </c>
      <c r="N32" t="s">
        <v>12</v>
      </c>
      <c r="O32" t="s">
        <v>14</v>
      </c>
      <c r="P32" t="s">
        <v>32</v>
      </c>
      <c r="Q32" t="s">
        <v>14</v>
      </c>
    </row>
    <row r="33" spans="1:17" x14ac:dyDescent="0.4">
      <c r="A33">
        <v>2</v>
      </c>
      <c r="B33">
        <v>0</v>
      </c>
      <c r="C33">
        <v>4</v>
      </c>
      <c r="D33">
        <v>1</v>
      </c>
      <c r="E33">
        <v>10</v>
      </c>
      <c r="F33">
        <v>0</v>
      </c>
      <c r="G33">
        <v>0</v>
      </c>
      <c r="H33" t="s">
        <v>10</v>
      </c>
      <c r="I33" t="s">
        <v>11</v>
      </c>
      <c r="J33" t="s">
        <v>12</v>
      </c>
      <c r="K33" t="s">
        <v>13</v>
      </c>
      <c r="L33" t="s">
        <v>14</v>
      </c>
      <c r="M33" t="s">
        <v>14</v>
      </c>
      <c r="N33" t="s">
        <v>10</v>
      </c>
      <c r="O33" t="s">
        <v>14</v>
      </c>
      <c r="P33" t="s">
        <v>19</v>
      </c>
      <c r="Q33" t="s">
        <v>36</v>
      </c>
    </row>
    <row r="34" spans="1:17" x14ac:dyDescent="0.4">
      <c r="A34">
        <v>3</v>
      </c>
      <c r="B34">
        <v>0</v>
      </c>
      <c r="C34">
        <v>0</v>
      </c>
      <c r="D34">
        <v>2</v>
      </c>
      <c r="E34">
        <v>0</v>
      </c>
      <c r="F34">
        <v>0</v>
      </c>
      <c r="G34">
        <v>0</v>
      </c>
      <c r="H34" t="s">
        <v>10</v>
      </c>
      <c r="I34" t="s">
        <v>35</v>
      </c>
      <c r="J34" t="s">
        <v>12</v>
      </c>
      <c r="K34" t="s">
        <v>13</v>
      </c>
      <c r="L34" t="s">
        <v>14</v>
      </c>
      <c r="M34" t="s">
        <v>23</v>
      </c>
      <c r="N34" t="s">
        <v>10</v>
      </c>
      <c r="O34" t="s">
        <v>14</v>
      </c>
      <c r="P34" t="s">
        <v>19</v>
      </c>
      <c r="Q34" t="s">
        <v>23</v>
      </c>
    </row>
    <row r="35" spans="1:17" x14ac:dyDescent="0.4">
      <c r="A35">
        <v>3</v>
      </c>
      <c r="B35">
        <v>0</v>
      </c>
      <c r="C35">
        <v>0</v>
      </c>
      <c r="D35">
        <v>2</v>
      </c>
      <c r="E35">
        <v>1</v>
      </c>
      <c r="F35">
        <v>0</v>
      </c>
      <c r="G35">
        <v>0</v>
      </c>
      <c r="H35" t="s">
        <v>10</v>
      </c>
      <c r="I35" t="s">
        <v>11</v>
      </c>
      <c r="J35" t="s">
        <v>12</v>
      </c>
      <c r="K35" t="s">
        <v>38</v>
      </c>
      <c r="L35" t="s">
        <v>14</v>
      </c>
      <c r="M35" t="s">
        <v>26</v>
      </c>
      <c r="N35" t="s">
        <v>10</v>
      </c>
      <c r="O35" t="s">
        <v>14</v>
      </c>
      <c r="P35" t="s">
        <v>28</v>
      </c>
      <c r="Q35" t="s">
        <v>26</v>
      </c>
    </row>
    <row r="36" spans="1:17" x14ac:dyDescent="0.4">
      <c r="A36">
        <v>3</v>
      </c>
      <c r="B36">
        <v>0</v>
      </c>
      <c r="C36">
        <v>0</v>
      </c>
      <c r="D36">
        <v>2</v>
      </c>
      <c r="E36">
        <v>2</v>
      </c>
      <c r="F36">
        <v>0</v>
      </c>
      <c r="G36">
        <v>0</v>
      </c>
      <c r="H36" t="s">
        <v>10</v>
      </c>
      <c r="I36" t="s">
        <v>27</v>
      </c>
      <c r="J36" t="s">
        <v>10</v>
      </c>
      <c r="K36" t="s">
        <v>22</v>
      </c>
      <c r="L36" t="s">
        <v>14</v>
      </c>
      <c r="M36" t="s">
        <v>24</v>
      </c>
      <c r="N36" t="s">
        <v>12</v>
      </c>
      <c r="O36" t="s">
        <v>14</v>
      </c>
      <c r="P36" t="s">
        <v>32</v>
      </c>
      <c r="Q36" t="s">
        <v>17</v>
      </c>
    </row>
    <row r="37" spans="1:17" x14ac:dyDescent="0.4">
      <c r="A37">
        <v>3</v>
      </c>
      <c r="B37">
        <v>0</v>
      </c>
      <c r="C37">
        <v>0</v>
      </c>
      <c r="D37">
        <v>2</v>
      </c>
      <c r="E37">
        <v>3</v>
      </c>
      <c r="F37">
        <v>1</v>
      </c>
      <c r="G37">
        <v>0</v>
      </c>
      <c r="H37" t="s">
        <v>12</v>
      </c>
      <c r="I37" t="s">
        <v>37</v>
      </c>
      <c r="J37" t="s">
        <v>10</v>
      </c>
      <c r="K37" t="s">
        <v>22</v>
      </c>
      <c r="L37" t="s">
        <v>14</v>
      </c>
      <c r="M37" t="s">
        <v>14</v>
      </c>
      <c r="N37" t="s">
        <v>12</v>
      </c>
      <c r="O37" t="s">
        <v>14</v>
      </c>
      <c r="P37" t="s">
        <v>19</v>
      </c>
      <c r="Q37" t="s">
        <v>17</v>
      </c>
    </row>
    <row r="38" spans="1:17" x14ac:dyDescent="0.4">
      <c r="A38">
        <v>3</v>
      </c>
      <c r="B38">
        <v>0</v>
      </c>
      <c r="C38">
        <v>1</v>
      </c>
      <c r="D38">
        <v>2</v>
      </c>
      <c r="E38">
        <v>3</v>
      </c>
      <c r="F38">
        <v>1</v>
      </c>
      <c r="G38">
        <v>0</v>
      </c>
      <c r="H38" t="s">
        <v>12</v>
      </c>
      <c r="I38" t="s">
        <v>31</v>
      </c>
      <c r="J38" t="s">
        <v>12</v>
      </c>
      <c r="K38" t="s">
        <v>13</v>
      </c>
      <c r="L38" t="s">
        <v>14</v>
      </c>
      <c r="M38" t="s">
        <v>23</v>
      </c>
      <c r="N38" t="s">
        <v>10</v>
      </c>
      <c r="O38" t="s">
        <v>17</v>
      </c>
      <c r="P38" t="s">
        <v>19</v>
      </c>
      <c r="Q38" t="s">
        <v>33</v>
      </c>
    </row>
    <row r="39" spans="1:17" x14ac:dyDescent="0.4">
      <c r="A39">
        <v>3</v>
      </c>
      <c r="B39">
        <v>0</v>
      </c>
      <c r="C39">
        <v>2</v>
      </c>
      <c r="D39">
        <v>2</v>
      </c>
      <c r="E39">
        <v>3</v>
      </c>
      <c r="F39">
        <v>1</v>
      </c>
      <c r="G39">
        <v>0</v>
      </c>
      <c r="H39" t="s">
        <v>12</v>
      </c>
      <c r="I39" t="s">
        <v>18</v>
      </c>
      <c r="J39" t="s">
        <v>12</v>
      </c>
      <c r="K39" t="s">
        <v>13</v>
      </c>
      <c r="L39" t="s">
        <v>14</v>
      </c>
      <c r="M39" t="s">
        <v>23</v>
      </c>
      <c r="N39" t="s">
        <v>10</v>
      </c>
      <c r="O39" t="s">
        <v>14</v>
      </c>
      <c r="P39" t="s">
        <v>19</v>
      </c>
      <c r="Q39" t="s">
        <v>15</v>
      </c>
    </row>
    <row r="40" spans="1:17" x14ac:dyDescent="0.4">
      <c r="A40">
        <v>3</v>
      </c>
      <c r="B40">
        <v>0</v>
      </c>
      <c r="C40">
        <v>3</v>
      </c>
      <c r="D40">
        <v>2</v>
      </c>
      <c r="E40">
        <v>3</v>
      </c>
      <c r="F40">
        <v>1</v>
      </c>
      <c r="G40">
        <v>0</v>
      </c>
      <c r="H40" t="s">
        <v>12</v>
      </c>
      <c r="I40" t="s">
        <v>37</v>
      </c>
      <c r="J40" t="s">
        <v>10</v>
      </c>
      <c r="K40" t="s">
        <v>22</v>
      </c>
      <c r="L40" t="s">
        <v>14</v>
      </c>
      <c r="M40" t="s">
        <v>24</v>
      </c>
      <c r="N40" t="s">
        <v>12</v>
      </c>
      <c r="P40" t="s">
        <v>28</v>
      </c>
      <c r="Q40" t="s">
        <v>20</v>
      </c>
    </row>
    <row r="41" spans="1:17" x14ac:dyDescent="0.4">
      <c r="A41">
        <v>3</v>
      </c>
      <c r="B41">
        <v>0</v>
      </c>
      <c r="C41">
        <v>4</v>
      </c>
      <c r="D41">
        <v>2</v>
      </c>
      <c r="E41">
        <v>3</v>
      </c>
      <c r="F41">
        <v>1</v>
      </c>
      <c r="G41">
        <v>0</v>
      </c>
      <c r="H41" t="s">
        <v>12</v>
      </c>
      <c r="I41" t="s">
        <v>11</v>
      </c>
      <c r="J41" t="s">
        <v>10</v>
      </c>
      <c r="K41" t="s">
        <v>22</v>
      </c>
      <c r="L41" t="s">
        <v>14</v>
      </c>
      <c r="M41" t="s">
        <v>26</v>
      </c>
      <c r="N41" t="s">
        <v>12</v>
      </c>
      <c r="O41" t="s">
        <v>17</v>
      </c>
      <c r="P41" t="s">
        <v>16</v>
      </c>
      <c r="Q41" t="s">
        <v>23</v>
      </c>
    </row>
    <row r="42" spans="1:17" x14ac:dyDescent="0.4">
      <c r="A42">
        <v>3</v>
      </c>
      <c r="B42">
        <v>0</v>
      </c>
      <c r="C42">
        <v>5</v>
      </c>
      <c r="D42">
        <v>2</v>
      </c>
      <c r="E42">
        <v>3</v>
      </c>
      <c r="F42">
        <v>1</v>
      </c>
      <c r="G42">
        <v>0</v>
      </c>
      <c r="H42" t="s">
        <v>12</v>
      </c>
      <c r="I42" t="s">
        <v>21</v>
      </c>
      <c r="J42" t="s">
        <v>12</v>
      </c>
      <c r="K42" t="s">
        <v>13</v>
      </c>
      <c r="L42" t="s">
        <v>14</v>
      </c>
      <c r="M42" t="s">
        <v>14</v>
      </c>
      <c r="N42" t="s">
        <v>10</v>
      </c>
      <c r="O42" t="s">
        <v>14</v>
      </c>
      <c r="P42" t="s">
        <v>19</v>
      </c>
      <c r="Q42" t="s">
        <v>20</v>
      </c>
    </row>
    <row r="43" spans="1:17" x14ac:dyDescent="0.4">
      <c r="A43">
        <v>3</v>
      </c>
      <c r="B43">
        <v>0</v>
      </c>
      <c r="C43">
        <v>6</v>
      </c>
      <c r="D43">
        <v>2</v>
      </c>
      <c r="E43">
        <v>3</v>
      </c>
      <c r="F43">
        <v>1</v>
      </c>
      <c r="G43">
        <v>0</v>
      </c>
      <c r="H43" t="s">
        <v>12</v>
      </c>
      <c r="I43" t="s">
        <v>21</v>
      </c>
      <c r="J43" t="s">
        <v>12</v>
      </c>
      <c r="K43" t="s">
        <v>38</v>
      </c>
      <c r="L43" t="s">
        <v>14</v>
      </c>
      <c r="M43" t="s">
        <v>24</v>
      </c>
      <c r="N43" t="s">
        <v>10</v>
      </c>
      <c r="O43" t="s">
        <v>14</v>
      </c>
      <c r="P43" t="s">
        <v>28</v>
      </c>
      <c r="Q43" t="s">
        <v>24</v>
      </c>
    </row>
    <row r="44" spans="1:17" x14ac:dyDescent="0.4">
      <c r="A44">
        <v>3</v>
      </c>
      <c r="B44">
        <v>0</v>
      </c>
      <c r="C44">
        <v>7</v>
      </c>
      <c r="D44">
        <v>2</v>
      </c>
      <c r="E44">
        <v>3</v>
      </c>
      <c r="F44">
        <v>1</v>
      </c>
      <c r="G44">
        <v>0</v>
      </c>
      <c r="H44" t="s">
        <v>10</v>
      </c>
      <c r="I44" t="s">
        <v>31</v>
      </c>
      <c r="J44" t="s">
        <v>10</v>
      </c>
      <c r="K44" t="s">
        <v>22</v>
      </c>
      <c r="L44" t="s">
        <v>14</v>
      </c>
      <c r="M44" t="s">
        <v>24</v>
      </c>
      <c r="N44" t="s">
        <v>12</v>
      </c>
      <c r="O44" t="s">
        <v>17</v>
      </c>
      <c r="P44" t="s">
        <v>16</v>
      </c>
      <c r="Q44" t="s">
        <v>34</v>
      </c>
    </row>
    <row r="45" spans="1:17" x14ac:dyDescent="0.4">
      <c r="A45">
        <v>3</v>
      </c>
      <c r="B45">
        <v>0</v>
      </c>
      <c r="C45">
        <v>7</v>
      </c>
      <c r="D45">
        <v>2</v>
      </c>
      <c r="E45">
        <v>4</v>
      </c>
      <c r="F45">
        <v>1</v>
      </c>
      <c r="G45">
        <v>0</v>
      </c>
      <c r="H45" t="s">
        <v>10</v>
      </c>
      <c r="I45" t="s">
        <v>31</v>
      </c>
      <c r="J45" t="s">
        <v>10</v>
      </c>
      <c r="K45" t="s">
        <v>22</v>
      </c>
      <c r="L45" t="s">
        <v>14</v>
      </c>
      <c r="M45" t="s">
        <v>14</v>
      </c>
      <c r="N45" t="s">
        <v>12</v>
      </c>
      <c r="O45" t="s">
        <v>14</v>
      </c>
      <c r="P45" t="s">
        <v>16</v>
      </c>
    </row>
    <row r="46" spans="1:17" x14ac:dyDescent="0.4">
      <c r="A46">
        <v>3</v>
      </c>
      <c r="B46">
        <v>0</v>
      </c>
      <c r="C46">
        <v>7</v>
      </c>
      <c r="D46">
        <v>2</v>
      </c>
      <c r="E46">
        <v>5</v>
      </c>
      <c r="F46">
        <v>1</v>
      </c>
      <c r="G46">
        <v>0</v>
      </c>
      <c r="H46" t="s">
        <v>12</v>
      </c>
      <c r="I46" t="s">
        <v>29</v>
      </c>
      <c r="J46" t="s">
        <v>12</v>
      </c>
      <c r="K46" t="s">
        <v>13</v>
      </c>
      <c r="L46" t="s">
        <v>14</v>
      </c>
      <c r="M46" t="s">
        <v>14</v>
      </c>
      <c r="N46" t="s">
        <v>10</v>
      </c>
      <c r="O46" t="s">
        <v>14</v>
      </c>
      <c r="P46" t="s">
        <v>19</v>
      </c>
      <c r="Q46" t="s">
        <v>36</v>
      </c>
    </row>
    <row r="47" spans="1:17" x14ac:dyDescent="0.4">
      <c r="A47">
        <v>3</v>
      </c>
      <c r="B47">
        <v>0</v>
      </c>
      <c r="C47">
        <v>8</v>
      </c>
      <c r="D47">
        <v>2</v>
      </c>
      <c r="E47">
        <v>5</v>
      </c>
      <c r="F47">
        <v>1</v>
      </c>
      <c r="G47">
        <v>0</v>
      </c>
      <c r="H47" t="s">
        <v>12</v>
      </c>
      <c r="I47" t="s">
        <v>31</v>
      </c>
      <c r="J47" t="s">
        <v>12</v>
      </c>
      <c r="K47" t="s">
        <v>38</v>
      </c>
      <c r="L47" t="s">
        <v>14</v>
      </c>
      <c r="M47" t="s">
        <v>15</v>
      </c>
      <c r="N47" t="s">
        <v>10</v>
      </c>
      <c r="O47" t="s">
        <v>14</v>
      </c>
      <c r="P47" t="s">
        <v>16</v>
      </c>
      <c r="Q47" t="s">
        <v>34</v>
      </c>
    </row>
    <row r="48" spans="1:17" x14ac:dyDescent="0.4">
      <c r="A48">
        <v>3</v>
      </c>
      <c r="B48">
        <v>0</v>
      </c>
      <c r="C48">
        <v>9</v>
      </c>
      <c r="D48">
        <v>2</v>
      </c>
      <c r="E48">
        <v>5</v>
      </c>
      <c r="F48">
        <v>1</v>
      </c>
      <c r="G48">
        <v>0</v>
      </c>
      <c r="H48" t="s">
        <v>12</v>
      </c>
      <c r="I48" t="s">
        <v>37</v>
      </c>
      <c r="J48" t="s">
        <v>10</v>
      </c>
      <c r="K48" t="s">
        <v>22</v>
      </c>
      <c r="L48" t="s">
        <v>14</v>
      </c>
      <c r="M48" t="s">
        <v>14</v>
      </c>
      <c r="N48" t="s">
        <v>12</v>
      </c>
      <c r="O48" t="s">
        <v>14</v>
      </c>
      <c r="P48" t="s">
        <v>19</v>
      </c>
      <c r="Q48" t="s">
        <v>23</v>
      </c>
    </row>
    <row r="49" spans="1:17" x14ac:dyDescent="0.4">
      <c r="A49">
        <v>3</v>
      </c>
      <c r="B49">
        <v>0</v>
      </c>
      <c r="C49">
        <v>10</v>
      </c>
      <c r="D49">
        <v>2</v>
      </c>
      <c r="E49">
        <v>5</v>
      </c>
      <c r="F49">
        <v>1</v>
      </c>
      <c r="G49">
        <v>0</v>
      </c>
      <c r="H49" t="s">
        <v>12</v>
      </c>
      <c r="I49" t="s">
        <v>25</v>
      </c>
      <c r="J49" t="s">
        <v>10</v>
      </c>
      <c r="K49" t="s">
        <v>22</v>
      </c>
      <c r="L49" t="s">
        <v>14</v>
      </c>
      <c r="M49" t="s">
        <v>26</v>
      </c>
      <c r="N49" t="s">
        <v>12</v>
      </c>
      <c r="O49" t="s">
        <v>17</v>
      </c>
      <c r="P49" t="s">
        <v>19</v>
      </c>
      <c r="Q49" t="s">
        <v>17</v>
      </c>
    </row>
    <row r="50" spans="1:17" x14ac:dyDescent="0.4">
      <c r="A50">
        <v>4</v>
      </c>
      <c r="B50">
        <v>1</v>
      </c>
      <c r="C50">
        <v>0</v>
      </c>
      <c r="D50">
        <v>2</v>
      </c>
      <c r="E50">
        <v>0</v>
      </c>
      <c r="F50">
        <v>1</v>
      </c>
      <c r="G50">
        <v>0</v>
      </c>
      <c r="H50" t="s">
        <v>10</v>
      </c>
      <c r="I50" t="s">
        <v>21</v>
      </c>
      <c r="J50" t="s">
        <v>10</v>
      </c>
      <c r="K50" t="s">
        <v>22</v>
      </c>
      <c r="L50" t="s">
        <v>14</v>
      </c>
      <c r="M50" t="s">
        <v>26</v>
      </c>
      <c r="N50" t="s">
        <v>12</v>
      </c>
      <c r="O50" t="s">
        <v>14</v>
      </c>
      <c r="P50" t="s">
        <v>16</v>
      </c>
      <c r="Q50" t="s">
        <v>14</v>
      </c>
    </row>
    <row r="51" spans="1:17" x14ac:dyDescent="0.4">
      <c r="A51">
        <v>4</v>
      </c>
      <c r="B51">
        <v>1</v>
      </c>
      <c r="C51">
        <v>0</v>
      </c>
      <c r="D51">
        <v>2</v>
      </c>
      <c r="E51">
        <v>1</v>
      </c>
      <c r="F51">
        <v>1</v>
      </c>
      <c r="G51">
        <v>0</v>
      </c>
      <c r="H51" t="s">
        <v>12</v>
      </c>
      <c r="I51" t="s">
        <v>11</v>
      </c>
      <c r="J51" t="s">
        <v>10</v>
      </c>
      <c r="K51" t="s">
        <v>22</v>
      </c>
      <c r="L51" t="s">
        <v>14</v>
      </c>
      <c r="M51" t="s">
        <v>24</v>
      </c>
      <c r="N51" t="s">
        <v>12</v>
      </c>
      <c r="O51" t="s">
        <v>17</v>
      </c>
      <c r="P51" t="s">
        <v>19</v>
      </c>
      <c r="Q51" t="s">
        <v>23</v>
      </c>
    </row>
    <row r="52" spans="1:17" x14ac:dyDescent="0.4">
      <c r="A52">
        <v>4</v>
      </c>
      <c r="B52">
        <v>1</v>
      </c>
      <c r="C52">
        <v>1</v>
      </c>
      <c r="D52">
        <v>2</v>
      </c>
      <c r="E52">
        <v>1</v>
      </c>
      <c r="F52">
        <v>1</v>
      </c>
      <c r="G52">
        <v>0</v>
      </c>
      <c r="H52" t="s">
        <v>12</v>
      </c>
      <c r="I52" t="s">
        <v>18</v>
      </c>
      <c r="J52" t="s">
        <v>12</v>
      </c>
      <c r="K52" t="s">
        <v>13</v>
      </c>
      <c r="L52" t="s">
        <v>14</v>
      </c>
      <c r="M52" t="s">
        <v>23</v>
      </c>
      <c r="N52" t="s">
        <v>10</v>
      </c>
      <c r="O52" t="s">
        <v>14</v>
      </c>
      <c r="P52" t="s">
        <v>19</v>
      </c>
      <c r="Q52" t="s">
        <v>23</v>
      </c>
    </row>
    <row r="53" spans="1:17" x14ac:dyDescent="0.4">
      <c r="A53">
        <v>4</v>
      </c>
      <c r="B53">
        <v>1</v>
      </c>
      <c r="C53">
        <v>2</v>
      </c>
      <c r="D53">
        <v>2</v>
      </c>
      <c r="E53">
        <v>1</v>
      </c>
      <c r="F53">
        <v>1</v>
      </c>
      <c r="G53">
        <v>0</v>
      </c>
      <c r="H53" t="s">
        <v>12</v>
      </c>
      <c r="I53" t="s">
        <v>18</v>
      </c>
      <c r="J53" t="s">
        <v>12</v>
      </c>
      <c r="K53" t="s">
        <v>13</v>
      </c>
      <c r="L53" t="s">
        <v>14</v>
      </c>
      <c r="M53" t="s">
        <v>23</v>
      </c>
      <c r="N53" t="s">
        <v>10</v>
      </c>
      <c r="O53" t="s">
        <v>14</v>
      </c>
      <c r="P53" t="s">
        <v>19</v>
      </c>
      <c r="Q53" t="s">
        <v>14</v>
      </c>
    </row>
    <row r="54" spans="1:17" x14ac:dyDescent="0.4">
      <c r="A54">
        <v>4</v>
      </c>
      <c r="B54">
        <v>1</v>
      </c>
      <c r="C54">
        <v>3</v>
      </c>
      <c r="D54">
        <v>2</v>
      </c>
      <c r="E54">
        <v>1</v>
      </c>
      <c r="F54">
        <v>1</v>
      </c>
      <c r="G54">
        <v>0</v>
      </c>
      <c r="H54" t="s">
        <v>10</v>
      </c>
      <c r="I54" t="s">
        <v>29</v>
      </c>
      <c r="J54" t="s">
        <v>10</v>
      </c>
      <c r="K54" t="s">
        <v>22</v>
      </c>
      <c r="L54" t="s">
        <v>14</v>
      </c>
      <c r="M54" t="s">
        <v>24</v>
      </c>
      <c r="N54" t="s">
        <v>12</v>
      </c>
      <c r="O54" t="s">
        <v>17</v>
      </c>
      <c r="P54" t="s">
        <v>16</v>
      </c>
      <c r="Q54" t="s">
        <v>23</v>
      </c>
    </row>
    <row r="55" spans="1:17" x14ac:dyDescent="0.4">
      <c r="A55">
        <v>4</v>
      </c>
      <c r="B55">
        <v>1</v>
      </c>
      <c r="C55">
        <v>3</v>
      </c>
      <c r="D55">
        <v>2</v>
      </c>
      <c r="E55">
        <v>2</v>
      </c>
      <c r="F55">
        <v>1</v>
      </c>
      <c r="G55">
        <v>0</v>
      </c>
      <c r="H55" t="s">
        <v>12</v>
      </c>
      <c r="I55" t="s">
        <v>37</v>
      </c>
      <c r="J55" t="s">
        <v>10</v>
      </c>
      <c r="K55" t="s">
        <v>22</v>
      </c>
      <c r="L55" t="s">
        <v>14</v>
      </c>
      <c r="M55" t="s">
        <v>24</v>
      </c>
      <c r="N55" t="s">
        <v>12</v>
      </c>
      <c r="O55" t="s">
        <v>17</v>
      </c>
      <c r="P55" t="s">
        <v>16</v>
      </c>
      <c r="Q55" t="s">
        <v>23</v>
      </c>
    </row>
    <row r="56" spans="1:17" x14ac:dyDescent="0.4">
      <c r="A56">
        <v>4</v>
      </c>
      <c r="B56">
        <v>1</v>
      </c>
      <c r="C56">
        <v>4</v>
      </c>
      <c r="D56">
        <v>2</v>
      </c>
      <c r="E56">
        <v>2</v>
      </c>
      <c r="F56">
        <v>1</v>
      </c>
      <c r="G56">
        <v>0</v>
      </c>
      <c r="H56" t="s">
        <v>12</v>
      </c>
      <c r="I56" t="s">
        <v>18</v>
      </c>
      <c r="J56" t="s">
        <v>12</v>
      </c>
      <c r="K56" t="s">
        <v>38</v>
      </c>
      <c r="L56" t="s">
        <v>14</v>
      </c>
      <c r="M56" t="s">
        <v>24</v>
      </c>
      <c r="N56" t="s">
        <v>10</v>
      </c>
      <c r="O56" t="s">
        <v>17</v>
      </c>
      <c r="P56" t="s">
        <v>16</v>
      </c>
      <c r="Q56" t="s">
        <v>17</v>
      </c>
    </row>
    <row r="57" spans="1:17" x14ac:dyDescent="0.4">
      <c r="A57">
        <v>4</v>
      </c>
      <c r="B57">
        <v>1</v>
      </c>
      <c r="C57">
        <v>5</v>
      </c>
      <c r="D57">
        <v>2</v>
      </c>
      <c r="E57">
        <v>2</v>
      </c>
      <c r="F57">
        <v>1</v>
      </c>
      <c r="G57">
        <v>0</v>
      </c>
      <c r="H57" t="s">
        <v>10</v>
      </c>
      <c r="I57" t="s">
        <v>35</v>
      </c>
      <c r="J57" t="s">
        <v>12</v>
      </c>
      <c r="K57" t="s">
        <v>38</v>
      </c>
      <c r="L57" t="s">
        <v>14</v>
      </c>
      <c r="M57" t="s">
        <v>23</v>
      </c>
      <c r="N57" t="s">
        <v>10</v>
      </c>
      <c r="O57" t="s">
        <v>14</v>
      </c>
      <c r="P57" t="s">
        <v>19</v>
      </c>
      <c r="Q57" t="s">
        <v>14</v>
      </c>
    </row>
    <row r="58" spans="1:17" x14ac:dyDescent="0.4">
      <c r="A58">
        <v>4</v>
      </c>
      <c r="B58">
        <v>1</v>
      </c>
      <c r="C58">
        <v>5</v>
      </c>
      <c r="D58">
        <v>2</v>
      </c>
      <c r="E58">
        <v>3</v>
      </c>
      <c r="F58">
        <v>1</v>
      </c>
      <c r="G58">
        <v>0</v>
      </c>
      <c r="H58" t="s">
        <v>10</v>
      </c>
      <c r="I58" t="s">
        <v>21</v>
      </c>
      <c r="J58" t="s">
        <v>10</v>
      </c>
      <c r="K58" t="s">
        <v>22</v>
      </c>
      <c r="L58" t="s">
        <v>14</v>
      </c>
      <c r="M58" t="s">
        <v>24</v>
      </c>
      <c r="N58" t="s">
        <v>12</v>
      </c>
      <c r="O58" t="s">
        <v>17</v>
      </c>
      <c r="P58" t="s">
        <v>16</v>
      </c>
      <c r="Q58" t="s">
        <v>23</v>
      </c>
    </row>
    <row r="59" spans="1:17" x14ac:dyDescent="0.4">
      <c r="A59">
        <v>4</v>
      </c>
      <c r="B59">
        <v>1</v>
      </c>
      <c r="C59">
        <v>5</v>
      </c>
      <c r="D59">
        <v>2</v>
      </c>
      <c r="E59">
        <v>4</v>
      </c>
      <c r="F59">
        <v>1</v>
      </c>
      <c r="G59">
        <v>0</v>
      </c>
      <c r="H59" t="s">
        <v>10</v>
      </c>
      <c r="I59" t="s">
        <v>18</v>
      </c>
      <c r="J59" t="s">
        <v>10</v>
      </c>
      <c r="K59" t="s">
        <v>22</v>
      </c>
      <c r="L59" t="s">
        <v>14</v>
      </c>
      <c r="M59" t="s">
        <v>24</v>
      </c>
      <c r="N59" t="s">
        <v>12</v>
      </c>
      <c r="O59" t="s">
        <v>17</v>
      </c>
      <c r="P59" t="s">
        <v>16</v>
      </c>
      <c r="Q59" t="s">
        <v>24</v>
      </c>
    </row>
    <row r="60" spans="1:17" x14ac:dyDescent="0.4">
      <c r="A60">
        <v>4</v>
      </c>
      <c r="B60">
        <v>1</v>
      </c>
      <c r="C60">
        <v>5</v>
      </c>
      <c r="D60">
        <v>2</v>
      </c>
      <c r="E60">
        <v>5</v>
      </c>
      <c r="F60">
        <v>1</v>
      </c>
      <c r="G60">
        <v>0</v>
      </c>
      <c r="H60" t="s">
        <v>12</v>
      </c>
      <c r="I60" t="s">
        <v>31</v>
      </c>
      <c r="J60" t="s">
        <v>12</v>
      </c>
      <c r="K60" t="s">
        <v>13</v>
      </c>
      <c r="L60" t="s">
        <v>14</v>
      </c>
      <c r="M60" t="s">
        <v>23</v>
      </c>
      <c r="N60" t="s">
        <v>10</v>
      </c>
      <c r="O60" t="s">
        <v>17</v>
      </c>
      <c r="P60" t="s">
        <v>19</v>
      </c>
      <c r="Q60" t="s">
        <v>40</v>
      </c>
    </row>
    <row r="61" spans="1:17" x14ac:dyDescent="0.4">
      <c r="A61">
        <v>4</v>
      </c>
      <c r="B61">
        <v>1</v>
      </c>
      <c r="C61">
        <v>6</v>
      </c>
      <c r="D61">
        <v>2</v>
      </c>
      <c r="E61">
        <v>5</v>
      </c>
      <c r="F61">
        <v>1</v>
      </c>
      <c r="G61">
        <v>0</v>
      </c>
      <c r="H61" t="s">
        <v>12</v>
      </c>
      <c r="I61" t="s">
        <v>31</v>
      </c>
      <c r="J61" t="s">
        <v>12</v>
      </c>
      <c r="K61" t="s">
        <v>13</v>
      </c>
      <c r="L61" t="s">
        <v>14</v>
      </c>
      <c r="M61" t="s">
        <v>14</v>
      </c>
      <c r="N61" t="s">
        <v>10</v>
      </c>
      <c r="O61" t="s">
        <v>14</v>
      </c>
      <c r="P61" t="s">
        <v>19</v>
      </c>
      <c r="Q61" t="s">
        <v>34</v>
      </c>
    </row>
    <row r="62" spans="1:17" x14ac:dyDescent="0.4">
      <c r="A62">
        <v>4</v>
      </c>
      <c r="B62">
        <v>1</v>
      </c>
      <c r="C62">
        <v>7</v>
      </c>
      <c r="D62">
        <v>2</v>
      </c>
      <c r="E62">
        <v>5</v>
      </c>
      <c r="F62">
        <v>1</v>
      </c>
      <c r="G62">
        <v>0</v>
      </c>
      <c r="H62" t="s">
        <v>10</v>
      </c>
      <c r="I62" t="s">
        <v>21</v>
      </c>
      <c r="J62" t="s">
        <v>10</v>
      </c>
      <c r="K62" t="s">
        <v>22</v>
      </c>
      <c r="L62" t="s">
        <v>14</v>
      </c>
      <c r="M62" t="s">
        <v>26</v>
      </c>
      <c r="N62" t="s">
        <v>12</v>
      </c>
      <c r="O62" t="s">
        <v>17</v>
      </c>
      <c r="P62" t="s">
        <v>16</v>
      </c>
      <c r="Q62" t="s">
        <v>14</v>
      </c>
    </row>
    <row r="63" spans="1:17" x14ac:dyDescent="0.4">
      <c r="A63">
        <v>4</v>
      </c>
      <c r="B63">
        <v>1</v>
      </c>
      <c r="C63">
        <v>7</v>
      </c>
      <c r="D63">
        <v>2</v>
      </c>
      <c r="E63">
        <v>6</v>
      </c>
      <c r="F63">
        <v>1</v>
      </c>
      <c r="G63">
        <v>0</v>
      </c>
      <c r="H63" t="s">
        <v>10</v>
      </c>
      <c r="I63" t="s">
        <v>29</v>
      </c>
      <c r="J63" t="s">
        <v>10</v>
      </c>
      <c r="K63" t="s">
        <v>22</v>
      </c>
      <c r="L63" t="s">
        <v>14</v>
      </c>
      <c r="M63" t="s">
        <v>26</v>
      </c>
      <c r="N63" t="s">
        <v>12</v>
      </c>
      <c r="O63" t="s">
        <v>14</v>
      </c>
      <c r="P63" t="s">
        <v>32</v>
      </c>
      <c r="Q63" t="s">
        <v>23</v>
      </c>
    </row>
    <row r="64" spans="1:17" x14ac:dyDescent="0.4">
      <c r="A64">
        <v>4</v>
      </c>
      <c r="B64">
        <v>1</v>
      </c>
      <c r="C64">
        <v>7</v>
      </c>
      <c r="D64">
        <v>2</v>
      </c>
      <c r="E64">
        <v>7</v>
      </c>
      <c r="F64">
        <v>1</v>
      </c>
      <c r="G64">
        <v>0</v>
      </c>
      <c r="H64" t="s">
        <v>12</v>
      </c>
      <c r="I64" t="s">
        <v>29</v>
      </c>
      <c r="J64" t="s">
        <v>12</v>
      </c>
      <c r="K64" t="s">
        <v>13</v>
      </c>
      <c r="L64" t="s">
        <v>14</v>
      </c>
      <c r="M64" t="s">
        <v>14</v>
      </c>
      <c r="N64" t="s">
        <v>10</v>
      </c>
      <c r="O64" t="s">
        <v>14</v>
      </c>
      <c r="P64" t="s">
        <v>19</v>
      </c>
      <c r="Q64" t="s">
        <v>14</v>
      </c>
    </row>
    <row r="65" spans="1:17" x14ac:dyDescent="0.4">
      <c r="A65">
        <v>4</v>
      </c>
      <c r="B65">
        <v>1</v>
      </c>
      <c r="C65">
        <v>8</v>
      </c>
      <c r="D65">
        <v>2</v>
      </c>
      <c r="E65">
        <v>7</v>
      </c>
      <c r="F65">
        <v>1</v>
      </c>
      <c r="G65">
        <v>0</v>
      </c>
      <c r="H65" t="s">
        <v>10</v>
      </c>
      <c r="I65" t="s">
        <v>25</v>
      </c>
      <c r="J65" t="s">
        <v>12</v>
      </c>
      <c r="K65" t="s">
        <v>38</v>
      </c>
      <c r="L65" t="s">
        <v>14</v>
      </c>
      <c r="M65" t="s">
        <v>14</v>
      </c>
      <c r="N65" t="s">
        <v>10</v>
      </c>
      <c r="O65" t="s">
        <v>14</v>
      </c>
      <c r="P65" t="s">
        <v>16</v>
      </c>
      <c r="Q65" t="s">
        <v>14</v>
      </c>
    </row>
    <row r="66" spans="1:17" x14ac:dyDescent="0.4">
      <c r="A66">
        <v>4</v>
      </c>
      <c r="B66">
        <v>1</v>
      </c>
      <c r="C66">
        <v>8</v>
      </c>
      <c r="D66">
        <v>2</v>
      </c>
      <c r="E66">
        <v>8</v>
      </c>
      <c r="F66">
        <v>1</v>
      </c>
      <c r="G66">
        <v>0</v>
      </c>
      <c r="H66" t="s">
        <v>12</v>
      </c>
      <c r="I66" t="s">
        <v>37</v>
      </c>
      <c r="J66" t="s">
        <v>10</v>
      </c>
      <c r="K66" t="s">
        <v>22</v>
      </c>
      <c r="L66" t="s">
        <v>14</v>
      </c>
      <c r="M66" t="s">
        <v>26</v>
      </c>
      <c r="N66" t="s">
        <v>12</v>
      </c>
      <c r="O66" t="s">
        <v>14</v>
      </c>
      <c r="P66" t="s">
        <v>32</v>
      </c>
      <c r="Q66" t="s">
        <v>17</v>
      </c>
    </row>
    <row r="67" spans="1:17" x14ac:dyDescent="0.4">
      <c r="A67">
        <v>4</v>
      </c>
      <c r="B67">
        <v>1</v>
      </c>
      <c r="C67">
        <v>9</v>
      </c>
      <c r="D67">
        <v>2</v>
      </c>
      <c r="E67">
        <v>8</v>
      </c>
      <c r="F67">
        <v>1</v>
      </c>
      <c r="G67">
        <v>0</v>
      </c>
      <c r="H67" t="s">
        <v>12</v>
      </c>
      <c r="I67" t="s">
        <v>11</v>
      </c>
      <c r="J67" t="s">
        <v>10</v>
      </c>
      <c r="K67" t="s">
        <v>22</v>
      </c>
      <c r="L67" t="s">
        <v>14</v>
      </c>
      <c r="M67" t="s">
        <v>23</v>
      </c>
      <c r="N67" t="s">
        <v>12</v>
      </c>
      <c r="O67" t="s">
        <v>14</v>
      </c>
      <c r="P67" t="s">
        <v>19</v>
      </c>
      <c r="Q67" t="s">
        <v>14</v>
      </c>
    </row>
    <row r="68" spans="1:17" x14ac:dyDescent="0.4">
      <c r="A68">
        <v>4</v>
      </c>
      <c r="B68">
        <v>1</v>
      </c>
      <c r="C68">
        <v>10</v>
      </c>
      <c r="D68">
        <v>2</v>
      </c>
      <c r="E68">
        <v>8</v>
      </c>
      <c r="F68">
        <v>1</v>
      </c>
      <c r="G68">
        <v>0</v>
      </c>
      <c r="H68" t="s">
        <v>12</v>
      </c>
      <c r="I68" t="s">
        <v>21</v>
      </c>
      <c r="J68" t="s">
        <v>12</v>
      </c>
      <c r="K68" t="s">
        <v>13</v>
      </c>
      <c r="L68" t="s">
        <v>14</v>
      </c>
      <c r="M68" t="s">
        <v>14</v>
      </c>
      <c r="N68" t="s">
        <v>10</v>
      </c>
      <c r="O68" t="s">
        <v>14</v>
      </c>
      <c r="P68" t="s">
        <v>19</v>
      </c>
      <c r="Q68" t="s">
        <v>23</v>
      </c>
    </row>
    <row r="69" spans="1:17" x14ac:dyDescent="0.4">
      <c r="A69">
        <v>5</v>
      </c>
      <c r="B69">
        <v>2</v>
      </c>
      <c r="C69">
        <v>6</v>
      </c>
      <c r="D69">
        <v>2</v>
      </c>
      <c r="E69">
        <v>6</v>
      </c>
      <c r="F69">
        <v>1</v>
      </c>
      <c r="G69">
        <v>0</v>
      </c>
      <c r="H69" t="s">
        <v>10</v>
      </c>
      <c r="I69" t="s">
        <v>37</v>
      </c>
      <c r="J69" t="s">
        <v>12</v>
      </c>
      <c r="K69" t="s">
        <v>13</v>
      </c>
      <c r="L69" t="s">
        <v>14</v>
      </c>
      <c r="M69" t="s">
        <v>14</v>
      </c>
      <c r="N69" t="s">
        <v>10</v>
      </c>
      <c r="O69" t="s">
        <v>14</v>
      </c>
      <c r="P69" t="s">
        <v>19</v>
      </c>
      <c r="Q69" t="s">
        <v>36</v>
      </c>
    </row>
    <row r="70" spans="1:17" x14ac:dyDescent="0.4">
      <c r="A70">
        <v>5</v>
      </c>
      <c r="B70">
        <v>2</v>
      </c>
      <c r="C70">
        <v>6</v>
      </c>
      <c r="D70">
        <v>2</v>
      </c>
      <c r="E70">
        <v>7</v>
      </c>
      <c r="F70">
        <v>1</v>
      </c>
      <c r="G70">
        <v>0</v>
      </c>
      <c r="H70" t="s">
        <v>10</v>
      </c>
      <c r="I70" t="s">
        <v>37</v>
      </c>
      <c r="J70" t="s">
        <v>12</v>
      </c>
      <c r="K70" t="s">
        <v>38</v>
      </c>
      <c r="L70" t="s">
        <v>14</v>
      </c>
      <c r="M70" t="s">
        <v>26</v>
      </c>
      <c r="N70" t="s">
        <v>10</v>
      </c>
      <c r="O70" t="s">
        <v>14</v>
      </c>
      <c r="P70" t="s">
        <v>41</v>
      </c>
      <c r="Q70" t="s">
        <v>17</v>
      </c>
    </row>
    <row r="71" spans="1:17" x14ac:dyDescent="0.4">
      <c r="A71">
        <v>5</v>
      </c>
      <c r="B71">
        <v>2</v>
      </c>
      <c r="C71">
        <v>6</v>
      </c>
      <c r="D71">
        <v>2</v>
      </c>
      <c r="E71">
        <v>8</v>
      </c>
      <c r="F71">
        <v>1</v>
      </c>
      <c r="G71">
        <v>0</v>
      </c>
      <c r="H71" t="s">
        <v>12</v>
      </c>
      <c r="I71" t="s">
        <v>37</v>
      </c>
      <c r="J71" t="s">
        <v>10</v>
      </c>
      <c r="K71" t="s">
        <v>22</v>
      </c>
      <c r="L71" t="s">
        <v>14</v>
      </c>
      <c r="M71" t="s">
        <v>20</v>
      </c>
      <c r="N71" t="s">
        <v>12</v>
      </c>
      <c r="P71" t="s">
        <v>32</v>
      </c>
      <c r="Q71" t="s">
        <v>23</v>
      </c>
    </row>
    <row r="72" spans="1:17" x14ac:dyDescent="0.4">
      <c r="A72">
        <v>5</v>
      </c>
      <c r="B72">
        <v>2</v>
      </c>
      <c r="C72">
        <v>7</v>
      </c>
      <c r="D72">
        <v>2</v>
      </c>
      <c r="E72">
        <v>8</v>
      </c>
      <c r="F72">
        <v>1</v>
      </c>
      <c r="G72">
        <v>0</v>
      </c>
      <c r="H72" t="s">
        <v>12</v>
      </c>
      <c r="I72" t="s">
        <v>11</v>
      </c>
      <c r="J72" t="s">
        <v>10</v>
      </c>
      <c r="K72" t="s">
        <v>22</v>
      </c>
      <c r="L72" t="s">
        <v>14</v>
      </c>
      <c r="M72" t="s">
        <v>14</v>
      </c>
      <c r="N72" t="s">
        <v>12</v>
      </c>
      <c r="O72" t="s">
        <v>14</v>
      </c>
      <c r="P72" t="s">
        <v>19</v>
      </c>
      <c r="Q72" t="s">
        <v>23</v>
      </c>
    </row>
    <row r="73" spans="1:17" x14ac:dyDescent="0.4">
      <c r="A73">
        <v>5</v>
      </c>
      <c r="B73">
        <v>2</v>
      </c>
      <c r="C73">
        <v>8</v>
      </c>
      <c r="D73">
        <v>2</v>
      </c>
      <c r="E73">
        <v>8</v>
      </c>
      <c r="F73">
        <v>1</v>
      </c>
      <c r="G73">
        <v>0</v>
      </c>
      <c r="H73" t="s">
        <v>10</v>
      </c>
      <c r="I73" t="s">
        <v>37</v>
      </c>
      <c r="J73" t="s">
        <v>12</v>
      </c>
      <c r="K73" t="s">
        <v>13</v>
      </c>
      <c r="L73" t="s">
        <v>14</v>
      </c>
      <c r="M73" t="s">
        <v>14</v>
      </c>
      <c r="N73" t="s">
        <v>10</v>
      </c>
      <c r="O73" t="s">
        <v>14</v>
      </c>
      <c r="P73" t="s">
        <v>28</v>
      </c>
      <c r="Q73" t="s">
        <v>26</v>
      </c>
    </row>
    <row r="74" spans="1:17" x14ac:dyDescent="0.4">
      <c r="A74">
        <v>5</v>
      </c>
      <c r="B74">
        <v>2</v>
      </c>
      <c r="C74">
        <v>8</v>
      </c>
      <c r="D74">
        <v>2</v>
      </c>
      <c r="E74">
        <v>9</v>
      </c>
      <c r="F74">
        <v>1</v>
      </c>
      <c r="G74">
        <v>0</v>
      </c>
      <c r="H74" t="s">
        <v>12</v>
      </c>
      <c r="I74" t="s">
        <v>29</v>
      </c>
      <c r="J74" t="s">
        <v>12</v>
      </c>
      <c r="K74" t="s">
        <v>13</v>
      </c>
      <c r="L74" t="s">
        <v>14</v>
      </c>
      <c r="M74" t="s">
        <v>23</v>
      </c>
      <c r="N74" t="s">
        <v>10</v>
      </c>
      <c r="O74" t="s">
        <v>14</v>
      </c>
      <c r="P74" t="s">
        <v>19</v>
      </c>
      <c r="Q74" t="s">
        <v>23</v>
      </c>
    </row>
    <row r="75" spans="1:17" x14ac:dyDescent="0.4">
      <c r="A75">
        <v>5</v>
      </c>
      <c r="B75">
        <v>2</v>
      </c>
      <c r="C75">
        <v>9</v>
      </c>
      <c r="D75">
        <v>2</v>
      </c>
      <c r="E75">
        <v>9</v>
      </c>
      <c r="F75">
        <v>1</v>
      </c>
      <c r="G75">
        <v>1</v>
      </c>
      <c r="H75" t="s">
        <v>12</v>
      </c>
      <c r="I75" t="s">
        <v>37</v>
      </c>
      <c r="J75" t="s">
        <v>10</v>
      </c>
      <c r="K75" t="s">
        <v>22</v>
      </c>
      <c r="L75" t="s">
        <v>14</v>
      </c>
      <c r="M75" t="s">
        <v>24</v>
      </c>
      <c r="N75" t="s">
        <v>12</v>
      </c>
      <c r="O75" t="s">
        <v>17</v>
      </c>
      <c r="P75" t="s">
        <v>19</v>
      </c>
      <c r="Q75" t="s">
        <v>23</v>
      </c>
    </row>
    <row r="76" spans="1:17" x14ac:dyDescent="0.4">
      <c r="A76">
        <v>5</v>
      </c>
      <c r="B76">
        <v>2</v>
      </c>
      <c r="C76">
        <v>10</v>
      </c>
      <c r="D76">
        <v>2</v>
      </c>
      <c r="E76">
        <v>9</v>
      </c>
      <c r="F76">
        <v>1</v>
      </c>
      <c r="G76">
        <v>1</v>
      </c>
      <c r="H76" t="s">
        <v>12</v>
      </c>
      <c r="I76" t="s">
        <v>42</v>
      </c>
      <c r="J76" t="s">
        <v>10</v>
      </c>
      <c r="K76" t="s">
        <v>22</v>
      </c>
      <c r="L76" t="s">
        <v>14</v>
      </c>
      <c r="M76" t="s">
        <v>24</v>
      </c>
      <c r="N76" t="s">
        <v>12</v>
      </c>
      <c r="O76" t="s">
        <v>14</v>
      </c>
      <c r="P76" t="s">
        <v>32</v>
      </c>
      <c r="Q76" t="s">
        <v>14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BD0B-C803-4B86-821C-2E9E1EB96A0B}">
  <dimension ref="A1:C39"/>
  <sheetViews>
    <sheetView topLeftCell="A23" workbookViewId="0">
      <selection activeCell="G15" sqref="G15"/>
    </sheetView>
  </sheetViews>
  <sheetFormatPr defaultRowHeight="18.75" x14ac:dyDescent="0.4"/>
  <cols>
    <col min="1" max="1" width="9.75" customWidth="1"/>
    <col min="2" max="2" width="20.75" bestFit="1" customWidth="1"/>
    <col min="3" max="3" width="8.375" customWidth="1"/>
  </cols>
  <sheetData>
    <row r="1" spans="1:3" x14ac:dyDescent="0.4">
      <c r="A1" t="s">
        <v>87</v>
      </c>
      <c r="B1" t="s">
        <v>88</v>
      </c>
      <c r="C1" t="s">
        <v>89</v>
      </c>
    </row>
    <row r="2" spans="1:3" x14ac:dyDescent="0.4">
      <c r="A2" s="1" t="s">
        <v>43</v>
      </c>
      <c r="B2" s="1" t="s">
        <v>44</v>
      </c>
      <c r="C2" s="2" t="s">
        <v>45</v>
      </c>
    </row>
    <row r="3" spans="1:3" x14ac:dyDescent="0.4">
      <c r="A3" s="1" t="s">
        <v>43</v>
      </c>
      <c r="B3" s="1" t="s">
        <v>46</v>
      </c>
      <c r="C3" s="2" t="s">
        <v>45</v>
      </c>
    </row>
    <row r="4" spans="1:3" x14ac:dyDescent="0.4">
      <c r="A4" s="1" t="s">
        <v>43</v>
      </c>
      <c r="B4" s="1" t="s">
        <v>47</v>
      </c>
      <c r="C4" s="2" t="s">
        <v>45</v>
      </c>
    </row>
    <row r="5" spans="1:3" x14ac:dyDescent="0.4">
      <c r="A5" s="1" t="s">
        <v>48</v>
      </c>
      <c r="B5" s="1" t="s">
        <v>49</v>
      </c>
      <c r="C5" s="2" t="s">
        <v>45</v>
      </c>
    </row>
    <row r="6" spans="1:3" x14ac:dyDescent="0.4">
      <c r="A6" s="1" t="s">
        <v>48</v>
      </c>
      <c r="B6" s="1" t="s">
        <v>50</v>
      </c>
      <c r="C6" s="2" t="s">
        <v>45</v>
      </c>
    </row>
    <row r="7" spans="1:3" x14ac:dyDescent="0.4">
      <c r="A7" s="1" t="s">
        <v>48</v>
      </c>
      <c r="B7" s="1" t="s">
        <v>51</v>
      </c>
      <c r="C7" s="2" t="s">
        <v>45</v>
      </c>
    </row>
    <row r="8" spans="1:3" x14ac:dyDescent="0.4">
      <c r="A8" s="1" t="s">
        <v>48</v>
      </c>
      <c r="B8" s="1" t="s">
        <v>52</v>
      </c>
      <c r="C8" s="2" t="s">
        <v>45</v>
      </c>
    </row>
    <row r="9" spans="1:3" x14ac:dyDescent="0.4">
      <c r="A9" s="1" t="s">
        <v>48</v>
      </c>
      <c r="B9" s="1" t="s">
        <v>53</v>
      </c>
      <c r="C9" s="2" t="s">
        <v>45</v>
      </c>
    </row>
    <row r="10" spans="1:3" x14ac:dyDescent="0.4">
      <c r="A10" s="1" t="s">
        <v>48</v>
      </c>
      <c r="B10" s="1" t="s">
        <v>54</v>
      </c>
      <c r="C10" s="2" t="s">
        <v>55</v>
      </c>
    </row>
    <row r="11" spans="1:3" x14ac:dyDescent="0.4">
      <c r="A11" s="1" t="s">
        <v>48</v>
      </c>
      <c r="B11" s="1" t="s">
        <v>56</v>
      </c>
      <c r="C11" s="2" t="s">
        <v>45</v>
      </c>
    </row>
    <row r="12" spans="1:3" x14ac:dyDescent="0.4">
      <c r="A12" s="1" t="s">
        <v>48</v>
      </c>
      <c r="B12" s="1" t="s">
        <v>57</v>
      </c>
      <c r="C12" s="2" t="s">
        <v>55</v>
      </c>
    </row>
    <row r="13" spans="1:3" x14ac:dyDescent="0.4">
      <c r="A13" s="1" t="s">
        <v>48</v>
      </c>
      <c r="B13" s="1" t="s">
        <v>58</v>
      </c>
      <c r="C13" s="2" t="s">
        <v>55</v>
      </c>
    </row>
    <row r="14" spans="1:3" x14ac:dyDescent="0.4">
      <c r="A14" s="1" t="s">
        <v>59</v>
      </c>
      <c r="B14" s="1" t="s">
        <v>60</v>
      </c>
      <c r="C14" s="2" t="s">
        <v>45</v>
      </c>
    </row>
    <row r="15" spans="1:3" x14ac:dyDescent="0.4">
      <c r="A15" s="1" t="s">
        <v>59</v>
      </c>
      <c r="B15" s="1" t="s">
        <v>61</v>
      </c>
      <c r="C15" s="2" t="s">
        <v>45</v>
      </c>
    </row>
    <row r="16" spans="1:3" x14ac:dyDescent="0.4">
      <c r="A16" s="1" t="s">
        <v>59</v>
      </c>
      <c r="B16" s="1" t="s">
        <v>62</v>
      </c>
      <c r="C16" s="2" t="s">
        <v>55</v>
      </c>
    </row>
    <row r="17" spans="1:3" x14ac:dyDescent="0.4">
      <c r="A17" s="1" t="s">
        <v>59</v>
      </c>
      <c r="B17" s="1" t="s">
        <v>63</v>
      </c>
      <c r="C17" s="2" t="s">
        <v>45</v>
      </c>
    </row>
    <row r="18" spans="1:3" x14ac:dyDescent="0.4">
      <c r="A18" s="1" t="s">
        <v>59</v>
      </c>
      <c r="B18" s="1" t="s">
        <v>64</v>
      </c>
      <c r="C18" s="2" t="s">
        <v>55</v>
      </c>
    </row>
    <row r="19" spans="1:3" x14ac:dyDescent="0.4">
      <c r="A19" s="1" t="s">
        <v>59</v>
      </c>
      <c r="B19" s="1" t="s">
        <v>65</v>
      </c>
      <c r="C19" s="2" t="s">
        <v>45</v>
      </c>
    </row>
    <row r="20" spans="1:3" x14ac:dyDescent="0.4">
      <c r="A20" s="1" t="s">
        <v>59</v>
      </c>
      <c r="B20" s="1" t="s">
        <v>66</v>
      </c>
      <c r="C20" s="2" t="s">
        <v>55</v>
      </c>
    </row>
    <row r="21" spans="1:3" x14ac:dyDescent="0.4">
      <c r="A21" s="1" t="s">
        <v>59</v>
      </c>
      <c r="B21" s="1" t="s">
        <v>67</v>
      </c>
      <c r="C21" s="2" t="s">
        <v>45</v>
      </c>
    </row>
    <row r="22" spans="1:3" x14ac:dyDescent="0.4">
      <c r="A22" s="1" t="s">
        <v>59</v>
      </c>
      <c r="B22" s="1" t="s">
        <v>68</v>
      </c>
      <c r="C22" s="2" t="s">
        <v>45</v>
      </c>
    </row>
    <row r="23" spans="1:3" x14ac:dyDescent="0.4">
      <c r="A23" s="1" t="s">
        <v>59</v>
      </c>
      <c r="B23" s="1" t="s">
        <v>69</v>
      </c>
      <c r="C23" s="2" t="s">
        <v>55</v>
      </c>
    </row>
    <row r="24" spans="1:3" x14ac:dyDescent="0.4">
      <c r="A24" s="1" t="s">
        <v>59</v>
      </c>
      <c r="B24" s="1" t="s">
        <v>70</v>
      </c>
      <c r="C24" s="2" t="s">
        <v>45</v>
      </c>
    </row>
    <row r="25" spans="1:3" x14ac:dyDescent="0.4">
      <c r="A25" s="1" t="s">
        <v>59</v>
      </c>
      <c r="B25" s="1" t="s">
        <v>71</v>
      </c>
      <c r="C25" s="2" t="s">
        <v>45</v>
      </c>
    </row>
    <row r="26" spans="1:3" x14ac:dyDescent="0.4">
      <c r="A26" s="1" t="s">
        <v>72</v>
      </c>
      <c r="B26" s="1" t="s">
        <v>73</v>
      </c>
      <c r="C26" s="2" t="s">
        <v>45</v>
      </c>
    </row>
    <row r="27" spans="1:3" x14ac:dyDescent="0.4">
      <c r="A27" s="1" t="s">
        <v>72</v>
      </c>
      <c r="B27" s="1" t="s">
        <v>12</v>
      </c>
      <c r="C27" s="2" t="s">
        <v>45</v>
      </c>
    </row>
    <row r="28" spans="1:3" x14ac:dyDescent="0.4">
      <c r="A28" s="1" t="s">
        <v>72</v>
      </c>
      <c r="B28" s="1" t="s">
        <v>74</v>
      </c>
      <c r="C28" s="2" t="s">
        <v>45</v>
      </c>
    </row>
    <row r="29" spans="1:3" x14ac:dyDescent="0.4">
      <c r="A29" s="1" t="s">
        <v>72</v>
      </c>
      <c r="B29" s="1" t="s">
        <v>75</v>
      </c>
      <c r="C29" s="2" t="s">
        <v>55</v>
      </c>
    </row>
    <row r="30" spans="1:3" x14ac:dyDescent="0.4">
      <c r="A30" s="1" t="s">
        <v>72</v>
      </c>
      <c r="B30" s="1" t="s">
        <v>76</v>
      </c>
      <c r="C30" s="2" t="s">
        <v>45</v>
      </c>
    </row>
    <row r="31" spans="1:3" x14ac:dyDescent="0.4">
      <c r="A31" s="1" t="s">
        <v>72</v>
      </c>
      <c r="B31" s="1" t="s">
        <v>77</v>
      </c>
      <c r="C31" s="2" t="s">
        <v>45</v>
      </c>
    </row>
    <row r="32" spans="1:3" x14ac:dyDescent="0.4">
      <c r="A32" s="1" t="s">
        <v>72</v>
      </c>
      <c r="B32" s="1" t="s">
        <v>78</v>
      </c>
      <c r="C32" s="2" t="s">
        <v>45</v>
      </c>
    </row>
    <row r="33" spans="1:3" x14ac:dyDescent="0.4">
      <c r="A33" s="1" t="s">
        <v>72</v>
      </c>
      <c r="B33" s="1" t="s">
        <v>79</v>
      </c>
      <c r="C33" s="2" t="s">
        <v>45</v>
      </c>
    </row>
    <row r="34" spans="1:3" x14ac:dyDescent="0.4">
      <c r="A34" s="1" t="s">
        <v>80</v>
      </c>
      <c r="B34" s="1" t="s">
        <v>81</v>
      </c>
      <c r="C34" s="2" t="s">
        <v>45</v>
      </c>
    </row>
    <row r="35" spans="1:3" x14ac:dyDescent="0.4">
      <c r="A35" s="1" t="s">
        <v>80</v>
      </c>
      <c r="B35" s="1" t="s">
        <v>82</v>
      </c>
      <c r="C35" s="2" t="s">
        <v>45</v>
      </c>
    </row>
    <row r="36" spans="1:3" x14ac:dyDescent="0.4">
      <c r="A36" s="1" t="s">
        <v>80</v>
      </c>
      <c r="B36" s="1" t="s">
        <v>83</v>
      </c>
      <c r="C36" s="2" t="s">
        <v>45</v>
      </c>
    </row>
    <row r="37" spans="1:3" x14ac:dyDescent="0.4">
      <c r="A37" s="1" t="s">
        <v>80</v>
      </c>
      <c r="B37" s="1" t="s">
        <v>84</v>
      </c>
      <c r="C37" s="2" t="s">
        <v>45</v>
      </c>
    </row>
    <row r="38" spans="1:3" x14ac:dyDescent="0.4">
      <c r="A38" s="1" t="s">
        <v>80</v>
      </c>
      <c r="B38" s="1" t="s">
        <v>85</v>
      </c>
      <c r="C38" s="2" t="s">
        <v>45</v>
      </c>
    </row>
    <row r="39" spans="1:3" x14ac:dyDescent="0.4">
      <c r="A39" s="1" t="s">
        <v>80</v>
      </c>
      <c r="B39" s="1" t="s">
        <v>86</v>
      </c>
      <c r="C39" s="2" t="s">
        <v>45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501D-7D5E-4CB9-A425-A02B832A1748}">
  <dimension ref="A1:K16"/>
  <sheetViews>
    <sheetView workbookViewId="0">
      <selection activeCell="D14" sqref="D14"/>
    </sheetView>
  </sheetViews>
  <sheetFormatPr defaultRowHeight="18.75" x14ac:dyDescent="0.4"/>
  <cols>
    <col min="1" max="1" width="14.75" bestFit="1" customWidth="1"/>
    <col min="2" max="2" width="19.375" bestFit="1" customWidth="1"/>
    <col min="7" max="7" width="14.75" bestFit="1" customWidth="1"/>
    <col min="8" max="8" width="19.375" bestFit="1" customWidth="1"/>
    <col min="9" max="9" width="8" bestFit="1" customWidth="1"/>
  </cols>
  <sheetData>
    <row r="1" spans="1:11" x14ac:dyDescent="0.4">
      <c r="A1" t="s">
        <v>100</v>
      </c>
      <c r="B1" t="s">
        <v>101</v>
      </c>
      <c r="C1" t="s">
        <v>102</v>
      </c>
      <c r="D1" t="s">
        <v>98</v>
      </c>
      <c r="E1" t="s">
        <v>99</v>
      </c>
      <c r="G1" t="s">
        <v>100</v>
      </c>
      <c r="H1" t="s">
        <v>101</v>
      </c>
      <c r="I1" t="s">
        <v>102</v>
      </c>
      <c r="J1" t="s">
        <v>98</v>
      </c>
      <c r="K1" t="s">
        <v>99</v>
      </c>
    </row>
    <row r="2" spans="1:11" x14ac:dyDescent="0.4">
      <c r="A2" t="s">
        <v>96</v>
      </c>
      <c r="B2" s="3">
        <f xml:space="preserve"> D2 / (D2+E2)</f>
        <v>0.55555555555555558</v>
      </c>
      <c r="C2">
        <f>COUNTIF(Main!$J:$J,$A$2)</f>
        <v>37</v>
      </c>
      <c r="D2">
        <f>COUNTIFS(Main!$J:$J,$A$2,Main!$H:$H,$A$2)</f>
        <v>20</v>
      </c>
      <c r="E2">
        <f>COUNTIFS(Main!$J:$J,$A$2,Main!$H:$H,$G$2)</f>
        <v>16</v>
      </c>
      <c r="G2" t="s">
        <v>97</v>
      </c>
      <c r="H2" s="3">
        <f xml:space="preserve"> J2 / (J2+K2)</f>
        <v>0.59459459459459463</v>
      </c>
      <c r="I2">
        <f>COUNTIF(Main!$J:$J,$G$2)</f>
        <v>38</v>
      </c>
      <c r="J2">
        <f>COUNTIFS(Main!$J:$J,$G$2,Main!$H:$H,$G$2)</f>
        <v>22</v>
      </c>
      <c r="K2">
        <f>COUNTIFS(Main!$J:$J,$G$2,Main!$H:$H,$A$2)</f>
        <v>15</v>
      </c>
    </row>
    <row r="3" spans="1:11" x14ac:dyDescent="0.4">
      <c r="A3" t="s">
        <v>103</v>
      </c>
      <c r="B3" s="3">
        <f t="shared" ref="B3:B7" si="0" xml:space="preserve"> D3 / (D3+E3)</f>
        <v>0.5</v>
      </c>
      <c r="C3">
        <f>COUNTIFS(Main!$J:$J,$A$2,Main!$A:$A,"1")</f>
        <v>9</v>
      </c>
      <c r="D3">
        <f>COUNTIFS(Main!$J:$J,$A$2,Main!$H:$H,$A$2,Main!$A:$A,"1")</f>
        <v>4</v>
      </c>
      <c r="E3">
        <f>COUNTIFS(Main!$J:$J,$A$2,Main!$H:$H,$G$2,Main!$A:$A,"1")</f>
        <v>4</v>
      </c>
      <c r="G3" t="s">
        <v>103</v>
      </c>
      <c r="H3" s="3">
        <f t="shared" ref="H3:H7" si="1" xml:space="preserve"> J3 / (J3+K3)</f>
        <v>1</v>
      </c>
      <c r="I3">
        <f>COUNTIFS(Main!$J:$J,$G$2,Main!$A:$A,"1")</f>
        <v>8</v>
      </c>
      <c r="J3">
        <f>COUNTIFS(Main!$J:$J,$G$2,Main!$H:$H,$G$2,Main!$A:$A,"1")</f>
        <v>7</v>
      </c>
      <c r="K3">
        <f>COUNTIFS(Main!$J:$J,$G$2,Main!$H:$H,$A$2,Main!$A:$A,"1")</f>
        <v>0</v>
      </c>
    </row>
    <row r="4" spans="1:11" x14ac:dyDescent="0.4">
      <c r="A4" t="s">
        <v>104</v>
      </c>
      <c r="B4" s="3">
        <f t="shared" si="0"/>
        <v>0.2857142857142857</v>
      </c>
      <c r="C4">
        <f>COUNTIFS(Main!$J:$J,$A$2,Main!$A:$A,"2")</f>
        <v>7</v>
      </c>
      <c r="D4">
        <f>COUNTIFS(Main!$J:$J,$A$2,Main!$H:$H,$A$2,Main!$A:$A,"2")</f>
        <v>2</v>
      </c>
      <c r="E4">
        <f>COUNTIFS(Main!$J:$J,$A$2,Main!$H:$H,$G$2,Main!$A:$A,"2")</f>
        <v>5</v>
      </c>
      <c r="G4" t="s">
        <v>104</v>
      </c>
      <c r="H4" s="3">
        <f t="shared" si="1"/>
        <v>0.75</v>
      </c>
      <c r="I4">
        <f>COUNTIFS(Main!$J:$J,$G$2,Main!$A:$A,"2")</f>
        <v>8</v>
      </c>
      <c r="J4">
        <f>COUNTIFS(Main!$J:$J,$G$2,Main!$H:$H,$G$2,Main!$A:$A,"2")</f>
        <v>6</v>
      </c>
      <c r="K4">
        <f>COUNTIFS(Main!$J:$J,$G$2,Main!$H:$H,$A$2,Main!$A:$A,"2")</f>
        <v>2</v>
      </c>
    </row>
    <row r="5" spans="1:11" x14ac:dyDescent="0.4">
      <c r="A5" t="s">
        <v>105</v>
      </c>
      <c r="B5" s="3">
        <f t="shared" si="0"/>
        <v>0.75</v>
      </c>
      <c r="C5">
        <f>COUNTIFS(Main!$J:$J,$A$2,Main!$A:$A,"3")</f>
        <v>8</v>
      </c>
      <c r="D5">
        <f>COUNTIFS(Main!$J:$J,$A$2,Main!$H:$H,$A$2,Main!$A:$A,"3")</f>
        <v>6</v>
      </c>
      <c r="E5">
        <f>COUNTIFS(Main!$J:$J,$A$2,Main!$H:$H,$G$2,Main!$A:$A,"3")</f>
        <v>2</v>
      </c>
      <c r="G5" t="s">
        <v>105</v>
      </c>
      <c r="H5" s="3">
        <f t="shared" si="1"/>
        <v>0.375</v>
      </c>
      <c r="I5">
        <f>COUNTIFS(Main!$J:$J,$G$2,Main!$A:$A,"3")</f>
        <v>8</v>
      </c>
      <c r="J5">
        <f>COUNTIFS(Main!$J:$J,$G$2,Main!$H:$H,$G$2,Main!$A:$A,"3")</f>
        <v>3</v>
      </c>
      <c r="K5">
        <f>COUNTIFS(Main!$J:$J,$G$2,Main!$H:$H,$A$2,Main!$A:$A,"3")</f>
        <v>5</v>
      </c>
    </row>
    <row r="6" spans="1:11" x14ac:dyDescent="0.4">
      <c r="A6" t="s">
        <v>106</v>
      </c>
      <c r="B6" s="3">
        <f t="shared" si="0"/>
        <v>0.77777777777777779</v>
      </c>
      <c r="C6">
        <f>COUNTIFS(Main!$J:$J,$A$2,Main!$A:$A,"4")</f>
        <v>9</v>
      </c>
      <c r="D6">
        <f>COUNTIFS(Main!$J:$J,$A$2,Main!$H:$H,$A$2,Main!$A:$A,"4")</f>
        <v>7</v>
      </c>
      <c r="E6">
        <f>COUNTIFS(Main!$J:$J,$A$2,Main!$H:$H,$G$2,Main!$A:$A,"4")</f>
        <v>2</v>
      </c>
      <c r="G6" t="s">
        <v>106</v>
      </c>
      <c r="H6" s="3">
        <f t="shared" si="1"/>
        <v>0.6</v>
      </c>
      <c r="I6">
        <f>COUNTIFS(Main!$J:$J,$G$2,Main!$A:$A,"4")</f>
        <v>10</v>
      </c>
      <c r="J6">
        <f>COUNTIFS(Main!$J:$J,$G$2,Main!$H:$H,$G$2,Main!$A:$A,"4")</f>
        <v>6</v>
      </c>
      <c r="K6">
        <f>COUNTIFS(Main!$J:$J,$G$2,Main!$H:$H,$A$2,Main!$A:$A,"4")</f>
        <v>4</v>
      </c>
    </row>
    <row r="7" spans="1:11" x14ac:dyDescent="0.4">
      <c r="A7" t="s">
        <v>107</v>
      </c>
      <c r="B7" s="3">
        <f t="shared" si="0"/>
        <v>0.25</v>
      </c>
      <c r="C7">
        <f>COUNTIFS(Main!$J:$J,$A$2,Main!$A:$A,"5")</f>
        <v>4</v>
      </c>
      <c r="D7">
        <f>COUNTIFS(Main!$J:$J,$A$2,Main!$H:$H,$A$2,Main!$A:$A,"5")</f>
        <v>1</v>
      </c>
      <c r="E7">
        <f>COUNTIFS(Main!$J:$J,$A$2,Main!$H:$H,$G$2,Main!$A:$A,"5")</f>
        <v>3</v>
      </c>
      <c r="G7" t="s">
        <v>107</v>
      </c>
      <c r="H7" s="3">
        <f t="shared" si="1"/>
        <v>0</v>
      </c>
      <c r="I7">
        <f>COUNTIFS(Main!$J:$J,$G$2,Main!$A:$A,"5")</f>
        <v>4</v>
      </c>
      <c r="J7">
        <f>COUNTIFS(Main!$J:$J,$G$2,Main!$H:$H,$G$2,Main!$A:$A,"5")</f>
        <v>0</v>
      </c>
      <c r="K7">
        <f>COUNTIFS(Main!$J:$J,$G$2,Main!$H:$H,$A$2,Main!$A:$A,"5")</f>
        <v>4</v>
      </c>
    </row>
    <row r="8" spans="1:11" x14ac:dyDescent="0.4">
      <c r="B8" s="3"/>
      <c r="H8" s="3"/>
    </row>
    <row r="10" spans="1:11" x14ac:dyDescent="0.4">
      <c r="A10" t="s">
        <v>108</v>
      </c>
      <c r="B10" t="s">
        <v>101</v>
      </c>
      <c r="C10" t="s">
        <v>102</v>
      </c>
      <c r="D10" t="s">
        <v>98</v>
      </c>
      <c r="E10" t="s">
        <v>99</v>
      </c>
      <c r="G10" t="s">
        <v>108</v>
      </c>
      <c r="H10" t="s">
        <v>101</v>
      </c>
      <c r="I10" t="s">
        <v>102</v>
      </c>
      <c r="J10" t="s">
        <v>98</v>
      </c>
      <c r="K10" t="s">
        <v>99</v>
      </c>
    </row>
    <row r="11" spans="1:11" x14ac:dyDescent="0.4">
      <c r="A11" t="s">
        <v>96</v>
      </c>
      <c r="B11" s="3">
        <f xml:space="preserve"> D11 / (D11+E11)</f>
        <v>0.40540540540540543</v>
      </c>
      <c r="C11">
        <f>COUNTIF(Main!$N:$N,$A$11)</f>
        <v>38</v>
      </c>
      <c r="D11">
        <f>COUNTIFS(Main!$N:$N,$A$11,Main!$H:$H,$A$11)</f>
        <v>15</v>
      </c>
      <c r="E11">
        <f>COUNTIFS(Main!$N:$N,$A$11,Main!$H:$H,$G$11)</f>
        <v>22</v>
      </c>
      <c r="G11" t="s">
        <v>97</v>
      </c>
      <c r="H11" s="3">
        <f xml:space="preserve"> J11 / (J11+K11)</f>
        <v>0.44444444444444442</v>
      </c>
      <c r="I11">
        <f>COUNTIF(Main!$N:$N,$G$11)</f>
        <v>37</v>
      </c>
      <c r="J11">
        <f>COUNTIFS(Main!$N:$N,$G$11,Main!$H:$H,$G$11)</f>
        <v>16</v>
      </c>
      <c r="K11">
        <f xml:space="preserve"> COUNTIFS(Main!$N:$N,$G$11,Main!$H:$H,$A$11)</f>
        <v>20</v>
      </c>
    </row>
    <row r="12" spans="1:11" x14ac:dyDescent="0.4">
      <c r="A12" t="s">
        <v>103</v>
      </c>
      <c r="B12" s="3">
        <f t="shared" ref="B12:B16" si="2" xml:space="preserve"> D12 / (D12+E12)</f>
        <v>0</v>
      </c>
      <c r="C12">
        <f>COUNTIFS(Main!$N:$N,$A$11,Main!$A:$A,"1")</f>
        <v>8</v>
      </c>
      <c r="D12">
        <f>COUNTIFS(Main!$N:$N,$A$11,Main!$H:$H,$A$11,Main!$A:$A,"1")</f>
        <v>0</v>
      </c>
      <c r="E12">
        <f>COUNTIFS(Main!$N:$N,$A$11,Main!$H:$H,$G$11,Main!$A:$A,"1")</f>
        <v>7</v>
      </c>
      <c r="G12" t="s">
        <v>103</v>
      </c>
      <c r="H12" s="3">
        <f t="shared" ref="H12:H16" si="3" xml:space="preserve"> J12 / (J12+K12)</f>
        <v>0.5</v>
      </c>
      <c r="I12">
        <f>COUNTIFS(Main!$N:$N,$G$11,Main!$A:$A,"1")</f>
        <v>9</v>
      </c>
      <c r="J12">
        <f>COUNTIFS(Main!$N:$N,$G$11,Main!$H:$H,$G$11,Main!$A:$A,"1")</f>
        <v>4</v>
      </c>
      <c r="K12">
        <f xml:space="preserve"> COUNTIFS(Main!$N:$N,$G$11,Main!$H:$H,$A$11,Main!$A:$A,"1")</f>
        <v>4</v>
      </c>
    </row>
    <row r="13" spans="1:11" x14ac:dyDescent="0.4">
      <c r="A13" t="s">
        <v>104</v>
      </c>
      <c r="B13" s="3">
        <f t="shared" si="2"/>
        <v>0.25</v>
      </c>
      <c r="C13">
        <f>COUNTIFS(Main!$N:$N,$A$11,Main!$A:$A,"2")</f>
        <v>8</v>
      </c>
      <c r="D13">
        <f>COUNTIFS(Main!$N:$N,$A$11,Main!$H:$H,$A$11,Main!$A:$A,"2")</f>
        <v>2</v>
      </c>
      <c r="E13">
        <f>COUNTIFS(Main!$N:$N,$A$11,Main!$H:$H,$G$11,Main!$A:$A,"2")</f>
        <v>6</v>
      </c>
      <c r="G13" t="s">
        <v>104</v>
      </c>
      <c r="H13" s="3">
        <f t="shared" si="3"/>
        <v>0.7142857142857143</v>
      </c>
      <c r="I13">
        <f>COUNTIFS(Main!$N:$N,$G$11,Main!$A:$A,"2")</f>
        <v>7</v>
      </c>
      <c r="J13">
        <f>COUNTIFS(Main!$N:$N,$G$11,Main!$H:$H,$G$11,Main!$A:$A,"2")</f>
        <v>5</v>
      </c>
      <c r="K13">
        <f xml:space="preserve"> COUNTIFS(Main!$N:$N,$G$11,Main!$H:$H,$A$11,Main!$A:$A,"2")</f>
        <v>2</v>
      </c>
    </row>
    <row r="14" spans="1:11" x14ac:dyDescent="0.4">
      <c r="A14" t="s">
        <v>105</v>
      </c>
      <c r="B14" s="3">
        <f t="shared" si="2"/>
        <v>0.625</v>
      </c>
      <c r="C14">
        <f>COUNTIFS(Main!$N:$N,$A$11,Main!$A:$A,"3")</f>
        <v>8</v>
      </c>
      <c r="D14">
        <f>COUNTIFS(Main!$N:$N,$A$11,Main!$H:$H,$A$11,Main!$A:$A,"3")</f>
        <v>5</v>
      </c>
      <c r="E14">
        <f>COUNTIFS(Main!$N:$N,$A$11,Main!$H:$H,$G$11,Main!$A:$A,"3")</f>
        <v>3</v>
      </c>
      <c r="G14" t="s">
        <v>105</v>
      </c>
      <c r="H14" s="3">
        <f t="shared" si="3"/>
        <v>0.25</v>
      </c>
      <c r="I14">
        <f>COUNTIFS(Main!$N:$N,$G$11,Main!$A:$A,"3")</f>
        <v>8</v>
      </c>
      <c r="J14">
        <f>COUNTIFS(Main!$N:$N,$G$11,Main!$H:$H,$G$11,Main!$A:$A,"3")</f>
        <v>2</v>
      </c>
      <c r="K14">
        <f xml:space="preserve"> COUNTIFS(Main!$N:$N,$G$11,Main!$H:$H,$A$11,Main!$A:$A,"3")</f>
        <v>6</v>
      </c>
    </row>
    <row r="15" spans="1:11" x14ac:dyDescent="0.4">
      <c r="A15" t="s">
        <v>106</v>
      </c>
      <c r="B15" s="3">
        <f t="shared" si="2"/>
        <v>0.4</v>
      </c>
      <c r="C15">
        <f>COUNTIFS(Main!$N:$N,$A$11,Main!$A:$A,"4")</f>
        <v>10</v>
      </c>
      <c r="D15">
        <f>COUNTIFS(Main!$N:$N,$A$11,Main!$H:$H,$A$11,Main!$A:$A,"4")</f>
        <v>4</v>
      </c>
      <c r="E15">
        <f>COUNTIFS(Main!$N:$N,$A$11,Main!$H:$H,$G$11,Main!$A:$A,"4")</f>
        <v>6</v>
      </c>
      <c r="G15" t="s">
        <v>106</v>
      </c>
      <c r="H15" s="3">
        <f t="shared" si="3"/>
        <v>0.22222222222222221</v>
      </c>
      <c r="I15">
        <f>COUNTIFS(Main!$N:$N,$G$11,Main!$A:$A,"4")</f>
        <v>9</v>
      </c>
      <c r="J15">
        <f>COUNTIFS(Main!$N:$N,$G$11,Main!$H:$H,$G$11,Main!$A:$A,"4")</f>
        <v>2</v>
      </c>
      <c r="K15">
        <f xml:space="preserve"> COUNTIFS(Main!$N:$N,$G$11,Main!$H:$H,$A$11,Main!$A:$A,"4")</f>
        <v>7</v>
      </c>
    </row>
    <row r="16" spans="1:11" x14ac:dyDescent="0.4">
      <c r="A16" t="s">
        <v>107</v>
      </c>
      <c r="B16" s="3">
        <f t="shared" si="2"/>
        <v>1</v>
      </c>
      <c r="C16">
        <f>COUNTIFS(Main!$N:$N,$A$11,Main!$A:$A,"5")</f>
        <v>4</v>
      </c>
      <c r="D16">
        <f>COUNTIFS(Main!$N:$N,$A$11,Main!$H:$H,$A$11,Main!$A:$A,"5")</f>
        <v>4</v>
      </c>
      <c r="E16">
        <f>COUNTIFS(Main!$N:$N,$A$11,Main!$H:$H,$G$11,Main!$A:$A,"5")</f>
        <v>0</v>
      </c>
      <c r="G16" t="s">
        <v>107</v>
      </c>
      <c r="H16" s="3">
        <f t="shared" si="3"/>
        <v>0.75</v>
      </c>
      <c r="I16">
        <f>COUNTIFS(Main!$N:$N,$G$11,Main!$A:$A,"5")</f>
        <v>4</v>
      </c>
      <c r="J16">
        <f>COUNTIFS(Main!$N:$N,$G$11,Main!$H:$H,$G$11,Main!$A:$A,"5")</f>
        <v>3</v>
      </c>
      <c r="K16">
        <f xml:space="preserve"> COUNTIFS(Main!$N:$N,$G$11,Main!$H:$H,$A$11,Main!$A:$A,"5")</f>
        <v>1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1615-1A77-421D-8A88-B134F3774865}">
  <dimension ref="A1:K13"/>
  <sheetViews>
    <sheetView workbookViewId="0">
      <selection activeCell="E3" sqref="E3"/>
    </sheetView>
  </sheetViews>
  <sheetFormatPr defaultRowHeight="18.75" x14ac:dyDescent="0.4"/>
  <cols>
    <col min="1" max="1" width="14.125" bestFit="1" customWidth="1"/>
    <col min="6" max="6" width="9.875" bestFit="1" customWidth="1"/>
    <col min="7" max="7" width="14.125" bestFit="1" customWidth="1"/>
  </cols>
  <sheetData>
    <row r="1" spans="1:11" x14ac:dyDescent="0.4">
      <c r="A1" t="s">
        <v>109</v>
      </c>
      <c r="G1" t="s">
        <v>109</v>
      </c>
    </row>
    <row r="2" spans="1:11" x14ac:dyDescent="0.4">
      <c r="A2" t="s">
        <v>96</v>
      </c>
      <c r="G2" t="s">
        <v>97</v>
      </c>
    </row>
    <row r="3" spans="1:11" x14ac:dyDescent="0.4">
      <c r="A3" s="5" t="s">
        <v>112</v>
      </c>
      <c r="B3">
        <f>COUNTIFS(Main!$M:$M,"F",Main!$J:$J,$A$2)</f>
        <v>0</v>
      </c>
      <c r="C3">
        <f>COUNTIFS(Main!$M:$M,"FM",Main!$J:$J,$A$2)</f>
        <v>0</v>
      </c>
      <c r="D3">
        <f>COUNTIFS(Main!$M:$M,"BM",Main!$J:$J,$A$2)</f>
        <v>11</v>
      </c>
      <c r="E3">
        <f>COUNTIFS(Main!$M:$M,"B",Main!$J:$J,$A$2)</f>
        <v>13</v>
      </c>
      <c r="G3" s="5" t="s">
        <v>112</v>
      </c>
      <c r="H3">
        <f>COUNTIFS(Main!$M:$M,"F",Main!$J:$J,$G$2)</f>
        <v>0</v>
      </c>
      <c r="I3">
        <f>COUNTIFS(Main!$M:$M,"FM",Main!$J:$J,$G$2)</f>
        <v>1</v>
      </c>
      <c r="J3">
        <f>COUNTIFS(Main!$M:$M,"BM",Main!$J:$J,$G$2)</f>
        <v>2</v>
      </c>
      <c r="K3">
        <f>COUNTIFS(Main!$M:$M,"B",Main!$J:$J,$G$2)</f>
        <v>7</v>
      </c>
    </row>
    <row r="4" spans="1:11" x14ac:dyDescent="0.4">
      <c r="A4" s="5"/>
      <c r="B4" s="6">
        <f>COUNTIFS(Main!$M:$M,"FS",Main!$J:$J,$A$2)</f>
        <v>6</v>
      </c>
      <c r="C4" s="6">
        <f>COUNTIFS(Main!$M:$M,"FMS",Main!$J:$J,$A$2)</f>
        <v>3</v>
      </c>
      <c r="D4" s="6">
        <f>COUNTIFS(Main!$M:$M,"BMS",Main!$J:$J,$A$2)</f>
        <v>1</v>
      </c>
      <c r="E4" s="6">
        <f>COUNTIFS(Main!$M:$M,"BS",Main!$J:$J,$A$2)</f>
        <v>3</v>
      </c>
      <c r="G4" s="5"/>
      <c r="H4" s="6">
        <f>COUNTIFS(Main!$M:$M,"FS",Main!$J:$J,$G$2)</f>
        <v>12</v>
      </c>
      <c r="I4" s="6">
        <f>COUNTIFS(Main!$M:$M,"FMS",Main!$J:$J,$G$2)</f>
        <v>14</v>
      </c>
      <c r="J4" s="6">
        <f>COUNTIFS(Main!$M:$M,"BMS",Main!$J:$J,$G$2)</f>
        <v>1</v>
      </c>
      <c r="K4" s="6">
        <f>COUNTIFS(Main!$M:$M,"BS",Main!$J:$J,$G$2)</f>
        <v>1</v>
      </c>
    </row>
    <row r="5" spans="1:11" x14ac:dyDescent="0.4">
      <c r="A5" s="4" t="s">
        <v>114</v>
      </c>
      <c r="B5" s="7">
        <f>COUNTIFS(Main!L:L,"B",Main!J:J,A2)</f>
        <v>34</v>
      </c>
      <c r="C5" s="7"/>
      <c r="D5" s="7">
        <f>COUNTIFS(Main!L:L,"F",Main!J:J,A2)</f>
        <v>3</v>
      </c>
      <c r="E5" s="7"/>
      <c r="G5" s="4" t="s">
        <v>114</v>
      </c>
      <c r="H5" s="7">
        <f>COUNTIFS(Main!L:L,"B",Main!J:J,G2)</f>
        <v>38</v>
      </c>
      <c r="I5" s="7"/>
      <c r="J5" s="7">
        <f>COUNTIFS(Main!L:L,"F",Main!J:J,G2)</f>
        <v>0</v>
      </c>
      <c r="K5" s="7"/>
    </row>
    <row r="6" spans="1:11" x14ac:dyDescent="0.4">
      <c r="A6" s="4"/>
      <c r="B6" s="4"/>
      <c r="C6" s="4"/>
      <c r="D6" s="4"/>
      <c r="E6" s="4"/>
      <c r="G6" s="4"/>
      <c r="H6" s="4"/>
      <c r="I6" s="4"/>
      <c r="J6" s="4"/>
      <c r="K6" s="4"/>
    </row>
    <row r="8" spans="1:11" x14ac:dyDescent="0.4">
      <c r="A8" t="s">
        <v>113</v>
      </c>
      <c r="G8" t="s">
        <v>113</v>
      </c>
    </row>
    <row r="9" spans="1:11" x14ac:dyDescent="0.4">
      <c r="A9" t="s">
        <v>96</v>
      </c>
      <c r="G9" t="s">
        <v>97</v>
      </c>
    </row>
    <row r="10" spans="1:11" x14ac:dyDescent="0.4">
      <c r="A10" s="4" t="s">
        <v>110</v>
      </c>
      <c r="B10" s="8">
        <f>COUNTIFS(Main!$Q:$Q,"ネット",Main!$N:$N,$A$9)</f>
        <v>2</v>
      </c>
      <c r="C10" s="8"/>
      <c r="D10" s="8"/>
      <c r="E10" s="8"/>
      <c r="G10" s="4" t="s">
        <v>110</v>
      </c>
      <c r="H10" s="8">
        <f>COUNTIFS(Main!$Q:$Q,"ネット",Main!$N:$N,$G$9)</f>
        <v>2</v>
      </c>
      <c r="I10" s="8"/>
      <c r="J10" s="8"/>
      <c r="K10" s="8"/>
    </row>
    <row r="11" spans="1:11" x14ac:dyDescent="0.4">
      <c r="A11" s="5" t="s">
        <v>112</v>
      </c>
      <c r="B11" s="6">
        <f>COUNTIFS(Main!$Q:$Q,"BS",Main!$N:$N,$A$9)</f>
        <v>0</v>
      </c>
      <c r="C11" s="6">
        <f>COUNTIFS(Main!$Q:$Q,"BMS",Main!$N:$N,$A$9)</f>
        <v>1</v>
      </c>
      <c r="D11" s="6">
        <f>COUNTIFS(Main!$Q:$Q,"FMS",Main!$N:$N,$A$9)</f>
        <v>2</v>
      </c>
      <c r="E11" s="6">
        <f>COUNTIFS(Main!$Q:$Q,"FS",Main!$N:$N,$A$9)</f>
        <v>1</v>
      </c>
      <c r="G11" s="5" t="s">
        <v>112</v>
      </c>
      <c r="H11" s="6">
        <f>COUNTIFS(Main!$Q:$Q,"BS",Main!$N:$N,$G$9)</f>
        <v>1</v>
      </c>
      <c r="I11" s="6">
        <f>COUNTIFS(Main!$Q:$Q,"BMS",Main!$N:$N,$G$9)</f>
        <v>3</v>
      </c>
      <c r="J11" s="6">
        <f>COUNTIFS(Main!$Q:$Q,"FMS",Main!$N:$N,$G$9)</f>
        <v>4</v>
      </c>
      <c r="K11" s="6">
        <f>COUNTIFS(Main!$Q:$Q,"FS",Main!$N:$N,$G$9)</f>
        <v>1</v>
      </c>
    </row>
    <row r="12" spans="1:11" x14ac:dyDescent="0.4">
      <c r="A12" s="5"/>
      <c r="B12">
        <f>COUNTIFS(Main!$Q:$Q,"B",Main!$N:$N,$A$9)</f>
        <v>9</v>
      </c>
      <c r="C12">
        <f>COUNTIFS(Main!$Q:$Q,"BM",Main!$N:$N,$A$9)</f>
        <v>13</v>
      </c>
      <c r="D12">
        <f>COUNTIFS(Main!$Q:$Q,"FM",Main!$N:$N,$A$9)</f>
        <v>2</v>
      </c>
      <c r="E12">
        <f>COUNTIFS(Main!$Q:$Q,"F",Main!$N:$N,$A$9)</f>
        <v>4</v>
      </c>
      <c r="G12" s="5"/>
      <c r="H12">
        <f>COUNTIFS(Main!$Q:$Q,"B",Main!$N:$N,$G$9)</f>
        <v>5</v>
      </c>
      <c r="I12">
        <f>COUNTIFS(Main!$Q:$Q,"BM",Main!$N:$N,$G$9)</f>
        <v>10</v>
      </c>
      <c r="J12">
        <f>COUNTIFS(Main!$Q:$Q,"FM",Main!$N:$N,$G$9)</f>
        <v>3</v>
      </c>
      <c r="K12">
        <f>COUNTIFS(Main!$Q:$Q,"F",Main!$N:$N,$G$9)</f>
        <v>4</v>
      </c>
    </row>
    <row r="13" spans="1:11" x14ac:dyDescent="0.4">
      <c r="A13" s="4" t="s">
        <v>111</v>
      </c>
      <c r="B13" s="5">
        <f>COUNTIFS(Main!$Q:$Q,"ネットオーバー",Main!$N:$N,$A$9)</f>
        <v>1</v>
      </c>
      <c r="C13" s="5"/>
      <c r="D13" s="5"/>
      <c r="E13" s="5"/>
      <c r="G13" s="4" t="s">
        <v>111</v>
      </c>
      <c r="H13" s="5">
        <f>COUNTIFS(Main!$Q:$Q,"ネットオーバー",Main!$N:$N,$G$9)</f>
        <v>1</v>
      </c>
      <c r="I13" s="5"/>
      <c r="J13" s="5"/>
      <c r="K13" s="5"/>
    </row>
  </sheetData>
  <mergeCells count="12">
    <mergeCell ref="J5:K5"/>
    <mergeCell ref="H10:K10"/>
    <mergeCell ref="G11:G12"/>
    <mergeCell ref="H13:K13"/>
    <mergeCell ref="B10:E10"/>
    <mergeCell ref="A11:A12"/>
    <mergeCell ref="B13:E13"/>
    <mergeCell ref="B5:C5"/>
    <mergeCell ref="D5:E5"/>
    <mergeCell ref="G3:G4"/>
    <mergeCell ref="A3:A4"/>
    <mergeCell ref="H5:I5"/>
  </mergeCells>
  <phoneticPr fontId="18"/>
  <pageMargins left="0.7" right="0.7" top="0.75" bottom="0.75" header="0.3" footer="0.3"/>
  <ignoredErrors>
    <ignoredError sqref="B12 H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Player</vt:lpstr>
      <vt:lpstr>tokutenritu</vt:lpstr>
      <vt:lpstr>bound_map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関根翼</dc:creator>
  <cp:lastModifiedBy>関根翼</cp:lastModifiedBy>
  <dcterms:created xsi:type="dcterms:W3CDTF">2022-09-28T14:01:28Z</dcterms:created>
  <dcterms:modified xsi:type="dcterms:W3CDTF">2022-10-21T05:56:37Z</dcterms:modified>
</cp:coreProperties>
</file>