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好来屋" sheetId="7" r:id="rId1"/>
    <sheet name="索菲亚" sheetId="8" r:id="rId2"/>
    <sheet name="Sheet2" sheetId="2" state="hidden" r:id="rId3"/>
  </sheets>
  <definedNames>
    <definedName name="_xlnm._FilterDatabase" localSheetId="2" hidden="1">Sheet2!$C$3:$E$16</definedName>
  </definedNames>
  <calcPr calcId="144525" concurrentCalc="0"/>
</workbook>
</file>

<file path=xl/sharedStrings.xml><?xml version="1.0" encoding="utf-8"?>
<sst xmlns="http://schemas.openxmlformats.org/spreadsheetml/2006/main" count="165" uniqueCount="53">
  <si>
    <t xml:space="preserve">               圣都家居装饰有限公司重庆分公司</t>
  </si>
  <si>
    <t>定制柜报价清单</t>
  </si>
  <si>
    <t>客户姓名：</t>
  </si>
  <si>
    <t>联系方式：</t>
  </si>
  <si>
    <t>工程地址：</t>
  </si>
  <si>
    <t>北城国际中心</t>
  </si>
  <si>
    <t>定制顾问：</t>
  </si>
  <si>
    <t>陈俊宇</t>
  </si>
  <si>
    <t>经营部：</t>
  </si>
  <si>
    <t>定制</t>
  </si>
  <si>
    <t>硬装业务员：</t>
  </si>
  <si>
    <t>硬装设计师：</t>
  </si>
  <si>
    <t>日期：</t>
  </si>
  <si>
    <t>2023.10.12</t>
  </si>
  <si>
    <t>衣 柜 投 影 部 分</t>
  </si>
  <si>
    <t>序号</t>
  </si>
  <si>
    <t>衣柜</t>
  </si>
  <si>
    <t>长（高）</t>
  </si>
  <si>
    <t>宽</t>
  </si>
  <si>
    <t>型号</t>
  </si>
  <si>
    <t>颜色</t>
  </si>
  <si>
    <t>数量</t>
  </si>
  <si>
    <t>价格</t>
  </si>
  <si>
    <t>单位</t>
  </si>
  <si>
    <t>金额</t>
  </si>
  <si>
    <t>入户鞋柜</t>
  </si>
  <si>
    <t>E0实木颗粒板</t>
  </si>
  <si>
    <r>
      <rPr>
        <sz val="11"/>
        <rFont val="Times New Roman"/>
        <charset val="134"/>
      </rPr>
      <t>M</t>
    </r>
    <r>
      <rPr>
        <vertAlign val="superscript"/>
        <sz val="11"/>
        <rFont val="Times New Roman"/>
        <charset val="134"/>
      </rPr>
      <t>2</t>
    </r>
  </si>
  <si>
    <t>电视柜</t>
  </si>
  <si>
    <t>电视柜高柜</t>
  </si>
  <si>
    <t>次卧1衣柜</t>
  </si>
  <si>
    <t>次卧1书桌</t>
  </si>
  <si>
    <t>次卧2衣柜</t>
  </si>
  <si>
    <t>次卧2书桌</t>
  </si>
  <si>
    <t>主卧衣柜加书桌柜</t>
  </si>
  <si>
    <t>合计：</t>
  </si>
  <si>
    <t>实际平方数</t>
  </si>
  <si>
    <r>
      <rPr>
        <b/>
        <sz val="11"/>
        <rFont val="Times New Roman"/>
        <charset val="134"/>
      </rPr>
      <t>M</t>
    </r>
    <r>
      <rPr>
        <b/>
        <vertAlign val="superscript"/>
        <sz val="11"/>
        <rFont val="Times New Roman"/>
        <charset val="134"/>
      </rPr>
      <t>2</t>
    </r>
  </si>
  <si>
    <t>套餐价格</t>
  </si>
  <si>
    <t>超出柜体平方数</t>
  </si>
  <si>
    <t>柜体总价</t>
  </si>
  <si>
    <t>（家具类）</t>
  </si>
  <si>
    <t>抽屉</t>
  </si>
  <si>
    <t>个</t>
  </si>
  <si>
    <t>衣通</t>
  </si>
  <si>
    <t>米</t>
  </si>
  <si>
    <t>衣柜金额总计：</t>
  </si>
  <si>
    <r>
      <rPr>
        <b/>
        <sz val="11"/>
        <rFont val="微软雅黑"/>
        <charset val="134"/>
      </rPr>
      <t>备注：
1.此报价为初步预估清单，最终以现场实际测量数据为准多退少补；
2.套餐内赠送基础五金（标配铰链和拉手），个性化需求及特殊五金需单独计费；
3.衣柜定制产品生产周期是45-60天（</t>
    </r>
    <r>
      <rPr>
        <b/>
        <sz val="11"/>
        <color rgb="FFFF0000"/>
        <rFont val="微软雅黑"/>
        <charset val="134"/>
      </rPr>
      <t>以实际下单时间开始计算，定制周期在硬装施工周期之外结算</t>
    </r>
    <r>
      <rPr>
        <b/>
        <sz val="11"/>
        <rFont val="微软雅黑"/>
        <charset val="134"/>
      </rPr>
      <t>）；
4.由于客户自身原因导致设计方案变更、未按约定提供安装条件、退换定制组件等原因造成交付延期的，由客户承担责任。
5.已经签字下单，客户如需变更的，则产生的所有费用由客户自行承担。 
6.任何一方单方解除合同的，按合同标准执行；</t>
    </r>
  </si>
  <si>
    <t>洽商记录：</t>
  </si>
  <si>
    <t>导购签字：                          客户签字：</t>
  </si>
  <si>
    <t>墙</t>
  </si>
  <si>
    <t>顶</t>
  </si>
  <si>
    <t>客厅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</si>
</sst>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4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name val="微软雅黑"/>
      <charset val="134"/>
    </font>
    <font>
      <sz val="16"/>
      <name val="微软雅黑"/>
      <charset val="134"/>
    </font>
    <font>
      <u/>
      <sz val="16"/>
      <name val="微软雅黑"/>
      <charset val="134"/>
    </font>
    <font>
      <b/>
      <sz val="12"/>
      <name val="微软雅黑"/>
      <charset val="134"/>
    </font>
    <font>
      <b/>
      <sz val="12"/>
      <color indexed="8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2"/>
      <color theme="1"/>
      <name val="微软雅黑"/>
      <charset val="134"/>
    </font>
    <font>
      <b/>
      <sz val="11"/>
      <name val="微软雅黑"/>
      <charset val="134"/>
    </font>
    <font>
      <b/>
      <sz val="16"/>
      <color rgb="FF000000"/>
      <name val="宋体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b/>
      <sz val="11"/>
      <color indexed="8"/>
      <name val="微软雅黑"/>
      <charset val="134"/>
    </font>
    <font>
      <b/>
      <sz val="11"/>
      <name val="Times New Roman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vertAlign val="superscript"/>
      <sz val="11"/>
      <name val="Times New Roman"/>
      <charset val="134"/>
    </font>
    <font>
      <b/>
      <vertAlign val="superscript"/>
      <sz val="11"/>
      <name val="Times New Roman"/>
      <charset val="134"/>
    </font>
    <font>
      <b/>
      <sz val="11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26" fillId="10" borderId="18" applyNumberFormat="0" applyAlignment="0" applyProtection="0">
      <alignment vertical="center"/>
    </xf>
    <xf numFmtId="0" fontId="27" fillId="10" borderId="17" applyNumberFormat="0" applyAlignment="0" applyProtection="0">
      <alignment vertical="center"/>
    </xf>
    <xf numFmtId="0" fontId="28" fillId="11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6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5" fillId="0" borderId="5" xfId="0" applyNumberFormat="1" applyFont="1" applyBorder="1" applyAlignment="1">
      <alignment horizontal="left" vertical="center"/>
    </xf>
    <xf numFmtId="176" fontId="5" fillId="0" borderId="5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top" wrapText="1"/>
    </xf>
    <xf numFmtId="176" fontId="8" fillId="0" borderId="5" xfId="0" applyNumberFormat="1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right" vertical="center" wrapText="1"/>
    </xf>
    <xf numFmtId="176" fontId="9" fillId="0" borderId="3" xfId="0" applyNumberFormat="1" applyFont="1" applyBorder="1" applyAlignment="1">
      <alignment horizontal="right" vertical="center" wrapText="1"/>
    </xf>
    <xf numFmtId="176" fontId="10" fillId="4" borderId="6" xfId="0" applyNumberFormat="1" applyFont="1" applyFill="1" applyBorder="1" applyAlignment="1">
      <alignment horizontal="center" vertical="center" wrapText="1"/>
    </xf>
    <xf numFmtId="176" fontId="10" fillId="4" borderId="7" xfId="0" applyNumberFormat="1" applyFont="1" applyFill="1" applyBorder="1" applyAlignment="1">
      <alignment horizontal="center" vertical="center" wrapText="1"/>
    </xf>
    <xf numFmtId="176" fontId="10" fillId="4" borderId="8" xfId="0" applyNumberFormat="1" applyFont="1" applyFill="1" applyBorder="1" applyAlignment="1">
      <alignment horizontal="center" vertical="center" wrapText="1"/>
    </xf>
    <xf numFmtId="176" fontId="10" fillId="4" borderId="9" xfId="0" applyNumberFormat="1" applyFont="1" applyFill="1" applyBorder="1" applyAlignment="1">
      <alignment horizontal="center" vertical="center" wrapText="1"/>
    </xf>
    <xf numFmtId="176" fontId="10" fillId="4" borderId="0" xfId="0" applyNumberFormat="1" applyFont="1" applyFill="1" applyAlignment="1">
      <alignment horizontal="center" vertical="center" wrapText="1"/>
    </xf>
    <xf numFmtId="176" fontId="10" fillId="4" borderId="10" xfId="0" applyNumberFormat="1" applyFont="1" applyFill="1" applyBorder="1" applyAlignment="1">
      <alignment horizontal="center" vertical="center" wrapText="1"/>
    </xf>
    <xf numFmtId="176" fontId="8" fillId="4" borderId="5" xfId="0" applyNumberFormat="1" applyFont="1" applyFill="1" applyBorder="1" applyAlignment="1">
      <alignment horizontal="center" vertical="center" wrapText="1"/>
    </xf>
    <xf numFmtId="176" fontId="9" fillId="0" borderId="11" xfId="0" applyNumberFormat="1" applyFont="1" applyBorder="1" applyAlignment="1">
      <alignment horizontal="right" vertical="center" wrapText="1"/>
    </xf>
    <xf numFmtId="176" fontId="9" fillId="0" borderId="12" xfId="0" applyNumberFormat="1" applyFont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6" fontId="10" fillId="0" borderId="5" xfId="0" applyNumberFormat="1" applyFont="1" applyBorder="1" applyAlignment="1">
      <alignment horizontal="left" vertical="center" wrapText="1"/>
    </xf>
    <xf numFmtId="176" fontId="10" fillId="0" borderId="5" xfId="0" applyNumberFormat="1" applyFont="1" applyBorder="1" applyAlignment="1">
      <alignment horizontal="left" vertical="top" wrapText="1"/>
    </xf>
    <xf numFmtId="176" fontId="11" fillId="0" borderId="5" xfId="0" applyNumberFormat="1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>
      <alignment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right" vertical="center" wrapText="1"/>
    </xf>
    <xf numFmtId="176" fontId="9" fillId="6" borderId="2" xfId="0" applyNumberFormat="1" applyFont="1" applyFill="1" applyBorder="1" applyAlignment="1">
      <alignment vertical="center" wrapText="1"/>
    </xf>
    <xf numFmtId="176" fontId="13" fillId="0" borderId="5" xfId="0" applyNumberFormat="1" applyFont="1" applyBorder="1" applyAlignment="1">
      <alignment horizontal="left" vertical="center" wrapText="1"/>
    </xf>
    <xf numFmtId="176" fontId="14" fillId="4" borderId="5" xfId="0" applyNumberFormat="1" applyFont="1" applyFill="1" applyBorder="1" applyAlignment="1">
      <alignment horizontal="center" vertical="center"/>
    </xf>
    <xf numFmtId="176" fontId="15" fillId="4" borderId="5" xfId="0" applyNumberFormat="1" applyFont="1" applyFill="1" applyBorder="1" applyAlignment="1">
      <alignment horizontal="center" vertical="center"/>
    </xf>
    <xf numFmtId="176" fontId="14" fillId="4" borderId="2" xfId="0" applyNumberFormat="1" applyFont="1" applyFill="1" applyBorder="1" applyAlignment="1">
      <alignment horizontal="center" vertical="center"/>
    </xf>
    <xf numFmtId="176" fontId="14" fillId="4" borderId="4" xfId="0" applyNumberFormat="1" applyFont="1" applyFill="1" applyBorder="1" applyAlignment="1">
      <alignment horizontal="center" vertical="center"/>
    </xf>
    <xf numFmtId="176" fontId="14" fillId="7" borderId="6" xfId="0" applyNumberFormat="1" applyFont="1" applyFill="1" applyBorder="1" applyAlignment="1">
      <alignment horizontal="center" vertical="center"/>
    </xf>
    <xf numFmtId="176" fontId="14" fillId="7" borderId="7" xfId="0" applyNumberFormat="1" applyFont="1" applyFill="1" applyBorder="1" applyAlignment="1">
      <alignment horizontal="center" vertical="center"/>
    </xf>
    <xf numFmtId="176" fontId="14" fillId="7" borderId="8" xfId="0" applyNumberFormat="1" applyFont="1" applyFill="1" applyBorder="1" applyAlignment="1">
      <alignment horizontal="center" vertical="center"/>
    </xf>
    <xf numFmtId="176" fontId="16" fillId="0" borderId="5" xfId="0" applyNumberFormat="1" applyFont="1" applyBorder="1" applyAlignment="1">
      <alignment horizontal="center" vertical="center"/>
    </xf>
    <xf numFmtId="176" fontId="9" fillId="0" borderId="13" xfId="0" applyNumberFormat="1" applyFont="1" applyBorder="1" applyAlignment="1">
      <alignment horizontal="right" vertical="center" wrapText="1"/>
    </xf>
    <xf numFmtId="176" fontId="9" fillId="6" borderId="11" xfId="0" applyNumberFormat="1" applyFont="1" applyFill="1" applyBorder="1" applyAlignment="1">
      <alignment vertical="center" wrapText="1"/>
    </xf>
    <xf numFmtId="176" fontId="6" fillId="5" borderId="5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506730</xdr:colOff>
      <xdr:row>0</xdr:row>
      <xdr:rowOff>66040</xdr:rowOff>
    </xdr:from>
    <xdr:to>
      <xdr:col>3</xdr:col>
      <xdr:colOff>1070610</xdr:colOff>
      <xdr:row>0</xdr:row>
      <xdr:rowOff>420370</xdr:rowOff>
    </xdr:to>
    <xdr:pic>
      <xdr:nvPicPr>
        <xdr:cNvPr id="2" name="图片 4" descr="C:\Users\李双峰\Desktop\2123b0ac43feae39ba520ce23608555.png2123b0ac43feae39ba520ce23608555"/>
        <xdr:cNvPicPr>
          <a:picLocks noChangeAspect="1"/>
        </xdr:cNvPicPr>
      </xdr:nvPicPr>
      <xdr:blipFill>
        <a:blip r:embed="rId1" cstate="print"/>
        <a:srcRect t="23810" b="19481"/>
        <a:stretch>
          <a:fillRect/>
        </a:stretch>
      </xdr:blipFill>
      <xdr:spPr>
        <a:xfrm>
          <a:off x="506730" y="66040"/>
          <a:ext cx="1901190" cy="343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506730</xdr:colOff>
      <xdr:row>0</xdr:row>
      <xdr:rowOff>66040</xdr:rowOff>
    </xdr:from>
    <xdr:to>
      <xdr:col>3</xdr:col>
      <xdr:colOff>1070610</xdr:colOff>
      <xdr:row>0</xdr:row>
      <xdr:rowOff>420370</xdr:rowOff>
    </xdr:to>
    <xdr:pic>
      <xdr:nvPicPr>
        <xdr:cNvPr id="2" name="图片 4" descr="C:\Users\李双峰\Desktop\2123b0ac43feae39ba520ce23608555.png2123b0ac43feae39ba520ce23608555"/>
        <xdr:cNvPicPr>
          <a:picLocks noChangeAspect="1"/>
        </xdr:cNvPicPr>
      </xdr:nvPicPr>
      <xdr:blipFill>
        <a:blip r:embed="rId1" cstate="print"/>
        <a:srcRect t="23810" b="19481"/>
        <a:stretch>
          <a:fillRect/>
        </a:stretch>
      </xdr:blipFill>
      <xdr:spPr>
        <a:xfrm>
          <a:off x="506730" y="66040"/>
          <a:ext cx="1901190" cy="343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I3" sqref="I3:J3"/>
    </sheetView>
  </sheetViews>
  <sheetFormatPr defaultColWidth="8.77777777777778" defaultRowHeight="14.4"/>
  <cols>
    <col min="8" max="8" width="11.75" customWidth="1"/>
    <col min="9" max="9" width="19.7777777777778" customWidth="1"/>
    <col min="10" max="10" width="9.11111111111111"/>
    <col min="11" max="11" width="9.87962962962963" customWidth="1"/>
    <col min="12" max="12" width="13.4444444444444" customWidth="1"/>
    <col min="13" max="13" width="12.1111111111111"/>
    <col min="14" max="14" width="12.8796296296296"/>
  </cols>
  <sheetData>
    <row r="1" ht="32.2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22.2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7.4" spans="1:13">
      <c r="A3" s="6" t="s">
        <v>2</v>
      </c>
      <c r="B3" s="6"/>
      <c r="C3" s="7"/>
      <c r="D3" s="7"/>
      <c r="E3" s="8" t="s">
        <v>3</v>
      </c>
      <c r="F3" s="9"/>
      <c r="G3" s="10"/>
      <c r="H3" s="11" t="s">
        <v>4</v>
      </c>
      <c r="I3" s="36" t="s">
        <v>5</v>
      </c>
      <c r="J3" s="36"/>
      <c r="K3" s="37" t="s">
        <v>6</v>
      </c>
      <c r="L3" s="13" t="s">
        <v>7</v>
      </c>
      <c r="M3" s="13"/>
    </row>
    <row r="4" ht="17.4" spans="1:13">
      <c r="A4" s="12" t="s">
        <v>8</v>
      </c>
      <c r="B4" s="12"/>
      <c r="C4" s="13" t="s">
        <v>9</v>
      </c>
      <c r="D4" s="13"/>
      <c r="E4" s="8" t="s">
        <v>10</v>
      </c>
      <c r="F4" s="9"/>
      <c r="G4" s="10"/>
      <c r="H4" s="11" t="s">
        <v>11</v>
      </c>
      <c r="I4" s="36"/>
      <c r="J4" s="36"/>
      <c r="K4" s="6" t="s">
        <v>12</v>
      </c>
      <c r="L4" s="38" t="s">
        <v>13</v>
      </c>
      <c r="M4" s="39"/>
    </row>
    <row r="5" ht="23.4" spans="1:13">
      <c r="A5" s="14" t="s">
        <v>14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ht="34.8" spans="1:13">
      <c r="A6" s="15" t="s">
        <v>15</v>
      </c>
      <c r="B6" s="16" t="s">
        <v>16</v>
      </c>
      <c r="C6" s="16"/>
      <c r="D6" s="16"/>
      <c r="E6" s="16" t="s">
        <v>17</v>
      </c>
      <c r="F6" s="16" t="s">
        <v>18</v>
      </c>
      <c r="G6" s="16" t="s">
        <v>19</v>
      </c>
      <c r="H6" s="16" t="s">
        <v>20</v>
      </c>
      <c r="I6" s="16"/>
      <c r="J6" s="16" t="s">
        <v>21</v>
      </c>
      <c r="K6" s="16" t="s">
        <v>22</v>
      </c>
      <c r="L6" s="40" t="s">
        <v>23</v>
      </c>
      <c r="M6" s="40" t="s">
        <v>24</v>
      </c>
    </row>
    <row r="7" ht="18" customHeight="1" spans="1:13">
      <c r="A7" s="17">
        <v>1</v>
      </c>
      <c r="B7" s="18" t="s">
        <v>25</v>
      </c>
      <c r="C7" s="18"/>
      <c r="D7" s="18"/>
      <c r="E7" s="19">
        <v>2.87</v>
      </c>
      <c r="F7" s="19">
        <v>1.49</v>
      </c>
      <c r="G7" s="18"/>
      <c r="H7" s="20" t="s">
        <v>26</v>
      </c>
      <c r="I7" s="20"/>
      <c r="J7" s="20">
        <f>E7*F7</f>
        <v>4.2763</v>
      </c>
      <c r="K7" s="20">
        <v>0</v>
      </c>
      <c r="L7" s="41" t="s">
        <v>27</v>
      </c>
      <c r="M7" s="18">
        <f t="shared" ref="M7:M14" si="0">K7*J7</f>
        <v>0</v>
      </c>
    </row>
    <row r="8" ht="18" customHeight="1" spans="1:13">
      <c r="A8" s="17">
        <v>2</v>
      </c>
      <c r="B8" s="18" t="s">
        <v>28</v>
      </c>
      <c r="C8" s="18"/>
      <c r="D8" s="18"/>
      <c r="E8" s="19">
        <v>0.45</v>
      </c>
      <c r="F8" s="19">
        <v>2.76</v>
      </c>
      <c r="G8" s="18"/>
      <c r="H8" s="20" t="s">
        <v>26</v>
      </c>
      <c r="I8" s="20"/>
      <c r="J8" s="20">
        <f t="shared" ref="J8:J14" si="1">E8*F8</f>
        <v>1.242</v>
      </c>
      <c r="K8" s="20">
        <v>0</v>
      </c>
      <c r="L8" s="41" t="s">
        <v>27</v>
      </c>
      <c r="M8" s="18">
        <f t="shared" si="0"/>
        <v>0</v>
      </c>
    </row>
    <row r="9" ht="18" customHeight="1" spans="1:13">
      <c r="A9" s="17">
        <v>3</v>
      </c>
      <c r="B9" s="18" t="s">
        <v>29</v>
      </c>
      <c r="C9" s="18"/>
      <c r="D9" s="18"/>
      <c r="E9" s="19">
        <v>2.87</v>
      </c>
      <c r="F9" s="19">
        <v>0.8</v>
      </c>
      <c r="G9" s="18"/>
      <c r="H9" s="20" t="s">
        <v>26</v>
      </c>
      <c r="I9" s="20"/>
      <c r="J9" s="20">
        <f t="shared" si="1"/>
        <v>2.296</v>
      </c>
      <c r="K9" s="20">
        <v>0</v>
      </c>
      <c r="L9" s="41" t="s">
        <v>27</v>
      </c>
      <c r="M9" s="18">
        <f t="shared" si="0"/>
        <v>0</v>
      </c>
    </row>
    <row r="10" ht="18" customHeight="1" spans="1:13">
      <c r="A10" s="17">
        <v>4</v>
      </c>
      <c r="B10" s="18" t="s">
        <v>30</v>
      </c>
      <c r="C10" s="18"/>
      <c r="D10" s="18"/>
      <c r="E10" s="19">
        <v>2.87</v>
      </c>
      <c r="F10" s="19">
        <v>1.27</v>
      </c>
      <c r="G10" s="18"/>
      <c r="H10" s="20" t="s">
        <v>26</v>
      </c>
      <c r="I10" s="20"/>
      <c r="J10" s="20">
        <f t="shared" si="1"/>
        <v>3.6449</v>
      </c>
      <c r="K10" s="20">
        <v>0</v>
      </c>
      <c r="L10" s="41" t="s">
        <v>27</v>
      </c>
      <c r="M10" s="18">
        <f t="shared" si="0"/>
        <v>0</v>
      </c>
    </row>
    <row r="11" ht="18" customHeight="1" spans="1:13">
      <c r="A11" s="17">
        <v>5</v>
      </c>
      <c r="B11" s="18" t="s">
        <v>31</v>
      </c>
      <c r="C11" s="18"/>
      <c r="D11" s="18"/>
      <c r="E11" s="19">
        <v>0.8</v>
      </c>
      <c r="F11" s="19">
        <v>0.8</v>
      </c>
      <c r="G11" s="18"/>
      <c r="H11" s="20" t="s">
        <v>26</v>
      </c>
      <c r="I11" s="20"/>
      <c r="J11" s="20">
        <f t="shared" si="1"/>
        <v>0.64</v>
      </c>
      <c r="K11" s="20">
        <v>0</v>
      </c>
      <c r="L11" s="41" t="s">
        <v>27</v>
      </c>
      <c r="M11" s="18">
        <f t="shared" si="0"/>
        <v>0</v>
      </c>
    </row>
    <row r="12" ht="18" customHeight="1" spans="1:13">
      <c r="A12" s="17">
        <v>6</v>
      </c>
      <c r="B12" s="18" t="s">
        <v>32</v>
      </c>
      <c r="C12" s="18"/>
      <c r="D12" s="18"/>
      <c r="E12" s="19">
        <v>2.87</v>
      </c>
      <c r="F12" s="19">
        <v>2.35</v>
      </c>
      <c r="G12" s="18"/>
      <c r="H12" s="20" t="s">
        <v>26</v>
      </c>
      <c r="I12" s="20"/>
      <c r="J12" s="20">
        <f t="shared" si="1"/>
        <v>6.7445</v>
      </c>
      <c r="K12" s="20">
        <v>0</v>
      </c>
      <c r="L12" s="41" t="s">
        <v>27</v>
      </c>
      <c r="M12" s="18">
        <f t="shared" si="0"/>
        <v>0</v>
      </c>
    </row>
    <row r="13" ht="18" customHeight="1" spans="1:13">
      <c r="A13" s="17">
        <v>7</v>
      </c>
      <c r="B13" s="18" t="s">
        <v>33</v>
      </c>
      <c r="C13" s="18"/>
      <c r="D13" s="18"/>
      <c r="E13" s="19">
        <v>0.8</v>
      </c>
      <c r="F13" s="19">
        <v>1.45</v>
      </c>
      <c r="G13" s="18"/>
      <c r="H13" s="20" t="s">
        <v>26</v>
      </c>
      <c r="I13" s="20"/>
      <c r="J13" s="20">
        <f t="shared" si="1"/>
        <v>1.16</v>
      </c>
      <c r="K13" s="20">
        <v>0</v>
      </c>
      <c r="L13" s="41" t="s">
        <v>27</v>
      </c>
      <c r="M13" s="18">
        <f t="shared" si="0"/>
        <v>0</v>
      </c>
    </row>
    <row r="14" ht="18" customHeight="1" spans="1:13">
      <c r="A14" s="17">
        <v>8</v>
      </c>
      <c r="B14" s="18" t="s">
        <v>34</v>
      </c>
      <c r="C14" s="18"/>
      <c r="D14" s="18"/>
      <c r="E14" s="19">
        <v>2.87</v>
      </c>
      <c r="F14" s="19">
        <v>4.04</v>
      </c>
      <c r="G14" s="18"/>
      <c r="H14" s="20" t="s">
        <v>26</v>
      </c>
      <c r="I14" s="20"/>
      <c r="J14" s="20">
        <f t="shared" si="1"/>
        <v>11.5948</v>
      </c>
      <c r="K14" s="20">
        <v>0</v>
      </c>
      <c r="L14" s="41" t="s">
        <v>27</v>
      </c>
      <c r="M14" s="18">
        <f t="shared" si="0"/>
        <v>0</v>
      </c>
    </row>
    <row r="15" ht="17.4" spans="1:13">
      <c r="A15" s="21" t="s">
        <v>35</v>
      </c>
      <c r="B15" s="22"/>
      <c r="C15" s="22"/>
      <c r="D15" s="22"/>
      <c r="E15" s="22"/>
      <c r="F15" s="22"/>
      <c r="G15" s="22"/>
      <c r="H15" s="22"/>
      <c r="I15" s="22"/>
      <c r="J15" s="22"/>
      <c r="K15" s="42"/>
      <c r="L15" s="43">
        <f>J7+J8+J9+J10+J11+J12+J13+J14</f>
        <v>31.5985</v>
      </c>
      <c r="M15" s="44"/>
    </row>
    <row r="16" ht="16.2" spans="1:13">
      <c r="A16" s="23"/>
      <c r="B16" s="24"/>
      <c r="C16" s="24"/>
      <c r="D16" s="24"/>
      <c r="E16" s="24"/>
      <c r="F16" s="24"/>
      <c r="G16" s="24"/>
      <c r="H16" s="25"/>
      <c r="I16" s="45" t="s">
        <v>36</v>
      </c>
      <c r="J16" s="45">
        <f>L15</f>
        <v>31.5985</v>
      </c>
      <c r="K16" s="45"/>
      <c r="L16" s="46" t="s">
        <v>37</v>
      </c>
      <c r="M16" s="45"/>
    </row>
    <row r="17" ht="16.2" spans="1:13">
      <c r="A17" s="26"/>
      <c r="B17" s="27"/>
      <c r="C17" s="27"/>
      <c r="D17" s="27"/>
      <c r="E17" s="27"/>
      <c r="F17" s="27"/>
      <c r="G17" s="27"/>
      <c r="H17" s="28"/>
      <c r="I17" s="45" t="s">
        <v>38</v>
      </c>
      <c r="J17" s="47">
        <v>18</v>
      </c>
      <c r="K17" s="48"/>
      <c r="L17" s="46" t="s">
        <v>37</v>
      </c>
      <c r="M17" s="45">
        <v>0</v>
      </c>
    </row>
    <row r="18" ht="16.2" spans="1:13">
      <c r="A18" s="26"/>
      <c r="B18" s="27"/>
      <c r="C18" s="27"/>
      <c r="D18" s="27"/>
      <c r="E18" s="27"/>
      <c r="F18" s="27"/>
      <c r="G18" s="27"/>
      <c r="H18" s="28"/>
      <c r="I18" s="45" t="s">
        <v>39</v>
      </c>
      <c r="J18" s="45">
        <f>J16-J17</f>
        <v>13.5985</v>
      </c>
      <c r="K18" s="45"/>
      <c r="L18" s="46" t="s">
        <v>37</v>
      </c>
      <c r="M18" s="45">
        <f>J18*650</f>
        <v>8839.025</v>
      </c>
    </row>
    <row r="19" ht="16.2" spans="1:13">
      <c r="A19" s="26"/>
      <c r="B19" s="27"/>
      <c r="C19" s="27"/>
      <c r="D19" s="27"/>
      <c r="E19" s="27"/>
      <c r="F19" s="27"/>
      <c r="G19" s="27"/>
      <c r="H19" s="28"/>
      <c r="I19" s="45" t="s">
        <v>40</v>
      </c>
      <c r="J19" s="49">
        <f>M17+M18</f>
        <v>8839.025</v>
      </c>
      <c r="K19" s="50"/>
      <c r="L19" s="50"/>
      <c r="M19" s="51"/>
    </row>
    <row r="20" ht="34.8" spans="1:13">
      <c r="A20" s="15" t="s">
        <v>15</v>
      </c>
      <c r="B20" s="16" t="s">
        <v>41</v>
      </c>
      <c r="C20" s="16"/>
      <c r="D20" s="16"/>
      <c r="E20" s="16" t="s">
        <v>17</v>
      </c>
      <c r="F20" s="16" t="s">
        <v>18</v>
      </c>
      <c r="G20" s="16" t="s">
        <v>19</v>
      </c>
      <c r="H20" s="16" t="s">
        <v>20</v>
      </c>
      <c r="I20" s="16"/>
      <c r="J20" s="16" t="s">
        <v>21</v>
      </c>
      <c r="K20" s="16" t="s">
        <v>22</v>
      </c>
      <c r="L20" s="40" t="s">
        <v>23</v>
      </c>
      <c r="M20" s="40" t="s">
        <v>24</v>
      </c>
    </row>
    <row r="21" ht="21.9" customHeight="1" spans="1:13">
      <c r="A21" s="17">
        <v>1</v>
      </c>
      <c r="B21" s="18" t="s">
        <v>42</v>
      </c>
      <c r="C21" s="18"/>
      <c r="D21" s="18"/>
      <c r="E21" s="29"/>
      <c r="F21" s="29"/>
      <c r="G21" s="29"/>
      <c r="H21" s="29"/>
      <c r="I21" s="29"/>
      <c r="J21" s="20">
        <v>6</v>
      </c>
      <c r="K21" s="20">
        <v>380</v>
      </c>
      <c r="L21" s="52" t="s">
        <v>43</v>
      </c>
      <c r="M21" s="18">
        <f>K21*J21</f>
        <v>2280</v>
      </c>
    </row>
    <row r="22" ht="21.9" customHeight="1" spans="1:13">
      <c r="A22" s="17">
        <v>2</v>
      </c>
      <c r="B22" s="18" t="s">
        <v>44</v>
      </c>
      <c r="C22" s="18"/>
      <c r="D22" s="18"/>
      <c r="E22" s="29"/>
      <c r="F22" s="29"/>
      <c r="G22" s="29"/>
      <c r="H22" s="29"/>
      <c r="I22" s="29"/>
      <c r="J22" s="20">
        <v>8</v>
      </c>
      <c r="K22" s="20">
        <v>90</v>
      </c>
      <c r="L22" s="52" t="s">
        <v>45</v>
      </c>
      <c r="M22" s="18">
        <f>K22*J22</f>
        <v>720</v>
      </c>
    </row>
    <row r="23" ht="17.4" spans="1:13">
      <c r="A23" s="30" t="s">
        <v>35</v>
      </c>
      <c r="B23" s="31"/>
      <c r="C23" s="31"/>
      <c r="D23" s="31"/>
      <c r="E23" s="31"/>
      <c r="F23" s="31"/>
      <c r="G23" s="31"/>
      <c r="H23" s="31"/>
      <c r="I23" s="31"/>
      <c r="J23" s="31"/>
      <c r="K23" s="53"/>
      <c r="L23" s="54">
        <f>M21+M22</f>
        <v>3000</v>
      </c>
      <c r="M23" s="18"/>
    </row>
    <row r="24" ht="17.4" spans="1:13">
      <c r="A24" s="32" t="s">
        <v>46</v>
      </c>
      <c r="B24" s="32"/>
      <c r="C24" s="32"/>
      <c r="D24" s="32"/>
      <c r="E24" s="32"/>
      <c r="F24" s="32"/>
      <c r="G24" s="32"/>
      <c r="H24" s="32"/>
      <c r="I24" s="55">
        <f>L23+J19</f>
        <v>11839.025</v>
      </c>
      <c r="J24" s="55"/>
      <c r="K24" s="55"/>
      <c r="L24" s="55"/>
      <c r="M24" s="55"/>
    </row>
    <row r="25" ht="134.1" customHeight="1" spans="1:13">
      <c r="A25" s="33" t="s">
        <v>47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ht="16.2" spans="1:13">
      <c r="A26" s="34" t="s">
        <v>48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</row>
    <row r="27" ht="20.4" spans="1:13">
      <c r="A27" s="35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</row>
  </sheetData>
  <mergeCells count="49">
    <mergeCell ref="A1:M1"/>
    <mergeCell ref="A2:M2"/>
    <mergeCell ref="A3:B3"/>
    <mergeCell ref="C3:D3"/>
    <mergeCell ref="E3:G3"/>
    <mergeCell ref="I3:J3"/>
    <mergeCell ref="L3:M3"/>
    <mergeCell ref="A4:B4"/>
    <mergeCell ref="C4:D4"/>
    <mergeCell ref="E4:G4"/>
    <mergeCell ref="I4:J4"/>
    <mergeCell ref="L4:M4"/>
    <mergeCell ref="A5:M5"/>
    <mergeCell ref="B6:D6"/>
    <mergeCell ref="H6:I6"/>
    <mergeCell ref="B7:D7"/>
    <mergeCell ref="H7:I7"/>
    <mergeCell ref="B8:D8"/>
    <mergeCell ref="H8:I8"/>
    <mergeCell ref="B9:D9"/>
    <mergeCell ref="H9:I9"/>
    <mergeCell ref="B10:D10"/>
    <mergeCell ref="H10:I10"/>
    <mergeCell ref="B11:D11"/>
    <mergeCell ref="H11:I11"/>
    <mergeCell ref="B12:D12"/>
    <mergeCell ref="H12:I12"/>
    <mergeCell ref="B13:D13"/>
    <mergeCell ref="H13:I13"/>
    <mergeCell ref="B14:D14"/>
    <mergeCell ref="H14:I14"/>
    <mergeCell ref="A15:K15"/>
    <mergeCell ref="J16:K16"/>
    <mergeCell ref="J17:K17"/>
    <mergeCell ref="J18:K18"/>
    <mergeCell ref="J19:M19"/>
    <mergeCell ref="B20:D20"/>
    <mergeCell ref="H20:I20"/>
    <mergeCell ref="B21:D21"/>
    <mergeCell ref="E21:I21"/>
    <mergeCell ref="B22:D22"/>
    <mergeCell ref="E22:I22"/>
    <mergeCell ref="A23:K23"/>
    <mergeCell ref="A24:H24"/>
    <mergeCell ref="I24:M24"/>
    <mergeCell ref="A25:M25"/>
    <mergeCell ref="A26:M26"/>
    <mergeCell ref="A27:M27"/>
    <mergeCell ref="A16:H19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opLeftCell="A6" workbookViewId="0">
      <selection activeCell="R21" sqref="R21"/>
    </sheetView>
  </sheetViews>
  <sheetFormatPr defaultColWidth="8.77777777777778" defaultRowHeight="14.4"/>
  <cols>
    <col min="8" max="8" width="11.75" customWidth="1"/>
    <col min="9" max="9" width="19.7777777777778" customWidth="1"/>
    <col min="10" max="10" width="9.11111111111111"/>
    <col min="11" max="11" width="9.87962962962963" customWidth="1"/>
    <col min="12" max="12" width="13.4444444444444" customWidth="1"/>
    <col min="13" max="13" width="12.1111111111111"/>
    <col min="14" max="14" width="12.8796296296296"/>
  </cols>
  <sheetData>
    <row r="1" ht="32.2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22.2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7.4" spans="1:13">
      <c r="A3" s="6" t="s">
        <v>2</v>
      </c>
      <c r="B3" s="6"/>
      <c r="C3" s="7"/>
      <c r="D3" s="7"/>
      <c r="E3" s="8" t="s">
        <v>3</v>
      </c>
      <c r="F3" s="9"/>
      <c r="G3" s="10"/>
      <c r="H3" s="11" t="s">
        <v>4</v>
      </c>
      <c r="I3" s="36" t="s">
        <v>5</v>
      </c>
      <c r="J3" s="36"/>
      <c r="K3" s="37" t="s">
        <v>6</v>
      </c>
      <c r="L3" s="13" t="s">
        <v>7</v>
      </c>
      <c r="M3" s="13"/>
    </row>
    <row r="4" ht="17.4" spans="1:13">
      <c r="A4" s="12" t="s">
        <v>8</v>
      </c>
      <c r="B4" s="12"/>
      <c r="C4" s="13" t="s">
        <v>9</v>
      </c>
      <c r="D4" s="13"/>
      <c r="E4" s="8" t="s">
        <v>10</v>
      </c>
      <c r="F4" s="9"/>
      <c r="G4" s="10"/>
      <c r="H4" s="11" t="s">
        <v>11</v>
      </c>
      <c r="I4" s="36"/>
      <c r="J4" s="36"/>
      <c r="K4" s="6" t="s">
        <v>12</v>
      </c>
      <c r="L4" s="38" t="s">
        <v>13</v>
      </c>
      <c r="M4" s="39"/>
    </row>
    <row r="5" ht="23.4" spans="1:13">
      <c r="A5" s="14" t="s">
        <v>14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ht="34.8" spans="1:13">
      <c r="A6" s="15" t="s">
        <v>15</v>
      </c>
      <c r="B6" s="16" t="s">
        <v>16</v>
      </c>
      <c r="C6" s="16"/>
      <c r="D6" s="16"/>
      <c r="E6" s="16" t="s">
        <v>17</v>
      </c>
      <c r="F6" s="16" t="s">
        <v>18</v>
      </c>
      <c r="G6" s="16" t="s">
        <v>19</v>
      </c>
      <c r="H6" s="16" t="s">
        <v>20</v>
      </c>
      <c r="I6" s="16"/>
      <c r="J6" s="16" t="s">
        <v>21</v>
      </c>
      <c r="K6" s="16" t="s">
        <v>22</v>
      </c>
      <c r="L6" s="40" t="s">
        <v>23</v>
      </c>
      <c r="M6" s="40" t="s">
        <v>24</v>
      </c>
    </row>
    <row r="7" ht="18" customHeight="1" spans="1:13">
      <c r="A7" s="17">
        <v>1</v>
      </c>
      <c r="B7" s="18" t="s">
        <v>25</v>
      </c>
      <c r="C7" s="18"/>
      <c r="D7" s="18"/>
      <c r="E7" s="19">
        <v>2.87</v>
      </c>
      <c r="F7" s="19">
        <v>1.49</v>
      </c>
      <c r="G7" s="18"/>
      <c r="H7" s="20" t="s">
        <v>26</v>
      </c>
      <c r="I7" s="20"/>
      <c r="J7" s="20">
        <f t="shared" ref="J7:J14" si="0">E7*F7</f>
        <v>4.2763</v>
      </c>
      <c r="K7" s="20">
        <v>0</v>
      </c>
      <c r="L7" s="41" t="s">
        <v>27</v>
      </c>
      <c r="M7" s="18">
        <f t="shared" ref="M7:M14" si="1">K7*J7</f>
        <v>0</v>
      </c>
    </row>
    <row r="8" ht="18" customHeight="1" spans="1:13">
      <c r="A8" s="17">
        <v>2</v>
      </c>
      <c r="B8" s="18" t="s">
        <v>28</v>
      </c>
      <c r="C8" s="18"/>
      <c r="D8" s="18"/>
      <c r="E8" s="19">
        <v>0.45</v>
      </c>
      <c r="F8" s="19">
        <v>2.76</v>
      </c>
      <c r="G8" s="18"/>
      <c r="H8" s="20" t="s">
        <v>26</v>
      </c>
      <c r="I8" s="20"/>
      <c r="J8" s="20">
        <f t="shared" si="0"/>
        <v>1.242</v>
      </c>
      <c r="K8" s="20">
        <v>0</v>
      </c>
      <c r="L8" s="41" t="s">
        <v>27</v>
      </c>
      <c r="M8" s="18">
        <f t="shared" si="1"/>
        <v>0</v>
      </c>
    </row>
    <row r="9" ht="18" customHeight="1" spans="1:13">
      <c r="A9" s="17">
        <v>3</v>
      </c>
      <c r="B9" s="18" t="s">
        <v>29</v>
      </c>
      <c r="C9" s="18"/>
      <c r="D9" s="18"/>
      <c r="E9" s="19">
        <v>2.87</v>
      </c>
      <c r="F9" s="19">
        <v>0.8</v>
      </c>
      <c r="G9" s="18"/>
      <c r="H9" s="20" t="s">
        <v>26</v>
      </c>
      <c r="I9" s="20"/>
      <c r="J9" s="20">
        <f t="shared" si="0"/>
        <v>2.296</v>
      </c>
      <c r="K9" s="20">
        <v>0</v>
      </c>
      <c r="L9" s="41" t="s">
        <v>27</v>
      </c>
      <c r="M9" s="18">
        <f t="shared" si="1"/>
        <v>0</v>
      </c>
    </row>
    <row r="10" ht="18" customHeight="1" spans="1:13">
      <c r="A10" s="17">
        <v>4</v>
      </c>
      <c r="B10" s="18" t="s">
        <v>30</v>
      </c>
      <c r="C10" s="18"/>
      <c r="D10" s="18"/>
      <c r="E10" s="19">
        <v>2.87</v>
      </c>
      <c r="F10" s="19">
        <v>1.27</v>
      </c>
      <c r="G10" s="18"/>
      <c r="H10" s="20" t="s">
        <v>26</v>
      </c>
      <c r="I10" s="20"/>
      <c r="J10" s="20">
        <f t="shared" si="0"/>
        <v>3.6449</v>
      </c>
      <c r="K10" s="20">
        <v>0</v>
      </c>
      <c r="L10" s="41" t="s">
        <v>27</v>
      </c>
      <c r="M10" s="18">
        <f t="shared" si="1"/>
        <v>0</v>
      </c>
    </row>
    <row r="11" ht="18" customHeight="1" spans="1:13">
      <c r="A11" s="17">
        <v>5</v>
      </c>
      <c r="B11" s="18" t="s">
        <v>31</v>
      </c>
      <c r="C11" s="18"/>
      <c r="D11" s="18"/>
      <c r="E11" s="19">
        <v>0.8</v>
      </c>
      <c r="F11" s="19">
        <v>0.8</v>
      </c>
      <c r="G11" s="18"/>
      <c r="H11" s="20" t="s">
        <v>26</v>
      </c>
      <c r="I11" s="20"/>
      <c r="J11" s="20">
        <f t="shared" si="0"/>
        <v>0.64</v>
      </c>
      <c r="K11" s="20">
        <v>0</v>
      </c>
      <c r="L11" s="41" t="s">
        <v>27</v>
      </c>
      <c r="M11" s="18">
        <f t="shared" si="1"/>
        <v>0</v>
      </c>
    </row>
    <row r="12" ht="18" customHeight="1" spans="1:13">
      <c r="A12" s="17">
        <v>6</v>
      </c>
      <c r="B12" s="18" t="s">
        <v>32</v>
      </c>
      <c r="C12" s="18"/>
      <c r="D12" s="18"/>
      <c r="E12" s="19">
        <v>2.87</v>
      </c>
      <c r="F12" s="19">
        <v>2.35</v>
      </c>
      <c r="G12" s="18"/>
      <c r="H12" s="20" t="s">
        <v>26</v>
      </c>
      <c r="I12" s="20"/>
      <c r="J12" s="20">
        <f t="shared" si="0"/>
        <v>6.7445</v>
      </c>
      <c r="K12" s="20">
        <v>0</v>
      </c>
      <c r="L12" s="41" t="s">
        <v>27</v>
      </c>
      <c r="M12" s="18">
        <f t="shared" si="1"/>
        <v>0</v>
      </c>
    </row>
    <row r="13" ht="18" customHeight="1" spans="1:13">
      <c r="A13" s="17">
        <v>7</v>
      </c>
      <c r="B13" s="18" t="s">
        <v>33</v>
      </c>
      <c r="C13" s="18"/>
      <c r="D13" s="18"/>
      <c r="E13" s="19">
        <v>0.8</v>
      </c>
      <c r="F13" s="19">
        <v>1.45</v>
      </c>
      <c r="G13" s="18"/>
      <c r="H13" s="20" t="s">
        <v>26</v>
      </c>
      <c r="I13" s="20"/>
      <c r="J13" s="20">
        <f t="shared" si="0"/>
        <v>1.16</v>
      </c>
      <c r="K13" s="20">
        <v>0</v>
      </c>
      <c r="L13" s="41" t="s">
        <v>27</v>
      </c>
      <c r="M13" s="18">
        <f t="shared" si="1"/>
        <v>0</v>
      </c>
    </row>
    <row r="14" ht="18" customHeight="1" spans="1:13">
      <c r="A14" s="17">
        <v>8</v>
      </c>
      <c r="B14" s="18" t="s">
        <v>34</v>
      </c>
      <c r="C14" s="18"/>
      <c r="D14" s="18"/>
      <c r="E14" s="19">
        <v>2.87</v>
      </c>
      <c r="F14" s="19">
        <v>4.04</v>
      </c>
      <c r="G14" s="18"/>
      <c r="H14" s="20" t="s">
        <v>26</v>
      </c>
      <c r="I14" s="20"/>
      <c r="J14" s="20">
        <f t="shared" si="0"/>
        <v>11.5948</v>
      </c>
      <c r="K14" s="20">
        <v>0</v>
      </c>
      <c r="L14" s="41" t="s">
        <v>27</v>
      </c>
      <c r="M14" s="18">
        <f t="shared" si="1"/>
        <v>0</v>
      </c>
    </row>
    <row r="15" ht="17.4" spans="1:13">
      <c r="A15" s="21" t="s">
        <v>35</v>
      </c>
      <c r="B15" s="22"/>
      <c r="C15" s="22"/>
      <c r="D15" s="22"/>
      <c r="E15" s="22"/>
      <c r="F15" s="22"/>
      <c r="G15" s="22"/>
      <c r="H15" s="22"/>
      <c r="I15" s="22"/>
      <c r="J15" s="22"/>
      <c r="K15" s="42"/>
      <c r="L15" s="43">
        <f>J7+J8+J9+J10+J11+J12+J13+J14</f>
        <v>31.5985</v>
      </c>
      <c r="M15" s="44"/>
    </row>
    <row r="16" ht="16.2" spans="1:13">
      <c r="A16" s="23"/>
      <c r="B16" s="24"/>
      <c r="C16" s="24"/>
      <c r="D16" s="24"/>
      <c r="E16" s="24"/>
      <c r="F16" s="24"/>
      <c r="G16" s="24"/>
      <c r="H16" s="25"/>
      <c r="I16" s="45" t="s">
        <v>36</v>
      </c>
      <c r="J16" s="45">
        <f>L15</f>
        <v>31.5985</v>
      </c>
      <c r="K16" s="45"/>
      <c r="L16" s="46" t="s">
        <v>37</v>
      </c>
      <c r="M16" s="45"/>
    </row>
    <row r="17" ht="16.2" spans="1:13">
      <c r="A17" s="26"/>
      <c r="B17" s="27"/>
      <c r="C17" s="27"/>
      <c r="D17" s="27"/>
      <c r="E17" s="27"/>
      <c r="F17" s="27"/>
      <c r="G17" s="27"/>
      <c r="H17" s="28"/>
      <c r="I17" s="45" t="s">
        <v>38</v>
      </c>
      <c r="J17" s="47">
        <v>20</v>
      </c>
      <c r="K17" s="48"/>
      <c r="L17" s="46" t="s">
        <v>37</v>
      </c>
      <c r="M17" s="45">
        <v>15800</v>
      </c>
    </row>
    <row r="18" ht="16.2" spans="1:13">
      <c r="A18" s="26"/>
      <c r="B18" s="27"/>
      <c r="C18" s="27"/>
      <c r="D18" s="27"/>
      <c r="E18" s="27"/>
      <c r="F18" s="27"/>
      <c r="G18" s="27"/>
      <c r="H18" s="28"/>
      <c r="I18" s="45" t="s">
        <v>39</v>
      </c>
      <c r="J18" s="45">
        <f>J16-J17</f>
        <v>11.5985</v>
      </c>
      <c r="K18" s="45"/>
      <c r="L18" s="46" t="s">
        <v>37</v>
      </c>
      <c r="M18" s="45">
        <f>J18*999</f>
        <v>11586.9015</v>
      </c>
    </row>
    <row r="19" ht="16.2" spans="1:13">
      <c r="A19" s="26"/>
      <c r="B19" s="27"/>
      <c r="C19" s="27"/>
      <c r="D19" s="27"/>
      <c r="E19" s="27"/>
      <c r="F19" s="27"/>
      <c r="G19" s="27"/>
      <c r="H19" s="28"/>
      <c r="I19" s="45" t="s">
        <v>40</v>
      </c>
      <c r="J19" s="49">
        <f>M17+M18</f>
        <v>27386.9015</v>
      </c>
      <c r="K19" s="50"/>
      <c r="L19" s="50"/>
      <c r="M19" s="51"/>
    </row>
    <row r="20" ht="34.8" spans="1:13">
      <c r="A20" s="15" t="s">
        <v>15</v>
      </c>
      <c r="B20" s="16" t="s">
        <v>41</v>
      </c>
      <c r="C20" s="16"/>
      <c r="D20" s="16"/>
      <c r="E20" s="16" t="s">
        <v>17</v>
      </c>
      <c r="F20" s="16" t="s">
        <v>18</v>
      </c>
      <c r="G20" s="16" t="s">
        <v>19</v>
      </c>
      <c r="H20" s="16" t="s">
        <v>20</v>
      </c>
      <c r="I20" s="16"/>
      <c r="J20" s="16" t="s">
        <v>21</v>
      </c>
      <c r="K20" s="16" t="s">
        <v>22</v>
      </c>
      <c r="L20" s="40" t="s">
        <v>23</v>
      </c>
      <c r="M20" s="40" t="s">
        <v>24</v>
      </c>
    </row>
    <row r="21" ht="21.9" customHeight="1" spans="1:13">
      <c r="A21" s="17">
        <v>1</v>
      </c>
      <c r="B21" s="18" t="s">
        <v>42</v>
      </c>
      <c r="C21" s="18"/>
      <c r="D21" s="18"/>
      <c r="E21" s="29"/>
      <c r="F21" s="29"/>
      <c r="G21" s="29"/>
      <c r="H21" s="29"/>
      <c r="I21" s="29"/>
      <c r="J21" s="20">
        <v>6</v>
      </c>
      <c r="K21" s="20">
        <v>450</v>
      </c>
      <c r="L21" s="52" t="s">
        <v>43</v>
      </c>
      <c r="M21" s="18">
        <f>K21*J21</f>
        <v>2700</v>
      </c>
    </row>
    <row r="22" ht="21.9" customHeight="1" spans="1:13">
      <c r="A22" s="17">
        <v>2</v>
      </c>
      <c r="B22" s="18" t="s">
        <v>44</v>
      </c>
      <c r="C22" s="18"/>
      <c r="D22" s="18"/>
      <c r="E22" s="29"/>
      <c r="F22" s="29"/>
      <c r="G22" s="29"/>
      <c r="H22" s="29"/>
      <c r="I22" s="29"/>
      <c r="J22" s="20">
        <v>8</v>
      </c>
      <c r="K22" s="20">
        <v>90</v>
      </c>
      <c r="L22" s="52" t="s">
        <v>45</v>
      </c>
      <c r="M22" s="18">
        <f>K22*J22</f>
        <v>720</v>
      </c>
    </row>
    <row r="23" ht="17.4" spans="1:13">
      <c r="A23" s="30" t="s">
        <v>35</v>
      </c>
      <c r="B23" s="31"/>
      <c r="C23" s="31"/>
      <c r="D23" s="31"/>
      <c r="E23" s="31"/>
      <c r="F23" s="31"/>
      <c r="G23" s="31"/>
      <c r="H23" s="31"/>
      <c r="I23" s="31"/>
      <c r="J23" s="31"/>
      <c r="K23" s="53"/>
      <c r="L23" s="54">
        <f>M21+M22</f>
        <v>3420</v>
      </c>
      <c r="M23" s="18"/>
    </row>
    <row r="24" ht="17.4" spans="1:13">
      <c r="A24" s="32" t="s">
        <v>46</v>
      </c>
      <c r="B24" s="32"/>
      <c r="C24" s="32"/>
      <c r="D24" s="32"/>
      <c r="E24" s="32"/>
      <c r="F24" s="32"/>
      <c r="G24" s="32"/>
      <c r="H24" s="32"/>
      <c r="I24" s="55">
        <f>L23+J19</f>
        <v>30806.9015</v>
      </c>
      <c r="J24" s="55"/>
      <c r="K24" s="55"/>
      <c r="L24" s="55"/>
      <c r="M24" s="55"/>
    </row>
    <row r="25" ht="134.1" customHeight="1" spans="1:13">
      <c r="A25" s="33" t="s">
        <v>47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ht="16.2" spans="1:13">
      <c r="A26" s="34" t="s">
        <v>48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</row>
    <row r="27" ht="20.4" spans="1:13">
      <c r="A27" s="35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</row>
  </sheetData>
  <mergeCells count="49">
    <mergeCell ref="A1:M1"/>
    <mergeCell ref="A2:M2"/>
    <mergeCell ref="A3:B3"/>
    <mergeCell ref="C3:D3"/>
    <mergeCell ref="E3:G3"/>
    <mergeCell ref="I3:J3"/>
    <mergeCell ref="L3:M3"/>
    <mergeCell ref="A4:B4"/>
    <mergeCell ref="C4:D4"/>
    <mergeCell ref="E4:G4"/>
    <mergeCell ref="I4:J4"/>
    <mergeCell ref="L4:M4"/>
    <mergeCell ref="A5:M5"/>
    <mergeCell ref="B6:D6"/>
    <mergeCell ref="H6:I6"/>
    <mergeCell ref="B7:D7"/>
    <mergeCell ref="H7:I7"/>
    <mergeCell ref="B8:D8"/>
    <mergeCell ref="H8:I8"/>
    <mergeCell ref="B9:D9"/>
    <mergeCell ref="H9:I9"/>
    <mergeCell ref="B10:D10"/>
    <mergeCell ref="H10:I10"/>
    <mergeCell ref="B11:D11"/>
    <mergeCell ref="H11:I11"/>
    <mergeCell ref="B12:D12"/>
    <mergeCell ref="H12:I12"/>
    <mergeCell ref="B13:D13"/>
    <mergeCell ref="H13:I13"/>
    <mergeCell ref="B14:D14"/>
    <mergeCell ref="H14:I14"/>
    <mergeCell ref="A15:K15"/>
    <mergeCell ref="J16:K16"/>
    <mergeCell ref="J17:K17"/>
    <mergeCell ref="J18:K18"/>
    <mergeCell ref="J19:M19"/>
    <mergeCell ref="B20:D20"/>
    <mergeCell ref="H20:I20"/>
    <mergeCell ref="B21:D21"/>
    <mergeCell ref="E21:I21"/>
    <mergeCell ref="B22:D22"/>
    <mergeCell ref="E22:I22"/>
    <mergeCell ref="A23:K23"/>
    <mergeCell ref="A24:H24"/>
    <mergeCell ref="I24:M24"/>
    <mergeCell ref="A25:M25"/>
    <mergeCell ref="A26:M26"/>
    <mergeCell ref="A27:M27"/>
    <mergeCell ref="A16:H19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C4:E16"/>
  <sheetViews>
    <sheetView workbookViewId="0">
      <selection activeCell="E4" sqref="E4:E14"/>
    </sheetView>
  </sheetViews>
  <sheetFormatPr defaultColWidth="9" defaultRowHeight="14.4" outlineLevelCol="4"/>
  <cols>
    <col min="5" max="5" width="9.33333333333333"/>
  </cols>
  <sheetData>
    <row r="4" spans="4:5">
      <c r="D4" t="s">
        <v>50</v>
      </c>
      <c r="E4">
        <f>(3.3+3.5+3.17+1)*4</f>
        <v>43.88</v>
      </c>
    </row>
    <row r="5" hidden="1" spans="4:5">
      <c r="D5" t="s">
        <v>51</v>
      </c>
      <c r="E5">
        <f>4*3.5*1.5</f>
        <v>21</v>
      </c>
    </row>
    <row r="6" spans="3:5">
      <c r="C6" s="1" t="s">
        <v>52</v>
      </c>
      <c r="D6" t="s">
        <v>50</v>
      </c>
      <c r="E6">
        <f>(2.05+3.16+3.01+2+2.9+1.33+1+4.17+1.45)*2.8</f>
        <v>58.996</v>
      </c>
    </row>
    <row r="7" hidden="1" spans="3:5">
      <c r="C7" s="1"/>
      <c r="D7" t="s">
        <v>51</v>
      </c>
      <c r="E7">
        <f>3.16*3.01+(4.17+1.45)*2.9</f>
        <v>25.8096</v>
      </c>
    </row>
    <row r="8" hidden="1" spans="4:5">
      <c r="D8" t="s">
        <v>51</v>
      </c>
      <c r="E8">
        <v>1</v>
      </c>
    </row>
    <row r="9" spans="4:5">
      <c r="D9" t="s">
        <v>50</v>
      </c>
      <c r="E9">
        <v>7.07</v>
      </c>
    </row>
    <row r="10" spans="4:5">
      <c r="D10" t="s">
        <v>50</v>
      </c>
      <c r="E10">
        <v>33.18</v>
      </c>
    </row>
    <row r="11" hidden="1" spans="4:5">
      <c r="D11" t="s">
        <v>51</v>
      </c>
      <c r="E11">
        <v>8.16</v>
      </c>
    </row>
    <row r="12" spans="4:5">
      <c r="D12" t="s">
        <v>50</v>
      </c>
      <c r="E12">
        <v>28.39</v>
      </c>
    </row>
    <row r="13" hidden="1" spans="4:5">
      <c r="D13" t="s">
        <v>51</v>
      </c>
      <c r="E13">
        <v>11.87</v>
      </c>
    </row>
    <row r="14" spans="4:5">
      <c r="D14" t="s">
        <v>50</v>
      </c>
      <c r="E14">
        <v>58.86</v>
      </c>
    </row>
    <row r="15" hidden="1" spans="4:5">
      <c r="D15" t="s">
        <v>51</v>
      </c>
      <c r="E15">
        <v>21.25</v>
      </c>
    </row>
    <row r="16" hidden="1" spans="5:5">
      <c r="E16" s="2">
        <f>SUM(E4:E15)</f>
        <v>319.4656</v>
      </c>
    </row>
  </sheetData>
  <autoFilter ref="C3:E16">
    <filterColumn colId="1">
      <customFilters>
        <customFilter operator="equal" val="墙"/>
      </customFilters>
    </filterColumn>
    <extLst/>
  </autoFilter>
  <mergeCells count="1">
    <mergeCell ref="C6:C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好来屋</vt:lpstr>
      <vt:lpstr>索菲亚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asus</cp:lastModifiedBy>
  <dcterms:created xsi:type="dcterms:W3CDTF">2021-07-06T02:45:00Z</dcterms:created>
  <cp:lastPrinted>2022-11-06T09:34:00Z</cp:lastPrinted>
  <dcterms:modified xsi:type="dcterms:W3CDTF">2023-10-19T06:02:30Z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1EA5C30F592449DA93D7BD7A18BE9D00_13</vt:lpwstr>
  </property>
  <property fmtid="{D5CDD505-2E9C-101B-9397-08002B2CF9AE}" pid="3" name="KSOProductBuildVer">
    <vt:lpwstr>2052-12.1.0.15712</vt:lpwstr>
  </property>
</Properties>
</file>